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ЛС-02-01-02" sheetId="1" state="visible" r:id="rId2"/>
    <sheet name="Source" sheetId="2" state="hidden" r:id="rId3"/>
    <sheet name="SourceObSm" sheetId="3" state="hidden" r:id="rId4"/>
    <sheet name="SmtRes" sheetId="4" state="hidden" r:id="rId5"/>
    <sheet name="EtalonRes" sheetId="5" state="hidden" r:id="rId6"/>
    <sheet name="SrcPoprs" sheetId="6" state="hidden" r:id="rId7"/>
    <sheet name="SrcKA" sheetId="7" state="hidden" r:id="rId8"/>
  </sheets>
  <definedNames>
    <definedName function="false" hidden="false" localSheetId="0" name="_xlnm.Print_Area" vbProcedure="false">'ЛС-02-01-02'!$A$1:$K$296</definedName>
    <definedName function="false" hidden="false" localSheetId="0" name="_xlnm.Print_Titles" vbProcedure="false">'ЛС-02-01-02'!$27:$27</definedName>
  </definedNames>
  <calcPr iterateCount="100" refMode="A1" iterate="tru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<sst xmlns="http://schemas.openxmlformats.org/spreadsheetml/2006/main" count="3258" uniqueCount="364">
  <si>
    <t xml:space="preserve">Форма № 4б</t>
  </si>
  <si>
    <t xml:space="preserve">25МГ-ДПР-2750 — Реконструкция газопровода низкого давления. Электрохимическая защита</t>
  </si>
  <si>
    <t xml:space="preserve">(наименование стройки и/или объекта)</t>
  </si>
  <si>
    <t xml:space="preserve">(наименование работ и затрат)</t>
  </si>
  <si>
    <t xml:space="preserve">В
базисном
уровне
цен</t>
  </si>
  <si>
    <t xml:space="preserve">В
текущем
уровне
цен</t>
  </si>
  <si>
    <t xml:space="preserve">Сметная стоимость</t>
  </si>
  <si>
    <t xml:space="preserve"> тыс.руб.</t>
  </si>
  <si>
    <t xml:space="preserve">Строительные работы</t>
  </si>
  <si>
    <t xml:space="preserve">Работы по монтажу оборудования</t>
  </si>
  <si>
    <t xml:space="preserve">Оборудование</t>
  </si>
  <si>
    <t xml:space="preserve">Прочие работы и затраты</t>
  </si>
  <si>
    <t xml:space="preserve">Средства на оплату труда</t>
  </si>
  <si>
    <t xml:space="preserve">Затраты труда</t>
  </si>
  <si>
    <t xml:space="preserve">чел.-ч.</t>
  </si>
  <si>
    <t xml:space="preserve">Кроме того: </t>
  </si>
  <si>
    <t xml:space="preserve">Возврат материалов</t>
  </si>
  <si>
    <t xml:space="preserve">Составлен(а) по ТСН-2001 с учетом Дополнения №: 82</t>
  </si>
  <si>
    <t xml:space="preserve">№ и период сборника коэффициентов (индексов) пересчета: Текущий уровень цен, III квартал 2026, выпуск 221</t>
  </si>
  <si>
    <t xml:space="preserve">№ п/п</t>
  </si>
  <si>
    <t xml:space="preserve">Шифр расценки и коды ресурсов</t>
  </si>
  <si>
    <t xml:space="preserve">Наименование работ и затрат</t>
  </si>
  <si>
    <t xml:space="preserve">Ед. изм.</t>
  </si>
  <si>
    <t xml:space="preserve">Кол-во
единиц</t>
  </si>
  <si>
    <t xml:space="preserve">Цена на
ед. изм.,
руб.</t>
  </si>
  <si>
    <t xml:space="preserve">Попра-
вочные
коэффи-
циенты</t>
  </si>
  <si>
    <t xml:space="preserve">Коэффи-
циенты
зимних
удорожа-
ний</t>
  </si>
  <si>
    <t xml:space="preserve">Всего в
ценах на
Январь 2000 года,
руб.</t>
  </si>
  <si>
    <t xml:space="preserve">Коэффи-
циенты
(индек-
сы) пере-
счета,
нормы
НР и СП</t>
  </si>
  <si>
    <t xml:space="preserve">ВСЕГО
затрат в
текущем
уровне цен,
руб.</t>
  </si>
  <si>
    <t xml:space="preserve">Устройство круглых колодцев из сборного железобетона в грунтах сухих</t>
  </si>
  <si>
    <t xml:space="preserve">ЗП</t>
  </si>
  <si>
    <t xml:space="preserve">1,1*0,8</t>
  </si>
  <si>
    <t xml:space="preserve">ЭМ</t>
  </si>
  <si>
    <t xml:space="preserve">в т.ч. ЗПМ</t>
  </si>
  <si>
    <t xml:space="preserve">НР от ФОТ</t>
  </si>
  <si>
    <t xml:space="preserve">%</t>
  </si>
  <si>
    <t xml:space="preserve">СП от ФОТ</t>
  </si>
  <si>
    <t xml:space="preserve">ЗТР</t>
  </si>
  <si>
    <t xml:space="preserve">чел-ч</t>
  </si>
  <si>
    <t xml:space="preserve">ВСЕГО работ по позиции:</t>
  </si>
  <si>
    <t xml:space="preserve">ВСЕГО оборудование по позиции:</t>
  </si>
  <si>
    <t xml:space="preserve">ВСЕГО по позиции:</t>
  </si>
  <si>
    <t xml:space="preserve">   Итого по ТСН-2001.16</t>
  </si>
  <si>
    <t xml:space="preserve">   Итого возвратных сумм</t>
  </si>
  <si>
    <t xml:space="preserve">Установка станций катодно-сетевых КСС-1200 на фундаменте (без стоимости станции и сборного железобетона)</t>
  </si>
  <si>
    <t xml:space="preserve">1,1*0,6</t>
  </si>
  <si>
    <t xml:space="preserve">Установка протектора одиночного, упакованного в порошкообразном активаторе, с земляными работами, разборкой и восстановлением изоляции (без стоимости протектора)</t>
  </si>
  <si>
    <t xml:space="preserve">1,1</t>
  </si>
  <si>
    <t xml:space="preserve">МР</t>
  </si>
  <si>
    <t xml:space="preserve">Патрон термитный типа ПАС-16</t>
  </si>
  <si>
    <t xml:space="preserve">Спичка термитная</t>
  </si>
  <si>
    <t xml:space="preserve">Устройство контрольного пункта (применительно)</t>
  </si>
  <si>
    <t xml:space="preserve">Прокладка кабелей дренажных с земляными работами (без стоимости кабелей при расходе 1,02 м на 1 м прокладки) при массе 1 м кабеля до 3 кг</t>
  </si>
  <si>
    <t xml:space="preserve">Кабель силовой гибкий КГН 1x6, ГОСТ 24334-80</t>
  </si>
  <si>
    <t xml:space="preserve">Муфта соединительная (гильза изолированная термоусаживаемая) для одножильного кабеля 6 мм2, до 1 кВ</t>
  </si>
  <si>
    <t xml:space="preserve">Монтаж заделки концевой сухой для контрольного кабеля сечением одной жилы до 6 мм2, количество жил до 4 (применительно)</t>
  </si>
  <si>
    <t xml:space="preserve">Заделка концевая сухая (капа термоусаживаемая) для одножильного кабеля 10 мм2, до 1 кВ</t>
  </si>
  <si>
    <t xml:space="preserve">Протектор магниевый ПМ.ПТМ-3-20.А с кабелем КГН 1x10 12 м</t>
  </si>
  <si>
    <t xml:space="preserve">Трубы электротехнические из ПНД, гофрированные, гибкие, легкие, с протяжкой, прочность при сжатии 350 Н, диапазон температур от -55 до + 90°С, не содержащие галогенов, стойкие к ультрафиолету, для скрытой прокладки проводов и кабелей, наружный диаметр 25 мм</t>
  </si>
  <si>
    <t xml:space="preserve">Полоса из стали углеродистой обыкновенного качества, спокойной</t>
  </si>
  <si>
    <t xml:space="preserve">Кольцо горловин колодцев, опорное, типа УГ-39</t>
  </si>
  <si>
    <t xml:space="preserve">Ковер малый чугунный КГЧр, ГОСТ 3634-2019</t>
  </si>
  <si>
    <t xml:space="preserve">Наконечник кабельный медный под винт 6-6-4-М-УХЛ3 (1.21-5-1203 - под пайку) 6 мм2, винт М6</t>
  </si>
  <si>
    <t xml:space="preserve">Соединительная муфта Guroflex BV-1-GD-KS1</t>
  </si>
  <si>
    <t xml:space="preserve">Смесь бетонная В15 F150 W6, ГОСТ 7473-2010</t>
  </si>
  <si>
    <t xml:space="preserve">Песок для строительных работ, рядовой (карьерный)</t>
  </si>
  <si>
    <t xml:space="preserve">Праймер битумный на основе органических растворителей, нетвердеющий, адгезия полимерно-битумных лент к праймированной стали не менее 20 Н/см, вязкость 17 с при +20°С, сухой остаток не менее 30%, для грунтовки изолируемых поверхностей перед укладкой наплавляемых или самоклеящихся кровельных и гидроизоляционных материалов</t>
  </si>
  <si>
    <t xml:space="preserve">Припой оловянно-свинцовый, в прутках, диаметр 8 мм, типа ПОС-30</t>
  </si>
  <si>
    <t xml:space="preserve">Болты строительные с гайками и шайбами, черные, М10х100 мм</t>
  </si>
  <si>
    <t xml:space="preserve">Плата текстолит А-8,0 100x210 мм</t>
  </si>
  <si>
    <t xml:space="preserve">Электрод сравнения ЭСМС-С-ВЭ.ПТМ-10 с кабелем 10 м</t>
  </si>
  <si>
    <t xml:space="preserve">Лента полиэтиленовая сигнальная, ширина 200 мм, толщина 50 мкм</t>
  </si>
  <si>
    <t xml:space="preserve">Составил   </t>
  </si>
  <si>
    <t xml:space="preserve">(должность, подпись, инициалы, фамилия)</t>
  </si>
  <si>
    <t xml:space="preserve">Проверил   </t>
  </si>
  <si>
    <t xml:space="preserve">Smeta.RU  (495) 974-1589</t>
  </si>
  <si>
    <t xml:space="preserve">_PS_</t>
  </si>
  <si>
    <t xml:space="preserve">Smeta.RU</t>
  </si>
  <si>
    <t xml:space="preserve">   </t>
  </si>
  <si>
    <t xml:space="preserve">25МГ-ДПР-2750</t>
  </si>
  <si>
    <t xml:space="preserve">25МГ-ДПР-2750 — Реконструкция газопровода низкого давления</t>
  </si>
  <si>
    <t xml:space="preserve">ЛС-02-01-02</t>
  </si>
  <si>
    <t xml:space="preserve">Электрохимическая защита</t>
  </si>
  <si>
    <t xml:space="preserve">Технический отчёт АЗ (ТКР.ТО), выписка "ЭХЗ для смет" (16.09), "Объемы ОПС"</t>
  </si>
  <si>
    <t xml:space="preserve">Основание:Технический отчёт АЗ (ТКР.ТО), выписка "ЭХЗ для смет" (16.09), "Объемы ОПС"  Уровень цен:3 кв 2026  Нормативные индексы ТСН:№ 221 III квартал 2026  Регион:ТСН-2001 г. Москвы (с доп.1-82)</t>
  </si>
  <si>
    <t xml:space="preserve">Сметные нормы списания</t>
  </si>
  <si>
    <t xml:space="preserve">Коды ОКП для ТСН-2001 МГЭ</t>
  </si>
  <si>
    <t xml:space="preserve">Типовой расчет для ТСН-2001 МГЭ, Новая методика с выпуска доп. 43 (Строительство), Доп 64</t>
  </si>
  <si>
    <t xml:space="preserve">Территориальные сметные нормативы для Москвы ТСН-2001 (МГЭ)</t>
  </si>
  <si>
    <t xml:space="preserve">Поправки для ТСН-2001 от 15.07.2022 г. доп.65</t>
  </si>
  <si>
    <t xml:space="preserve">Территориальные сметные нормативы для Москвы (ТСН-2001)</t>
  </si>
  <si>
    <t xml:space="preserve">ТЕР</t>
  </si>
  <si>
    <t xml:space="preserve">1</t>
  </si>
  <si>
    <t xml:space="preserve">Демонтаж колодцев КУ и Гл.А.З (сборный железобетон)</t>
  </si>
  <si>
    <t xml:space="preserve">3.22-36-1</t>
  </si>
  <si>
    <t xml:space="preserve">10 м3 железобетонных и бетонных конструкций колодцев</t>
  </si>
  <si>
    <t xml:space="preserve">Поправка:стеснённые условия, пп. "в" Поправка:При демонтаже сборных железобетонных и бетонных конструкций</t>
  </si>
  <si>
    <t xml:space="preserve">*0</t>
  </si>
  <si>
    <t xml:space="preserve">*1,1*0,8</t>
  </si>
  <si>
    <t xml:space="preserve">ТСН-2001.3-22. 22-7...22-61</t>
  </si>
  <si>
    <t xml:space="preserve">ТСН-2001.3-22-1</t>
  </si>
  <si>
    <t xml:space="preserve">Попр.12.00.01.11.003 Попр.06.00.01.35.001</t>
  </si>
  <si>
    <t xml:space="preserve">2</t>
  </si>
  <si>
    <t xml:space="preserve">3</t>
  </si>
  <si>
    <t xml:space="preserve">ПЗ</t>
  </si>
  <si>
    <t xml:space="preserve">Прямые затраты</t>
  </si>
  <si>
    <t xml:space="preserve">СтМатОб</t>
  </si>
  <si>
    <t xml:space="preserve">Стоимость материальных ресурсов (всего)</t>
  </si>
  <si>
    <t xml:space="preserve">СтМатОбЗак</t>
  </si>
  <si>
    <t xml:space="preserve">Стоимость материалов и оборудования заказчика</t>
  </si>
  <si>
    <t xml:space="preserve">СтМатОбПод</t>
  </si>
  <si>
    <t xml:space="preserve">Стоимость материалов и оборудования подрядчика</t>
  </si>
  <si>
    <t xml:space="preserve">СтМат</t>
  </si>
  <si>
    <t xml:space="preserve">Стоимость материалов (всего)</t>
  </si>
  <si>
    <t xml:space="preserve">СтМатЗак</t>
  </si>
  <si>
    <t xml:space="preserve">Стоимость материалов заказчика</t>
  </si>
  <si>
    <t xml:space="preserve">СтМатПод</t>
  </si>
  <si>
    <t xml:space="preserve">Стоимость материалов подрядчика</t>
  </si>
  <si>
    <t xml:space="preserve">Оборуд</t>
  </si>
  <si>
    <t xml:space="preserve">Стоимость оборудования (всего)</t>
  </si>
  <si>
    <t xml:space="preserve">ОборудЗак</t>
  </si>
  <si>
    <t xml:space="preserve">Стоимость оборудования заказчика</t>
  </si>
  <si>
    <t xml:space="preserve">ОборудПод</t>
  </si>
  <si>
    <t xml:space="preserve">Стоимость оборудования подрядчика</t>
  </si>
  <si>
    <t xml:space="preserve">ЭММ</t>
  </si>
  <si>
    <t xml:space="preserve">Эксплуатация машин</t>
  </si>
  <si>
    <t xml:space="preserve">ЭММсНРиСП</t>
  </si>
  <si>
    <t xml:space="preserve">Эксплуатация машин по ТСН-2001.16</t>
  </si>
  <si>
    <t xml:space="preserve">ЗПМ</t>
  </si>
  <si>
    <t xml:space="preserve">ЗП машинистов</t>
  </si>
  <si>
    <t xml:space="preserve">ОЗП</t>
  </si>
  <si>
    <t xml:space="preserve">Основная ЗП рабочих</t>
  </si>
  <si>
    <t xml:space="preserve">ОЗПсНРиСП</t>
  </si>
  <si>
    <t xml:space="preserve">Основная ЗП рабочих по ТСН-2001.16</t>
  </si>
  <si>
    <t xml:space="preserve">Строит</t>
  </si>
  <si>
    <t xml:space="preserve">Строительные работы с НР и СП</t>
  </si>
  <si>
    <t xml:space="preserve">Монтаж</t>
  </si>
  <si>
    <t xml:space="preserve">Монтажные работы с НР и СП</t>
  </si>
  <si>
    <t xml:space="preserve">Прочие</t>
  </si>
  <si>
    <t xml:space="preserve">Прочие работы с НР и СП</t>
  </si>
  <si>
    <t xml:space="preserve">ПрочиеЗатр</t>
  </si>
  <si>
    <t xml:space="preserve">Прочие затраты по ТСН-2001.16</t>
  </si>
  <si>
    <t xml:space="preserve">ВозврМат</t>
  </si>
  <si>
    <t xml:space="preserve">ТрудСтр</t>
  </si>
  <si>
    <t xml:space="preserve">Трудозатраты строителей</t>
  </si>
  <si>
    <t xml:space="preserve">ТрудМаш</t>
  </si>
  <si>
    <t xml:space="preserve">Трудозатраты машинистов</t>
  </si>
  <si>
    <t xml:space="preserve">ТранспМат</t>
  </si>
  <si>
    <t xml:space="preserve">Транспорт материалов</t>
  </si>
  <si>
    <t xml:space="preserve">Перевозка</t>
  </si>
  <si>
    <t xml:space="preserve">Перевозка грузов</t>
  </si>
  <si>
    <t xml:space="preserve">НР</t>
  </si>
  <si>
    <t xml:space="preserve">Накладные расходы</t>
  </si>
  <si>
    <t xml:space="preserve">СмПриб</t>
  </si>
  <si>
    <t xml:space="preserve">Сметная прибыль</t>
  </si>
  <si>
    <t xml:space="preserve">Всего</t>
  </si>
  <si>
    <t xml:space="preserve">Всего с НР и СП</t>
  </si>
  <si>
    <t xml:space="preserve">5</t>
  </si>
  <si>
    <t xml:space="preserve">Демонтаж станций катодной защиты</t>
  </si>
  <si>
    <t xml:space="preserve">4</t>
  </si>
  <si>
    <t xml:space="preserve">3.24-28-1</t>
  </si>
  <si>
    <t xml:space="preserve">1 станция</t>
  </si>
  <si>
    <t xml:space="preserve">Поправка:стеснённые условия, пп. "в" Поправка:При демонтаже наружных сетей водопровода, канализации, теплоснабжения и газоснабжения</t>
  </si>
  <si>
    <t xml:space="preserve">*1,1*0,6</t>
  </si>
  <si>
    <t xml:space="preserve">ТСН-2001.3-24. 24-1...24-60</t>
  </si>
  <si>
    <t xml:space="preserve">ТСН-2001.3-24-1</t>
  </si>
  <si>
    <t xml:space="preserve">Попр.12.00.01.11.003 Попр.06.00.01.35.005</t>
  </si>
  <si>
    <t xml:space="preserve">7</t>
  </si>
  <si>
    <t xml:space="preserve">Протекторная защита - новые участки</t>
  </si>
  <si>
    <t xml:space="preserve">3.24-30-1</t>
  </si>
  <si>
    <t xml:space="preserve">1 протектор</t>
  </si>
  <si>
    <t xml:space="preserve">Поправка:стеснённые условия, пп. "в"</t>
  </si>
  <si>
    <t xml:space="preserve">*1,1</t>
  </si>
  <si>
    <t xml:space="preserve">Попр.12.00.01.11.003</t>
  </si>
  <si>
    <t xml:space="preserve">6</t>
  </si>
  <si>
    <t xml:space="preserve">1.1-1-8117</t>
  </si>
  <si>
    <t xml:space="preserve">10 шт.</t>
  </si>
  <si>
    <t xml:space="preserve">Материалы строительные</t>
  </si>
  <si>
    <t xml:space="preserve">ТСН-2001.1 Материалы строительные</t>
  </si>
  <si>
    <t xml:space="preserve">ТСН-2001.1-1</t>
  </si>
  <si>
    <t xml:space="preserve">1.1-1-8131</t>
  </si>
  <si>
    <t xml:space="preserve">100 шт.</t>
  </si>
  <si>
    <t xml:space="preserve">8</t>
  </si>
  <si>
    <t xml:space="preserve">3.24-23-2</t>
  </si>
  <si>
    <t xml:space="preserve">1  ШТ.</t>
  </si>
  <si>
    <t xml:space="preserve">3.24-23-2 Применительно</t>
  </si>
  <si>
    <t xml:space="preserve">9</t>
  </si>
  <si>
    <t xml:space="preserve">3.24-32-1</t>
  </si>
  <si>
    <t xml:space="preserve">1 м кабеля</t>
  </si>
  <si>
    <t xml:space="preserve">10</t>
  </si>
  <si>
    <t xml:space="preserve">КАЦ</t>
  </si>
  <si>
    <t xml:space="preserve">м</t>
  </si>
  <si>
    <t xml:space="preserve">КАЦ КАЦ, поз. 46</t>
  </si>
  <si>
    <t xml:space="preserve">КАЦ:эхз-кабель-силовой-кгн-1х6</t>
  </si>
  <si>
    <t xml:space="preserve">Прочие работы</t>
  </si>
  <si>
    <t xml:space="preserve">МЦЦС</t>
  </si>
  <si>
    <t xml:space="preserve">11</t>
  </si>
  <si>
    <t xml:space="preserve">ШТ</t>
  </si>
  <si>
    <t xml:space="preserve">КАЦ КАЦ, поз. 47</t>
  </si>
  <si>
    <t xml:space="preserve">КАЦ:эхз-муфта-соединительная-кабельная</t>
  </si>
  <si>
    <t xml:space="preserve">12</t>
  </si>
  <si>
    <t xml:space="preserve">4.8-89-11</t>
  </si>
  <si>
    <t xml:space="preserve">4.8-89-11 Применительно</t>
  </si>
  <si>
    <t xml:space="preserve">Монтаж оборудования</t>
  </si>
  <si>
    <t xml:space="preserve">ТСН-2001.4-8. 8-89-23, 8-299…8-300 (доп. 28)</t>
  </si>
  <si>
    <t xml:space="preserve">ТСН-2001.4-8-33</t>
  </si>
  <si>
    <t xml:space="preserve">13</t>
  </si>
  <si>
    <t xml:space="preserve">компл.</t>
  </si>
  <si>
    <t xml:space="preserve">КАЦ КАЦ, поз. 44</t>
  </si>
  <si>
    <t xml:space="preserve">АЦ:эхз-заделка-концевая-контрольный-кабель</t>
  </si>
  <si>
    <t xml:space="preserve">17</t>
  </si>
  <si>
    <t xml:space="preserve">Материалы ЭХЗ</t>
  </si>
  <si>
    <t xml:space="preserve">14</t>
  </si>
  <si>
    <t xml:space="preserve">КАЦ КАЦ, поз. 21</t>
  </si>
  <si>
    <t xml:space="preserve">АЦ:эхз-протектор-магниевый-пм-птм-3-20-а-с</t>
  </si>
  <si>
    <t xml:space="preserve">15</t>
  </si>
  <si>
    <t xml:space="preserve">1.12-5-2330</t>
  </si>
  <si>
    <t xml:space="preserve">16</t>
  </si>
  <si>
    <t xml:space="preserve">1.1-1-1092</t>
  </si>
  <si>
    <t xml:space="preserve">т</t>
  </si>
  <si>
    <t xml:space="preserve">1.5-3-236</t>
  </si>
  <si>
    <t xml:space="preserve">м3</t>
  </si>
  <si>
    <t xml:space="preserve">18</t>
  </si>
  <si>
    <t xml:space="preserve">КАЦ КАЦ, поз. 49</t>
  </si>
  <si>
    <t xml:space="preserve">КАЦ:эхз-ковер-гост-3634-2019</t>
  </si>
  <si>
    <t xml:space="preserve">19</t>
  </si>
  <si>
    <t xml:space="preserve">КАЦ КАЦ, поз. 39</t>
  </si>
  <si>
    <t xml:space="preserve">КАЦ:эхз-наконечники-кабельные-6-6-4-м-ухлз</t>
  </si>
  <si>
    <t xml:space="preserve">20</t>
  </si>
  <si>
    <t xml:space="preserve">КАЦ КАЦ, поз. 23</t>
  </si>
  <si>
    <t xml:space="preserve">АЦ:эхз-соединительная-муфта-guroflex-bv-1-</t>
  </si>
  <si>
    <t xml:space="preserve">21</t>
  </si>
  <si>
    <t xml:space="preserve">КАЦ КАЦ, поз. 43</t>
  </si>
  <si>
    <t xml:space="preserve">КАЦ:эхз-бетон-в15f150w6</t>
  </si>
  <si>
    <t xml:space="preserve">22</t>
  </si>
  <si>
    <t xml:space="preserve">1.1-1-766</t>
  </si>
  <si>
    <t xml:space="preserve">23</t>
  </si>
  <si>
    <t xml:space="preserve">24</t>
  </si>
  <si>
    <t xml:space="preserve">1.1-1-616</t>
  </si>
  <si>
    <t xml:space="preserve">25</t>
  </si>
  <si>
    <t xml:space="preserve">26</t>
  </si>
  <si>
    <t xml:space="preserve">1.1-1-944</t>
  </si>
  <si>
    <t xml:space="preserve">27</t>
  </si>
  <si>
    <t xml:space="preserve">1.1-1-57</t>
  </si>
  <si>
    <t xml:space="preserve">28</t>
  </si>
  <si>
    <t xml:space="preserve">КАЦ КАЦ, поз. 24</t>
  </si>
  <si>
    <t xml:space="preserve">КАЦ:эхз-плата-текстолит-а-8-0-100х210-мм</t>
  </si>
  <si>
    <t xml:space="preserve">29</t>
  </si>
  <si>
    <t xml:space="preserve">КАЦ КАЦ, поз. 22</t>
  </si>
  <si>
    <t xml:space="preserve">АЦ:эхз-электрод-сравнения-эсмс-с-вэ-птм-10</t>
  </si>
  <si>
    <t xml:space="preserve">30</t>
  </si>
  <si>
    <t xml:space="preserve">1.1-1-3587</t>
  </si>
  <si>
    <t xml:space="preserve">Инд_исп.Сводный</t>
  </si>
  <si>
    <t xml:space="preserve">Используется Индекс "по сводному"</t>
  </si>
  <si>
    <t xml:space="preserve">Базовые уровень цен</t>
  </si>
  <si>
    <t xml:space="preserve">Текущий уровень цен, III квартал 2026, выпуск 221</t>
  </si>
  <si>
    <t xml:space="preserve">_OBSM_</t>
  </si>
  <si>
    <t xml:space="preserve">Затраты труда рабочих среднего разряда 1</t>
  </si>
  <si>
    <t xml:space="preserve">чел.-ч</t>
  </si>
  <si>
    <t xml:space="preserve">2.1-17-224</t>
  </si>
  <si>
    <t xml:space="preserve">Виброплиты для уплотнения песка, гравия и бетона, мощность до 1 кВт</t>
  </si>
  <si>
    <t xml:space="preserve">маш.-ч</t>
  </si>
  <si>
    <t xml:space="preserve">2.1-18-7</t>
  </si>
  <si>
    <t xml:space="preserve">Автомобили грузовые бортовые, грузоподъемность до 5 т</t>
  </si>
  <si>
    <t xml:space="preserve">2.1-3-38</t>
  </si>
  <si>
    <t xml:space="preserve">Краны на автомобильном ходу, грузоподъемность до 16 т</t>
  </si>
  <si>
    <t xml:space="preserve">2.1-4-102</t>
  </si>
  <si>
    <t xml:space="preserve">Погрузчики фронтальные одноковшовые, грузоподъемность до 5 т</t>
  </si>
  <si>
    <t xml:space="preserve">1.1-1-1534</t>
  </si>
  <si>
    <t xml:space="preserve">Щебень из плотных горных пород, марка 1400, фракция 10-20 мм</t>
  </si>
  <si>
    <t xml:space="preserve">1.3-4-5</t>
  </si>
  <si>
    <t xml:space="preserve">Арматурные заготовки (стержни, хомуты и т.п.), не собранные в каркасы или сетки, углеродистая сталь общего назначения и арматурная сталь гладкая, класс А-I, диаметр от 16 до 18 мм</t>
  </si>
  <si>
    <t xml:space="preserve">5285920000</t>
  </si>
  <si>
    <t xml:space="preserve">Лестницы стальные</t>
  </si>
  <si>
    <t xml:space="preserve">5296230000</t>
  </si>
  <si>
    <t xml:space="preserve">Люки тяжелые</t>
  </si>
  <si>
    <t xml:space="preserve">шт.</t>
  </si>
  <si>
    <t xml:space="preserve">5745010000</t>
  </si>
  <si>
    <t xml:space="preserve">Смеси бетонные, БСГ, тяжелого бетона</t>
  </si>
  <si>
    <t xml:space="preserve">5858010000</t>
  </si>
  <si>
    <t xml:space="preserve">Кольца для колодцев сборные железобетонные диаметром 1500 мм</t>
  </si>
  <si>
    <t xml:space="preserve">Кольца для колодцев сборные железобетонные диаметром 700 мм</t>
  </si>
  <si>
    <t xml:space="preserve">Плиты покрытий и днищ для колодцев сборные железобетонные круглые</t>
  </si>
  <si>
    <t xml:space="preserve">2.1-1-18</t>
  </si>
  <si>
    <t xml:space="preserve">Экскаваторы на пневмоколесном ходу гидравлические, объем ковша до 0,15 м3</t>
  </si>
  <si>
    <t xml:space="preserve">2.1-13-8</t>
  </si>
  <si>
    <t xml:space="preserve">Агрегаты сварочные однопостовые прицепные с двигателем внутреннего сгорания, сварочный ток до 400 А</t>
  </si>
  <si>
    <t xml:space="preserve">2.1-9-1</t>
  </si>
  <si>
    <t xml:space="preserve">Машины бурильно-крановые на базе трактора, глубина бурения до 5 м</t>
  </si>
  <si>
    <t xml:space="preserve">0960010000</t>
  </si>
  <si>
    <t xml:space="preserve">Прокат стальной круглый коррозионно-стойкий и жаростойкий</t>
  </si>
  <si>
    <t xml:space="preserve">1.1-1-1028</t>
  </si>
  <si>
    <t xml:space="preserve">Сетка проволочная общестроительная плетеная, светлая, ячейка 12х12 мм, толщина 1,4 мм</t>
  </si>
  <si>
    <t xml:space="preserve">м2</t>
  </si>
  <si>
    <t xml:space="preserve">1.1-1-1669</t>
  </si>
  <si>
    <t xml:space="preserve">Электроды, типа Э-42А, диаметр от 4 до 6 мм</t>
  </si>
  <si>
    <t xml:space="preserve">1.1-1-1889</t>
  </si>
  <si>
    <t xml:space="preserve">Лента изоляционная ПВХ, типа ЛИАМ, для защиты трубопроводов от коррозии</t>
  </si>
  <si>
    <t xml:space="preserve">1.1-1-467</t>
  </si>
  <si>
    <t xml:space="preserve">Краска масляная жидкотертая (готовая к употреблению), для наружных и внутренних работ по металлу, сурик железный, типа МА-15</t>
  </si>
  <si>
    <t xml:space="preserve">1.1-1-506</t>
  </si>
  <si>
    <t xml:space="preserve">Лак химически стойкий, типа ХС-76</t>
  </si>
  <si>
    <t xml:space="preserve">1.1-1-58</t>
  </si>
  <si>
    <t xml:space="preserve">Болты строительные с гайками, оцинкованные, М10х100 мм</t>
  </si>
  <si>
    <t xml:space="preserve">1.1-1-732</t>
  </si>
  <si>
    <t xml:space="preserve">Олифа для окраски комбинированная, типа Оксоль</t>
  </si>
  <si>
    <t xml:space="preserve">кг</t>
  </si>
  <si>
    <t xml:space="preserve">1.1-1-992</t>
  </si>
  <si>
    <t xml:space="preserve">Пудра пигментная алюминиевая, типа ПАП-2</t>
  </si>
  <si>
    <t xml:space="preserve">1.12-6-296</t>
  </si>
  <si>
    <t xml:space="preserve">Трубы стальные бесшовные холоднодеформированные из стали марок 10, 20, 30, 45, ГОСТ 8734-75, 8733-74, наружный диаметр 25 мм, толщина стенки 3 мм</t>
  </si>
  <si>
    <t xml:space="preserve">1.6-1-271</t>
  </si>
  <si>
    <t xml:space="preserve">Элементы отдельные конструктивные с преобладанием горячекатаных профилей, средняя масса сборочной единицы от 0,11 до 0,5 т</t>
  </si>
  <si>
    <t xml:space="preserve">3537000000</t>
  </si>
  <si>
    <t xml:space="preserve">Кабели силовые с алюминиевыми жилами в поливинилхлоридной оболочке</t>
  </si>
  <si>
    <t xml:space="preserve">км</t>
  </si>
  <si>
    <t xml:space="preserve">5551391000</t>
  </si>
  <si>
    <t xml:space="preserve">Спички термитные</t>
  </si>
  <si>
    <t xml:space="preserve">7275101000</t>
  </si>
  <si>
    <t xml:space="preserve">Патроны термитные</t>
  </si>
  <si>
    <t xml:space="preserve">2.1-13-16</t>
  </si>
  <si>
    <t xml:space="preserve">Аппараты для газовой сварки и резки (комплект оборудования)</t>
  </si>
  <si>
    <t xml:space="preserve">1.1-1-1664</t>
  </si>
  <si>
    <t xml:space="preserve">Проволока сварочная, марка СВ-08 Г2С, диаметр 2 мм</t>
  </si>
  <si>
    <t xml:space="preserve">1.1-1-26</t>
  </si>
  <si>
    <t xml:space="preserve">Ацетилен технический</t>
  </si>
  <si>
    <t xml:space="preserve">1.1-1-376</t>
  </si>
  <si>
    <t xml:space="preserve">Кислород технический, газообразный</t>
  </si>
  <si>
    <t xml:space="preserve">1.1-1-47</t>
  </si>
  <si>
    <t xml:space="preserve">Битум нефтяной изоляционный, марка БНИ-IV-3, БНИ-IV, БНИ-V</t>
  </si>
  <si>
    <t xml:space="preserve">1.1-1-923</t>
  </si>
  <si>
    <t xml:space="preserve">Поковки строительные (скобы, закрепы, хомуты) простые, масса 1,8 кг</t>
  </si>
  <si>
    <t xml:space="preserve">1308030000</t>
  </si>
  <si>
    <t xml:space="preserve">Трубы стальные бесшовные, горячедеформированные</t>
  </si>
  <si>
    <t xml:space="preserve">4923980000</t>
  </si>
  <si>
    <t xml:space="preserve">Коверы</t>
  </si>
  <si>
    <t xml:space="preserve">Сборные железобетонные конструкции (подушка железобетонная)</t>
  </si>
  <si>
    <t xml:space="preserve">2.1-1-42</t>
  </si>
  <si>
    <t xml:space="preserve">Бульдозеры гусеничные, мощность до 37 кВт (50 л.с.)</t>
  </si>
  <si>
    <t xml:space="preserve">1.1-1-8114</t>
  </si>
  <si>
    <t xml:space="preserve">Болты стальные с шестигранной головкой с гайками и шайбами, М16, длина от 25 до 200 мм</t>
  </si>
  <si>
    <t xml:space="preserve">1.12-3-25</t>
  </si>
  <si>
    <t xml:space="preserve">Трубы хризотилцементные безнапорные, марка БНТ, диаметр условного прохода 100 мм, внутренний диаметр 100 мм</t>
  </si>
  <si>
    <t xml:space="preserve">3449630000</t>
  </si>
  <si>
    <t xml:space="preserve">Муфты соединительные защитные для кабелей</t>
  </si>
  <si>
    <t xml:space="preserve">1.1-1-1723</t>
  </si>
  <si>
    <t xml:space="preserve">Лента изоляционная, прорезиненная, односторонняя</t>
  </si>
  <si>
    <t xml:space="preserve">1.1-1-3540</t>
  </si>
  <si>
    <t xml:space="preserve">Парафин нефтяной твердый очищенный</t>
  </si>
  <si>
    <t xml:space="preserve">1.1-1-3605</t>
  </si>
  <si>
    <t xml:space="preserve">Проволока стальная оцинкованная перевязочная для воздушных линий связи, диаметр 2 мм</t>
  </si>
  <si>
    <t xml:space="preserve">1.1-1-8028</t>
  </si>
  <si>
    <t xml:space="preserve">Жир паяльный, нейтральный</t>
  </si>
  <si>
    <t xml:space="preserve">1.21-5-1180</t>
  </si>
  <si>
    <t xml:space="preserve">Бирка маркировочная для кабелей и проводов, типа У134 У3,5</t>
  </si>
  <si>
    <t xml:space="preserve">1000 шт.</t>
  </si>
  <si>
    <t xml:space="preserve">1.23-28-45</t>
  </si>
  <si>
    <t xml:space="preserve">Провод неизолированный для воздушных линий электропередачи М4</t>
  </si>
  <si>
    <t xml:space="preserve">3449800000</t>
  </si>
  <si>
    <t xml:space="preserve">Наконечники кабельные</t>
  </si>
  <si>
    <t xml:space="preserve">3599000000</t>
  </si>
  <si>
    <t xml:space="preserve">Заделки концевые сухие для контрольного кабеля (3449630000)</t>
  </si>
  <si>
    <t xml:space="preserve">КОМПЛЕКТ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</si>
</sst>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[RED]&quot;- &quot;#,##0.00"/>
    <numFmt numFmtId="166" formatCode="#,##0.00;[RED]&quot;- &quot;#,##0.00"/>
    <numFmt numFmtId="167" formatCode="General"/>
    <numFmt numFmtId="168" formatCode="@"/>
  </numFmts>
  <fonts count="11"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  <charset val="204"/>
    </font>
    <font>
      <sz val="11"/>
      <name val="Arial"/>
      <family val="0"/>
      <charset val="204"/>
    </font>
    <font>
      <b val="true"/>
      <sz val="12"/>
      <name val="Arial"/>
      <family val="0"/>
      <charset val="204"/>
    </font>
    <font>
      <b val="true"/>
      <sz val="14"/>
      <name val="Arial"/>
      <family val="0"/>
      <charset val="204"/>
    </font>
    <font>
      <b val="true"/>
      <sz val="11"/>
      <name val="Arial"/>
      <family val="0"/>
      <charset val="204"/>
    </font>
    <font>
      <b val="true"/>
      <sz val="13"/>
      <name val="Arial"/>
      <family val="0"/>
      <charset val="204"/>
    </font>
    <font>
      <i val="true"/>
      <sz val="11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8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8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Q2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20" activeCellId="0" sqref="M2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1"/>
    <col collapsed="false" customWidth="true" hidden="false" outlineLevel="0" max="2" min="2" style="0" width="11.72"/>
    <col collapsed="false" customWidth="true" hidden="false" outlineLevel="0" max="3" min="3" style="0" width="40.75"/>
    <col collapsed="false" customWidth="true" hidden="false" outlineLevel="0" max="4" min="4" style="0" width="11.72"/>
    <col collapsed="false" customWidth="true" hidden="false" outlineLevel="0" max="11" min="5" style="0" width="12.72"/>
    <col collapsed="false" customWidth="false" hidden="true" outlineLevel="0" max="41" min="15" style="0" width="11.53"/>
    <col collapsed="false" customWidth="true" hidden="true" outlineLevel="0" max="42" min="42" style="0" width="146.51"/>
    <col collapsed="false" customWidth="true" hidden="true" outlineLevel="0" max="43" min="43" style="0" width="103.23"/>
    <col collapsed="false" customWidth="false" hidden="true" outlineLevel="0" max="47" min="44" style="0" width="11.53"/>
  </cols>
  <sheetData>
    <row r="1" customFormat="false" ht="13.45" hidden="false" customHeight="false" outlineLevel="0" collapsed="false">
      <c r="A1" s="1" t="str">
        <f aca="false">Source!B1</f>
        <v>Smeta.RU  (495) 974-1589</v>
      </c>
    </row>
    <row r="2" customFormat="false" ht="15.8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0</v>
      </c>
    </row>
    <row r="3" customFormat="false" ht="17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15.8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customFormat="false" ht="15.8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customFormat="false" ht="17" hidden="false" customHeight="true" outlineLevel="0" collapsed="false">
      <c r="A6" s="5" t="str">
        <f aca="false">CONCATENATE( "ЛОКАЛЬНАЯ СМЕТА № " ,IF(Source!F12&lt;&gt;"Новый объект", Source!F12, ""))</f>
        <v>ЛОКАЛЬНАЯ СМЕТА № ЛС-02-01-02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customFormat="false" ht="15.8" hidden="false" customHeight="true" outlineLevel="0" collapsed="false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customFormat="false" ht="19.35" hidden="false" customHeight="true" outlineLevel="0" collapsed="false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customFormat="false" ht="14.25" hidden="false" customHeight="true" outlineLevel="0" collapsed="false">
      <c r="A9" s="8" t="s">
        <v>3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customFormat="false" ht="15.8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customFormat="false" ht="16.5" hidden="false" customHeight="true" outlineLevel="0" collapsed="false">
      <c r="A11" s="9" t="str">
        <f aca="false">CONCATENATE( "Основание: чертежи № " , Source!J12)</f>
        <v>Основание: чертежи № Технический отчёт АЗ (ТКР.ТО), выписка "ЭХЗ для смет" (16.09), "Объемы ОПС"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customFormat="false" ht="15.8" hidden="false" customHeight="true" outlineLevel="0" collapsed="false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customFormat="false" ht="5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11" t="s">
        <v>4</v>
      </c>
      <c r="J13" s="11" t="s">
        <v>5</v>
      </c>
      <c r="K13" s="2"/>
    </row>
    <row r="14" customFormat="false" ht="15.8" hidden="false" customHeight="true" outlineLevel="0" collapsed="false">
      <c r="A14" s="2"/>
      <c r="B14" s="2"/>
      <c r="C14" s="2"/>
      <c r="D14" s="2"/>
      <c r="E14" s="12" t="s">
        <v>6</v>
      </c>
      <c r="F14" s="12"/>
      <c r="G14" s="12"/>
      <c r="H14" s="12"/>
      <c r="I14" s="13" t="n">
        <f aca="false">I15+I16+I17+I18</f>
        <v>20.25</v>
      </c>
      <c r="J14" s="13" t="n">
        <f aca="false">J15+J16+J17+J18</f>
        <v>582.76</v>
      </c>
      <c r="K14" s="14" t="s">
        <v>7</v>
      </c>
    </row>
    <row r="15" customFormat="false" ht="15.8" hidden="false" customHeight="true" outlineLevel="0" collapsed="false">
      <c r="A15" s="2"/>
      <c r="B15" s="2"/>
      <c r="C15" s="2"/>
      <c r="D15" s="2"/>
      <c r="E15" s="15" t="s">
        <v>8</v>
      </c>
      <c r="F15" s="15"/>
      <c r="G15" s="15"/>
      <c r="H15" s="15"/>
      <c r="I15" s="16" t="n">
        <f aca="false">ROUND((Source!F271)/1000, 2)</f>
        <v>20.13</v>
      </c>
      <c r="J15" s="16" t="n">
        <f aca="false">ROUND((Source!P271)/1000, 2)</f>
        <v>579.37</v>
      </c>
      <c r="K15" s="2" t="s">
        <v>7</v>
      </c>
    </row>
    <row r="16" customFormat="false" ht="15.8" hidden="false" customHeight="true" outlineLevel="0" collapsed="false">
      <c r="A16" s="2"/>
      <c r="B16" s="2"/>
      <c r="C16" s="2"/>
      <c r="D16" s="2"/>
      <c r="E16" s="15" t="s">
        <v>9</v>
      </c>
      <c r="F16" s="15"/>
      <c r="G16" s="15"/>
      <c r="H16" s="15"/>
      <c r="I16" s="16" t="n">
        <f aca="false">ROUND((Source!F272)/1000, 2)</f>
        <v>0.12</v>
      </c>
      <c r="J16" s="16" t="n">
        <f aca="false">ROUND((Source!P272)/1000, 2)</f>
        <v>3.39</v>
      </c>
      <c r="K16" s="2" t="s">
        <v>7</v>
      </c>
    </row>
    <row r="17" customFormat="false" ht="15.8" hidden="false" customHeight="true" outlineLevel="0" collapsed="false">
      <c r="A17" s="2"/>
      <c r="B17" s="2"/>
      <c r="C17" s="2"/>
      <c r="D17" s="2"/>
      <c r="E17" s="15" t="s">
        <v>10</v>
      </c>
      <c r="F17" s="15"/>
      <c r="G17" s="15"/>
      <c r="H17" s="15"/>
      <c r="I17" s="16" t="n">
        <f aca="false">ROUND((Source!F263)/1000, 2)</f>
        <v>0</v>
      </c>
      <c r="J17" s="16" t="n">
        <f aca="false">ROUND((Source!P263)/1000, 2)</f>
        <v>0</v>
      </c>
      <c r="K17" s="2" t="s">
        <v>7</v>
      </c>
    </row>
    <row r="18" customFormat="false" ht="15.8" hidden="false" customHeight="true" outlineLevel="0" collapsed="false">
      <c r="A18" s="2"/>
      <c r="B18" s="2"/>
      <c r="C18" s="2"/>
      <c r="D18" s="2"/>
      <c r="E18" s="15" t="s">
        <v>11</v>
      </c>
      <c r="F18" s="15"/>
      <c r="G18" s="15"/>
      <c r="H18" s="15"/>
      <c r="I18" s="16" t="n">
        <f aca="false">ROUND((Source!F273+Source!F274)/1000, 2)</f>
        <v>0</v>
      </c>
      <c r="J18" s="16" t="n">
        <f aca="false">ROUND((Source!P273+Source!P274)/1000, 2)</f>
        <v>0</v>
      </c>
      <c r="K18" s="2" t="s">
        <v>7</v>
      </c>
    </row>
    <row r="19" customFormat="false" ht="15.8" hidden="false" customHeight="true" outlineLevel="0" collapsed="false">
      <c r="A19" s="2"/>
      <c r="B19" s="2"/>
      <c r="C19" s="2"/>
      <c r="D19" s="2"/>
      <c r="E19" s="15" t="s">
        <v>12</v>
      </c>
      <c r="F19" s="15"/>
      <c r="G19" s="15"/>
      <c r="H19" s="15"/>
      <c r="I19" s="16" t="n">
        <f aca="false">(Source!F269+ Source!F268)/1000</f>
        <v>2.91717</v>
      </c>
      <c r="J19" s="16" t="n">
        <f aca="false">((Source!P269 + Source!P268)/1000)</f>
        <v>168.49667</v>
      </c>
      <c r="K19" s="2" t="s">
        <v>7</v>
      </c>
    </row>
    <row r="20" customFormat="false" ht="15.8" hidden="false" customHeight="true" outlineLevel="0" collapsed="false">
      <c r="A20" s="2"/>
      <c r="B20" s="2"/>
      <c r="C20" s="2"/>
      <c r="D20" s="2"/>
      <c r="E20" s="15" t="s">
        <v>13</v>
      </c>
      <c r="F20" s="15"/>
      <c r="G20" s="15"/>
      <c r="H20" s="15"/>
      <c r="I20" s="16" t="n">
        <f aca="false">Source!F276</f>
        <v>247.165277392</v>
      </c>
      <c r="J20" s="17"/>
      <c r="K20" s="2" t="s">
        <v>14</v>
      </c>
    </row>
    <row r="21" customFormat="false" ht="15.8" hidden="true" customHeight="true" outlineLevel="0" collapsed="false">
      <c r="A21" s="2"/>
      <c r="B21" s="2"/>
      <c r="C21" s="2"/>
      <c r="D21" s="2"/>
      <c r="E21" s="15" t="s">
        <v>15</v>
      </c>
      <c r="F21" s="15"/>
      <c r="G21" s="15"/>
      <c r="H21" s="15"/>
      <c r="I21" s="17"/>
      <c r="J21" s="17"/>
      <c r="K21" s="2"/>
    </row>
    <row r="22" customFormat="false" ht="15.8" hidden="true" customHeight="true" outlineLevel="0" collapsed="false">
      <c r="A22" s="2"/>
      <c r="B22" s="2"/>
      <c r="C22" s="2"/>
      <c r="D22" s="2"/>
      <c r="E22" s="15" t="s">
        <v>16</v>
      </c>
      <c r="F22" s="15"/>
      <c r="G22" s="15"/>
      <c r="H22" s="15"/>
      <c r="I22" s="16" t="n">
        <f aca="false">SUM(Y1:Y288)/1000</f>
        <v>0</v>
      </c>
      <c r="J22" s="16" t="n">
        <f aca="false">SUM(Z1:Z288)/1000</f>
        <v>0</v>
      </c>
      <c r="K22" s="2" t="s">
        <v>7</v>
      </c>
    </row>
    <row r="23" customFormat="false" ht="15.8" hidden="false" customHeight="true" outlineLevel="0" collapsed="false">
      <c r="A23" s="2"/>
      <c r="B23" s="2"/>
      <c r="C23" s="2"/>
      <c r="D23" s="2"/>
      <c r="E23" s="2"/>
      <c r="F23" s="15"/>
      <c r="G23" s="15"/>
      <c r="H23" s="15"/>
      <c r="I23" s="17"/>
      <c r="J23" s="17"/>
      <c r="K23" s="2"/>
    </row>
    <row r="24" customFormat="false" ht="15.8" hidden="false" customHeight="true" outlineLevel="0" collapsed="false">
      <c r="A24" s="2" t="s">
        <v>17</v>
      </c>
      <c r="B24" s="2"/>
      <c r="C24" s="2"/>
      <c r="D24" s="2"/>
      <c r="E24" s="2"/>
      <c r="F24" s="15"/>
      <c r="G24" s="15"/>
      <c r="H24" s="15"/>
      <c r="I24" s="17"/>
      <c r="J24" s="17"/>
      <c r="K24" s="2"/>
    </row>
    <row r="25" customFormat="false" ht="15.8" hidden="false" customHeight="false" outlineLevel="0" collapsed="false">
      <c r="A25" s="18" t="s">
        <v>18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AP25" s="15" t="s">
        <v>18</v>
      </c>
    </row>
    <row r="26" customFormat="false" ht="91.75" hidden="false" customHeight="true" outlineLevel="0" collapsed="false">
      <c r="A26" s="19" t="s">
        <v>19</v>
      </c>
      <c r="B26" s="19" t="s">
        <v>20</v>
      </c>
      <c r="C26" s="19" t="s">
        <v>21</v>
      </c>
      <c r="D26" s="19" t="s">
        <v>22</v>
      </c>
      <c r="E26" s="19" t="s">
        <v>23</v>
      </c>
      <c r="F26" s="19" t="s">
        <v>24</v>
      </c>
      <c r="G26" s="19" t="s">
        <v>25</v>
      </c>
      <c r="H26" s="19" t="s">
        <v>26</v>
      </c>
      <c r="I26" s="19" t="s">
        <v>27</v>
      </c>
      <c r="J26" s="19" t="s">
        <v>28</v>
      </c>
      <c r="K26" s="19" t="s">
        <v>29</v>
      </c>
    </row>
    <row r="27" customFormat="false" ht="16.5" hidden="false" customHeight="true" outlineLevel="0" collapsed="false">
      <c r="A27" s="19" t="n">
        <v>1</v>
      </c>
      <c r="B27" s="19" t="n">
        <v>2</v>
      </c>
      <c r="C27" s="19" t="n">
        <v>3</v>
      </c>
      <c r="D27" s="19" t="n">
        <v>4</v>
      </c>
      <c r="E27" s="19" t="n">
        <v>5</v>
      </c>
      <c r="F27" s="19" t="n">
        <v>6</v>
      </c>
      <c r="G27" s="19" t="n">
        <v>7</v>
      </c>
      <c r="H27" s="19" t="n">
        <v>8</v>
      </c>
      <c r="I27" s="19" t="n">
        <v>9</v>
      </c>
      <c r="J27" s="19" t="n">
        <v>10</v>
      </c>
      <c r="K27" s="19" t="n">
        <v>11</v>
      </c>
    </row>
    <row r="29" customFormat="false" ht="19" hidden="false" customHeight="false" outlineLevel="0" collapsed="false">
      <c r="A29" s="20" t="str">
        <f aca="false">CONCATENATE("Локальная смета: ",IF(Source!G20&lt;&gt;"Новая локальная смета", Source!G20, ""))</f>
        <v>Локальная смета: Электрохимическая защита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</row>
    <row r="31" customFormat="false" ht="19" hidden="false" customHeight="false" outlineLevel="0" collapsed="false">
      <c r="A31" s="20" t="str">
        <f aca="false">CONCATENATE("Раздел: ",IF(Source!G24&lt;&gt;"Новый раздел", Source!G24, ""))</f>
        <v>Раздел: Демонтаж колодцев КУ и Гл.А.З (сборный железобетон)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</row>
    <row r="32" customFormat="false" ht="79" hidden="false" customHeight="false" outlineLevel="0" collapsed="false">
      <c r="A32" s="21" t="n">
        <v>1</v>
      </c>
      <c r="B32" s="21" t="str">
        <f aca="false">Source!F28</f>
        <v>3.22-36-1</v>
      </c>
      <c r="C32" s="21" t="s">
        <v>30</v>
      </c>
      <c r="D32" s="22" t="str">
        <f aca="false">Source!H28</f>
        <v>10 м3 железобетонных и бетонных конструкций колодцев</v>
      </c>
      <c r="E32" s="23" t="n">
        <f aca="false">Source!I28</f>
        <v>0.15</v>
      </c>
      <c r="F32" s="24"/>
      <c r="G32" s="25"/>
      <c r="H32" s="23"/>
      <c r="I32" s="24"/>
      <c r="J32" s="23"/>
      <c r="K32" s="24"/>
      <c r="Q32" s="0" t="n">
        <f aca="false">Source!X28</f>
        <v>171.15</v>
      </c>
      <c r="R32" s="0" t="n">
        <f aca="false">Source!X29</f>
        <v>9885.63</v>
      </c>
      <c r="S32" s="0" t="n">
        <f aca="false">Source!Y28</f>
        <v>102.69</v>
      </c>
      <c r="T32" s="0" t="n">
        <f aca="false">Source!Y29</f>
        <v>5931.38</v>
      </c>
      <c r="U32" s="0" t="n">
        <f aca="false">ROUND((175/100)*ROUND(Source!R28, 2), 2)</f>
        <v>34.77</v>
      </c>
      <c r="V32" s="0" t="n">
        <f aca="false">ROUND((0/100)*ROUND(Source!R29, 2), 2)</f>
        <v>0</v>
      </c>
      <c r="AC32" s="0" t="n">
        <v>0</v>
      </c>
    </row>
    <row r="33" customFormat="false" ht="15" hidden="false" customHeight="false" outlineLevel="0" collapsed="false">
      <c r="C33" s="26" t="str">
        <f aca="false">"Объем: "&amp;Source!I28&amp;"=1,5/"&amp;"10"</f>
        <v>Объем: 0,15=1,5/10</v>
      </c>
    </row>
    <row r="34" customFormat="false" ht="16.5" hidden="false" customHeight="false" outlineLevel="0" collapsed="false">
      <c r="A34" s="21"/>
      <c r="B34" s="21"/>
      <c r="C34" s="21" t="s">
        <v>31</v>
      </c>
      <c r="D34" s="22"/>
      <c r="E34" s="23"/>
      <c r="F34" s="24" t="n">
        <f aca="false">Source!AO28</f>
        <v>1016.24</v>
      </c>
      <c r="G34" s="25" t="s">
        <v>32</v>
      </c>
      <c r="H34" s="23" t="n">
        <f aca="false">Source!AV29</f>
        <v>1.067</v>
      </c>
      <c r="I34" s="24" t="n">
        <f aca="false">Source!S28</f>
        <v>143.13</v>
      </c>
      <c r="J34" s="23" t="n">
        <f aca="false">IF(Source!BA29&lt;&gt; 0, Source!BA29, 1)</f>
        <v>57.76</v>
      </c>
      <c r="K34" s="24" t="n">
        <f aca="false">Source!S29</f>
        <v>8267.26</v>
      </c>
    </row>
    <row r="35" customFormat="false" ht="16.5" hidden="false" customHeight="false" outlineLevel="0" collapsed="false">
      <c r="A35" s="21"/>
      <c r="B35" s="21"/>
      <c r="C35" s="21" t="s">
        <v>33</v>
      </c>
      <c r="D35" s="22"/>
      <c r="E35" s="23"/>
      <c r="F35" s="24" t="n">
        <f aca="false">Source!AM28</f>
        <v>1135.97</v>
      </c>
      <c r="G35" s="25" t="s">
        <v>32</v>
      </c>
      <c r="H35" s="23" t="n">
        <f aca="false">Source!AV29</f>
        <v>1.067</v>
      </c>
      <c r="I35" s="24" t="n">
        <f aca="false">Source!Q28</f>
        <v>159.99</v>
      </c>
      <c r="J35" s="23" t="n">
        <f aca="false">IF(Source!BB29&lt;&gt; 0, Source!BB29, 1)</f>
        <v>16.84</v>
      </c>
      <c r="K35" s="24" t="n">
        <f aca="false">Source!Q29</f>
        <v>2694.31</v>
      </c>
    </row>
    <row r="36" customFormat="false" ht="16.5" hidden="false" customHeight="false" outlineLevel="0" collapsed="false">
      <c r="A36" s="21"/>
      <c r="B36" s="21"/>
      <c r="C36" s="21" t="s">
        <v>34</v>
      </c>
      <c r="D36" s="22"/>
      <c r="E36" s="23"/>
      <c r="F36" s="24" t="n">
        <f aca="false">Source!AN28</f>
        <v>141.07</v>
      </c>
      <c r="G36" s="25" t="s">
        <v>32</v>
      </c>
      <c r="H36" s="23" t="n">
        <f aca="false">Source!AV29</f>
        <v>1.067</v>
      </c>
      <c r="I36" s="27" t="n">
        <f aca="false">Source!R28</f>
        <v>19.87</v>
      </c>
      <c r="J36" s="23" t="n">
        <f aca="false">IF(Source!BS29&lt;&gt; 0, Source!BS29, 1)</f>
        <v>57.76</v>
      </c>
      <c r="K36" s="27" t="n">
        <f aca="false">Source!R29</f>
        <v>1147.63</v>
      </c>
    </row>
    <row r="37" customFormat="false" ht="16.5" hidden="false" customHeight="false" outlineLevel="0" collapsed="false">
      <c r="A37" s="21"/>
      <c r="B37" s="21"/>
      <c r="C37" s="21" t="s">
        <v>35</v>
      </c>
      <c r="D37" s="22" t="s">
        <v>36</v>
      </c>
      <c r="E37" s="23" t="n">
        <f aca="false">Source!DN29</f>
        <v>105</v>
      </c>
      <c r="F37" s="24"/>
      <c r="G37" s="25"/>
      <c r="H37" s="23"/>
      <c r="I37" s="24" t="n">
        <f aca="false">SUM(Q32:Q36)</f>
        <v>171.15</v>
      </c>
      <c r="J37" s="23" t="n">
        <f aca="false">Source!BZ29</f>
        <v>105</v>
      </c>
      <c r="K37" s="24" t="n">
        <f aca="false">SUM(R32:R36)</f>
        <v>9885.63</v>
      </c>
    </row>
    <row r="38" customFormat="false" ht="16.5" hidden="false" customHeight="false" outlineLevel="0" collapsed="false">
      <c r="A38" s="21"/>
      <c r="B38" s="21"/>
      <c r="C38" s="21" t="s">
        <v>37</v>
      </c>
      <c r="D38" s="22" t="s">
        <v>36</v>
      </c>
      <c r="E38" s="23" t="n">
        <f aca="false">Source!DO29</f>
        <v>63</v>
      </c>
      <c r="F38" s="24"/>
      <c r="G38" s="25"/>
      <c r="H38" s="23"/>
      <c r="I38" s="24" t="n">
        <f aca="false">SUM(S32:S37)</f>
        <v>102.69</v>
      </c>
      <c r="J38" s="23" t="n">
        <f aca="false">Source!CA29</f>
        <v>63</v>
      </c>
      <c r="K38" s="24" t="n">
        <f aca="false">SUM(T32:T37)</f>
        <v>5931.38</v>
      </c>
    </row>
    <row r="39" customFormat="false" ht="16.5" hidden="false" customHeight="false" outlineLevel="0" collapsed="false">
      <c r="A39" s="28"/>
      <c r="B39" s="28"/>
      <c r="C39" s="28" t="s">
        <v>38</v>
      </c>
      <c r="D39" s="29" t="s">
        <v>39</v>
      </c>
      <c r="E39" s="30" t="n">
        <f aca="false">Source!AQ28</f>
        <v>88.6</v>
      </c>
      <c r="F39" s="31"/>
      <c r="G39" s="32" t="s">
        <v>32</v>
      </c>
      <c r="H39" s="30" t="n">
        <f aca="false">Source!AV29</f>
        <v>1.067</v>
      </c>
      <c r="I39" s="31" t="n">
        <f aca="false">Source!U28</f>
        <v>12.4787784</v>
      </c>
      <c r="J39" s="30"/>
      <c r="K39" s="31"/>
    </row>
    <row r="40" customFormat="false" ht="15.8" hidden="false" customHeight="false" outlineLevel="0" collapsed="false">
      <c r="C40" s="33" t="s">
        <v>40</v>
      </c>
      <c r="H40" s="34" t="n">
        <f aca="false">I34+I35+I37+I38+0-0-0</f>
        <v>576.96</v>
      </c>
      <c r="I40" s="34"/>
      <c r="J40" s="34" t="n">
        <f aca="false">K34+K35+K37+K38+0-0-0</f>
        <v>26778.58</v>
      </c>
      <c r="K40" s="34"/>
    </row>
    <row r="41" customFormat="false" ht="15.8" hidden="true" customHeight="false" outlineLevel="0" collapsed="false">
      <c r="C41" s="33" t="s">
        <v>41</v>
      </c>
      <c r="H41" s="34" t="n">
        <f aca="false">0+0</f>
        <v>0</v>
      </c>
      <c r="I41" s="34"/>
      <c r="J41" s="34" t="n">
        <f aca="false">0+0</f>
        <v>0</v>
      </c>
      <c r="K41" s="34"/>
    </row>
    <row r="42" customFormat="false" ht="15.8" hidden="false" customHeight="false" outlineLevel="0" collapsed="false">
      <c r="C42" s="33" t="s">
        <v>42</v>
      </c>
      <c r="H42" s="34" t="n">
        <f aca="false">I34+I35+I37+I38+0</f>
        <v>576.96</v>
      </c>
      <c r="I42" s="34"/>
      <c r="J42" s="34" t="n">
        <f aca="false">K34+K35+K37+K38+0</f>
        <v>26778.58</v>
      </c>
      <c r="K42" s="34"/>
      <c r="O42" s="0" t="n">
        <f aca="false">I34+I35+I37+I38+0</f>
        <v>576.96</v>
      </c>
      <c r="P42" s="0" t="n">
        <f aca="false">K34+K35+K37+K38+0</f>
        <v>26778.58</v>
      </c>
    </row>
    <row r="44" customFormat="false" ht="79" hidden="false" customHeight="false" outlineLevel="0" collapsed="false">
      <c r="A44" s="21" t="n">
        <v>2</v>
      </c>
      <c r="B44" s="21" t="str">
        <f aca="false">Source!F30</f>
        <v>3.22-36-1</v>
      </c>
      <c r="C44" s="21" t="s">
        <v>30</v>
      </c>
      <c r="D44" s="22" t="str">
        <f aca="false">Source!H30</f>
        <v>10 м3 железобетонных и бетонных конструкций колодцев</v>
      </c>
      <c r="E44" s="23" t="n">
        <f aca="false">Source!I30</f>
        <v>0.11</v>
      </c>
      <c r="F44" s="24"/>
      <c r="G44" s="25"/>
      <c r="H44" s="23"/>
      <c r="I44" s="24"/>
      <c r="J44" s="23"/>
      <c r="K44" s="24"/>
      <c r="Q44" s="0" t="n">
        <f aca="false">Source!X30</f>
        <v>125.51</v>
      </c>
      <c r="R44" s="0" t="n">
        <f aca="false">Source!X31</f>
        <v>7249.46</v>
      </c>
      <c r="S44" s="0" t="n">
        <f aca="false">Source!Y30</f>
        <v>75.3</v>
      </c>
      <c r="T44" s="0" t="n">
        <f aca="false">Source!Y31</f>
        <v>4349.68</v>
      </c>
      <c r="U44" s="0" t="n">
        <f aca="false">ROUND((175/100)*ROUND(Source!R30, 2), 2)</f>
        <v>25.5</v>
      </c>
      <c r="V44" s="0" t="n">
        <f aca="false">ROUND((0/100)*ROUND(Source!R31, 2), 2)</f>
        <v>0</v>
      </c>
      <c r="AC44" s="0" t="n">
        <v>0</v>
      </c>
    </row>
    <row r="45" customFormat="false" ht="16.5" hidden="false" customHeight="false" outlineLevel="0" collapsed="false">
      <c r="A45" s="21"/>
      <c r="B45" s="21"/>
      <c r="C45" s="21" t="s">
        <v>31</v>
      </c>
      <c r="D45" s="22"/>
      <c r="E45" s="23"/>
      <c r="F45" s="24" t="n">
        <f aca="false">Source!AO30</f>
        <v>1016.24</v>
      </c>
      <c r="G45" s="25" t="s">
        <v>32</v>
      </c>
      <c r="H45" s="23" t="n">
        <f aca="false">Source!AV31</f>
        <v>1.067</v>
      </c>
      <c r="I45" s="24" t="n">
        <f aca="false">Source!S30</f>
        <v>104.96</v>
      </c>
      <c r="J45" s="23" t="n">
        <f aca="false">IF(Source!BA31&lt;&gt; 0, Source!BA31, 1)</f>
        <v>57.76</v>
      </c>
      <c r="K45" s="24" t="n">
        <f aca="false">Source!S31</f>
        <v>6062.66</v>
      </c>
    </row>
    <row r="46" customFormat="false" ht="16.5" hidden="false" customHeight="false" outlineLevel="0" collapsed="false">
      <c r="A46" s="21"/>
      <c r="B46" s="21"/>
      <c r="C46" s="21" t="s">
        <v>33</v>
      </c>
      <c r="D46" s="22"/>
      <c r="E46" s="23"/>
      <c r="F46" s="24" t="n">
        <f aca="false">Source!AM30</f>
        <v>1135.97</v>
      </c>
      <c r="G46" s="25" t="s">
        <v>32</v>
      </c>
      <c r="H46" s="23" t="n">
        <f aca="false">Source!AV31</f>
        <v>1.067</v>
      </c>
      <c r="I46" s="24" t="n">
        <f aca="false">Source!Q30</f>
        <v>117.33</v>
      </c>
      <c r="J46" s="23" t="n">
        <f aca="false">IF(Source!BB31&lt;&gt; 0, Source!BB31, 1)</f>
        <v>16.84</v>
      </c>
      <c r="K46" s="24" t="n">
        <f aca="false">Source!Q31</f>
        <v>1975.83</v>
      </c>
    </row>
    <row r="47" customFormat="false" ht="16.5" hidden="false" customHeight="false" outlineLevel="0" collapsed="false">
      <c r="A47" s="21"/>
      <c r="B47" s="21"/>
      <c r="C47" s="21" t="s">
        <v>34</v>
      </c>
      <c r="D47" s="22"/>
      <c r="E47" s="23"/>
      <c r="F47" s="24" t="n">
        <f aca="false">Source!AN30</f>
        <v>141.07</v>
      </c>
      <c r="G47" s="25" t="s">
        <v>32</v>
      </c>
      <c r="H47" s="23" t="n">
        <f aca="false">Source!AV31</f>
        <v>1.067</v>
      </c>
      <c r="I47" s="27" t="n">
        <f aca="false">Source!R30</f>
        <v>14.57</v>
      </c>
      <c r="J47" s="23" t="n">
        <f aca="false">IF(Source!BS31&lt;&gt; 0, Source!BS31, 1)</f>
        <v>57.76</v>
      </c>
      <c r="K47" s="27" t="n">
        <f aca="false">Source!R31</f>
        <v>841.59</v>
      </c>
    </row>
    <row r="48" customFormat="false" ht="16.5" hidden="false" customHeight="false" outlineLevel="0" collapsed="false">
      <c r="A48" s="21"/>
      <c r="B48" s="21"/>
      <c r="C48" s="21" t="s">
        <v>35</v>
      </c>
      <c r="D48" s="22" t="s">
        <v>36</v>
      </c>
      <c r="E48" s="23" t="n">
        <f aca="false">Source!DN31</f>
        <v>105</v>
      </c>
      <c r="F48" s="24"/>
      <c r="G48" s="25"/>
      <c r="H48" s="23"/>
      <c r="I48" s="24" t="n">
        <f aca="false">SUM(Q44:Q47)</f>
        <v>125.51</v>
      </c>
      <c r="J48" s="23" t="n">
        <f aca="false">Source!BZ31</f>
        <v>105</v>
      </c>
      <c r="K48" s="24" t="n">
        <f aca="false">SUM(R44:R47)</f>
        <v>7249.46</v>
      </c>
    </row>
    <row r="49" customFormat="false" ht="16.5" hidden="false" customHeight="false" outlineLevel="0" collapsed="false">
      <c r="A49" s="21"/>
      <c r="B49" s="21"/>
      <c r="C49" s="21" t="s">
        <v>37</v>
      </c>
      <c r="D49" s="22" t="s">
        <v>36</v>
      </c>
      <c r="E49" s="23" t="n">
        <f aca="false">Source!DO31</f>
        <v>63</v>
      </c>
      <c r="F49" s="24"/>
      <c r="G49" s="25"/>
      <c r="H49" s="23"/>
      <c r="I49" s="24" t="n">
        <f aca="false">SUM(S44:S48)</f>
        <v>75.3</v>
      </c>
      <c r="J49" s="23" t="n">
        <f aca="false">Source!CA31</f>
        <v>63</v>
      </c>
      <c r="K49" s="24" t="n">
        <f aca="false">SUM(T44:T48)</f>
        <v>4349.68</v>
      </c>
    </row>
    <row r="50" customFormat="false" ht="16.5" hidden="false" customHeight="false" outlineLevel="0" collapsed="false">
      <c r="A50" s="28"/>
      <c r="B50" s="28"/>
      <c r="C50" s="28" t="s">
        <v>38</v>
      </c>
      <c r="D50" s="29" t="s">
        <v>39</v>
      </c>
      <c r="E50" s="30" t="n">
        <f aca="false">Source!AQ30</f>
        <v>88.6</v>
      </c>
      <c r="F50" s="31"/>
      <c r="G50" s="32" t="s">
        <v>32</v>
      </c>
      <c r="H50" s="30" t="n">
        <f aca="false">Source!AV31</f>
        <v>1.067</v>
      </c>
      <c r="I50" s="31" t="n">
        <f aca="false">Source!U30</f>
        <v>9.15110416</v>
      </c>
      <c r="J50" s="30"/>
      <c r="K50" s="31"/>
    </row>
    <row r="51" customFormat="false" ht="15.8" hidden="false" customHeight="false" outlineLevel="0" collapsed="false">
      <c r="C51" s="33" t="s">
        <v>40</v>
      </c>
      <c r="H51" s="34" t="n">
        <f aca="false">I45+I46+I48+I49+0-0-0</f>
        <v>423.1</v>
      </c>
      <c r="I51" s="34"/>
      <c r="J51" s="34" t="n">
        <f aca="false">K45+K46+K48+K49+0-0-0</f>
        <v>19637.63</v>
      </c>
      <c r="K51" s="34"/>
    </row>
    <row r="52" customFormat="false" ht="15.8" hidden="true" customHeight="false" outlineLevel="0" collapsed="false">
      <c r="C52" s="33" t="s">
        <v>41</v>
      </c>
      <c r="H52" s="34" t="n">
        <f aca="false">0+0</f>
        <v>0</v>
      </c>
      <c r="I52" s="34"/>
      <c r="J52" s="34" t="n">
        <f aca="false">0+0</f>
        <v>0</v>
      </c>
      <c r="K52" s="34"/>
    </row>
    <row r="53" customFormat="false" ht="15.8" hidden="false" customHeight="false" outlineLevel="0" collapsed="false">
      <c r="C53" s="33" t="s">
        <v>42</v>
      </c>
      <c r="H53" s="34" t="n">
        <f aca="false">I45+I46+I48+I49+0</f>
        <v>423.1</v>
      </c>
      <c r="I53" s="34"/>
      <c r="J53" s="34" t="n">
        <f aca="false">K45+K46+K48+K49+0</f>
        <v>19637.63</v>
      </c>
      <c r="K53" s="34"/>
      <c r="O53" s="0" t="n">
        <f aca="false">I45+I46+I48+I49+0</f>
        <v>423.1</v>
      </c>
      <c r="P53" s="0" t="n">
        <f aca="false">K45+K46+K48+K49+0</f>
        <v>19637.63</v>
      </c>
    </row>
    <row r="55" customFormat="false" ht="79" hidden="false" customHeight="false" outlineLevel="0" collapsed="false">
      <c r="A55" s="21" t="n">
        <v>3</v>
      </c>
      <c r="B55" s="21" t="str">
        <f aca="false">Source!F32</f>
        <v>3.22-36-1</v>
      </c>
      <c r="C55" s="21" t="s">
        <v>30</v>
      </c>
      <c r="D55" s="22" t="str">
        <f aca="false">Source!H32</f>
        <v>10 м3 железобетонных и бетонных конструкций колодцев</v>
      </c>
      <c r="E55" s="23" t="n">
        <f aca="false">Source!I32</f>
        <v>0.022</v>
      </c>
      <c r="F55" s="24"/>
      <c r="G55" s="25"/>
      <c r="H55" s="23"/>
      <c r="I55" s="24"/>
      <c r="J55" s="23"/>
      <c r="K55" s="24"/>
      <c r="Q55" s="0" t="n">
        <f aca="false">Source!X32</f>
        <v>25.1</v>
      </c>
      <c r="R55" s="0" t="n">
        <f aca="false">Source!X33</f>
        <v>1449.89</v>
      </c>
      <c r="S55" s="0" t="n">
        <f aca="false">Source!Y32</f>
        <v>15.06</v>
      </c>
      <c r="T55" s="0" t="n">
        <f aca="false">Source!Y33</f>
        <v>869.94</v>
      </c>
      <c r="U55" s="0" t="n">
        <f aca="false">ROUND((175/100)*ROUND(Source!R32, 2), 2)</f>
        <v>5.09</v>
      </c>
      <c r="V55" s="0" t="n">
        <f aca="false">ROUND((0/100)*ROUND(Source!R33, 2), 2)</f>
        <v>0</v>
      </c>
      <c r="AC55" s="0" t="n">
        <v>0</v>
      </c>
    </row>
    <row r="56" customFormat="false" ht="15" hidden="false" customHeight="false" outlineLevel="0" collapsed="false">
      <c r="C56" s="26" t="str">
        <f aca="false">"Объем: "&amp;Source!I32&amp;"=0,22/"&amp;"10"</f>
        <v>Объем: 0,022=0,22/10</v>
      </c>
    </row>
    <row r="57" customFormat="false" ht="16.5" hidden="false" customHeight="false" outlineLevel="0" collapsed="false">
      <c r="A57" s="21"/>
      <c r="B57" s="21"/>
      <c r="C57" s="21" t="s">
        <v>31</v>
      </c>
      <c r="D57" s="22"/>
      <c r="E57" s="23"/>
      <c r="F57" s="24" t="n">
        <f aca="false">Source!AO32</f>
        <v>1016.24</v>
      </c>
      <c r="G57" s="25" t="s">
        <v>32</v>
      </c>
      <c r="H57" s="23" t="n">
        <f aca="false">Source!AV33</f>
        <v>1.067</v>
      </c>
      <c r="I57" s="24" t="n">
        <f aca="false">Source!S32</f>
        <v>20.99</v>
      </c>
      <c r="J57" s="23" t="n">
        <f aca="false">IF(Source!BA33&lt;&gt; 0, Source!BA33, 1)</f>
        <v>57.76</v>
      </c>
      <c r="K57" s="24" t="n">
        <f aca="false">Source!S33</f>
        <v>1212.53</v>
      </c>
    </row>
    <row r="58" customFormat="false" ht="16.5" hidden="false" customHeight="false" outlineLevel="0" collapsed="false">
      <c r="A58" s="21"/>
      <c r="B58" s="21"/>
      <c r="C58" s="21" t="s">
        <v>33</v>
      </c>
      <c r="D58" s="22"/>
      <c r="E58" s="23"/>
      <c r="F58" s="24" t="n">
        <f aca="false">Source!AM32</f>
        <v>1135.97</v>
      </c>
      <c r="G58" s="25" t="s">
        <v>32</v>
      </c>
      <c r="H58" s="23" t="n">
        <f aca="false">Source!AV33</f>
        <v>1.067</v>
      </c>
      <c r="I58" s="24" t="n">
        <f aca="false">Source!Q32</f>
        <v>23.47</v>
      </c>
      <c r="J58" s="23" t="n">
        <f aca="false">IF(Source!BB33&lt;&gt; 0, Source!BB33, 1)</f>
        <v>16.84</v>
      </c>
      <c r="K58" s="24" t="n">
        <f aca="false">Source!Q33</f>
        <v>395.17</v>
      </c>
    </row>
    <row r="59" customFormat="false" ht="16.5" hidden="false" customHeight="false" outlineLevel="0" collapsed="false">
      <c r="A59" s="21"/>
      <c r="B59" s="21"/>
      <c r="C59" s="21" t="s">
        <v>34</v>
      </c>
      <c r="D59" s="22"/>
      <c r="E59" s="23"/>
      <c r="F59" s="24" t="n">
        <f aca="false">Source!AN32</f>
        <v>141.07</v>
      </c>
      <c r="G59" s="25" t="s">
        <v>32</v>
      </c>
      <c r="H59" s="23" t="n">
        <f aca="false">Source!AV33</f>
        <v>1.067</v>
      </c>
      <c r="I59" s="27" t="n">
        <f aca="false">Source!R32</f>
        <v>2.91</v>
      </c>
      <c r="J59" s="23" t="n">
        <f aca="false">IF(Source!BS33&lt;&gt; 0, Source!BS33, 1)</f>
        <v>57.76</v>
      </c>
      <c r="K59" s="27" t="n">
        <f aca="false">Source!R33</f>
        <v>168.32</v>
      </c>
    </row>
    <row r="60" customFormat="false" ht="16.5" hidden="false" customHeight="false" outlineLevel="0" collapsed="false">
      <c r="A60" s="21"/>
      <c r="B60" s="21"/>
      <c r="C60" s="21" t="s">
        <v>35</v>
      </c>
      <c r="D60" s="22" t="s">
        <v>36</v>
      </c>
      <c r="E60" s="23" t="n">
        <f aca="false">Source!DN33</f>
        <v>105</v>
      </c>
      <c r="F60" s="24"/>
      <c r="G60" s="25"/>
      <c r="H60" s="23"/>
      <c r="I60" s="24" t="n">
        <f aca="false">SUM(Q55:Q59)</f>
        <v>25.1</v>
      </c>
      <c r="J60" s="23" t="n">
        <f aca="false">Source!BZ33</f>
        <v>105</v>
      </c>
      <c r="K60" s="24" t="n">
        <f aca="false">SUM(R55:R59)</f>
        <v>1449.89</v>
      </c>
    </row>
    <row r="61" customFormat="false" ht="16.5" hidden="false" customHeight="false" outlineLevel="0" collapsed="false">
      <c r="A61" s="21"/>
      <c r="B61" s="21"/>
      <c r="C61" s="21" t="s">
        <v>37</v>
      </c>
      <c r="D61" s="22" t="s">
        <v>36</v>
      </c>
      <c r="E61" s="23" t="n">
        <f aca="false">Source!DO33</f>
        <v>63</v>
      </c>
      <c r="F61" s="24"/>
      <c r="G61" s="25"/>
      <c r="H61" s="23"/>
      <c r="I61" s="24" t="n">
        <f aca="false">SUM(S55:S60)</f>
        <v>15.06</v>
      </c>
      <c r="J61" s="23" t="n">
        <f aca="false">Source!CA33</f>
        <v>63</v>
      </c>
      <c r="K61" s="24" t="n">
        <f aca="false">SUM(T55:T60)</f>
        <v>869.94</v>
      </c>
    </row>
    <row r="62" customFormat="false" ht="16.5" hidden="false" customHeight="false" outlineLevel="0" collapsed="false">
      <c r="A62" s="28"/>
      <c r="B62" s="28"/>
      <c r="C62" s="28" t="s">
        <v>38</v>
      </c>
      <c r="D62" s="29" t="s">
        <v>39</v>
      </c>
      <c r="E62" s="30" t="n">
        <f aca="false">Source!AQ32</f>
        <v>88.6</v>
      </c>
      <c r="F62" s="31"/>
      <c r="G62" s="32" t="s">
        <v>32</v>
      </c>
      <c r="H62" s="30" t="n">
        <f aca="false">Source!AV33</f>
        <v>1.067</v>
      </c>
      <c r="I62" s="31" t="n">
        <f aca="false">Source!U32</f>
        <v>1.830220832</v>
      </c>
      <c r="J62" s="30"/>
      <c r="K62" s="31"/>
    </row>
    <row r="63" customFormat="false" ht="15.8" hidden="false" customHeight="false" outlineLevel="0" collapsed="false">
      <c r="C63" s="33" t="s">
        <v>40</v>
      </c>
      <c r="H63" s="34" t="n">
        <f aca="false">I57+I58+I60+I61+0-0-0</f>
        <v>84.62</v>
      </c>
      <c r="I63" s="34"/>
      <c r="J63" s="34" t="n">
        <f aca="false">K57+K58+K60+K61+0-0-0</f>
        <v>3927.53</v>
      </c>
      <c r="K63" s="34"/>
    </row>
    <row r="64" customFormat="false" ht="15.8" hidden="true" customHeight="false" outlineLevel="0" collapsed="false">
      <c r="C64" s="33" t="s">
        <v>41</v>
      </c>
      <c r="H64" s="34" t="n">
        <f aca="false">0+0</f>
        <v>0</v>
      </c>
      <c r="I64" s="34"/>
      <c r="J64" s="34" t="n">
        <f aca="false">0+0</f>
        <v>0</v>
      </c>
      <c r="K64" s="34"/>
    </row>
    <row r="65" customFormat="false" ht="15.8" hidden="false" customHeight="false" outlineLevel="0" collapsed="false">
      <c r="C65" s="33" t="s">
        <v>42</v>
      </c>
      <c r="H65" s="34" t="n">
        <f aca="false">I57+I58+I60+I61+0</f>
        <v>84.62</v>
      </c>
      <c r="I65" s="34"/>
      <c r="J65" s="34" t="n">
        <f aca="false">K57+K58+K60+K61+0</f>
        <v>3927.53</v>
      </c>
      <c r="K65" s="34"/>
      <c r="O65" s="0" t="n">
        <f aca="false">I57+I58+I60+I61+0</f>
        <v>84.62</v>
      </c>
      <c r="P65" s="0" t="n">
        <f aca="false">K57+K58+K60+K61+0</f>
        <v>3927.53</v>
      </c>
    </row>
    <row r="68" customFormat="false" ht="16.5" hidden="false" customHeight="false" outlineLevel="0" collapsed="false">
      <c r="A68" s="35" t="str">
        <f aca="false">CONCATENATE("Итого по разделу: ",IF(Source!G35&lt;&gt;"Новый раздел", Source!G35, ""))</f>
        <v>Итого по разделу: Демонтаж колодцев КУ и Гл.А.З (сборный железобетон)</v>
      </c>
      <c r="B68" s="35"/>
      <c r="C68" s="35"/>
      <c r="D68" s="35"/>
      <c r="E68" s="35"/>
      <c r="F68" s="35"/>
      <c r="G68" s="35"/>
      <c r="H68" s="34"/>
      <c r="I68" s="34" t="n">
        <f aca="false">SUM(O31:O67)</f>
        <v>1084.68</v>
      </c>
      <c r="J68" s="34" t="n">
        <f aca="false">SUM(P31:P67)</f>
        <v>50343.74</v>
      </c>
      <c r="K68" s="34"/>
      <c r="AQ68" s="36" t="str">
        <f aca="false">CONCATENATE("Итого по разделу: ",IF(Source!G35&lt;&gt;"Новый раздел", Source!G35, ""))</f>
        <v>Итого по разделу: Демонтаж колодцев КУ и Гл.А.З (сборный железобетон)</v>
      </c>
    </row>
    <row r="69" customFormat="false" ht="12.8" hidden="true" customHeight="false" outlineLevel="0" collapsed="false">
      <c r="A69" s="0" t="s">
        <v>43</v>
      </c>
      <c r="I69" s="0" t="n">
        <f aca="false">SUM(W31:W68)</f>
        <v>0</v>
      </c>
      <c r="J69" s="0" t="n">
        <f aca="false">SUM(X31:X68)</f>
        <v>0</v>
      </c>
    </row>
    <row r="70" customFormat="false" ht="12.8" hidden="true" customHeight="false" outlineLevel="0" collapsed="false">
      <c r="A70" s="0" t="s">
        <v>44</v>
      </c>
      <c r="I70" s="0" t="n">
        <f aca="false">SUM(Y31:Y69)</f>
        <v>0</v>
      </c>
      <c r="J70" s="0" t="n">
        <f aca="false">SUM(Z31:Z69)</f>
        <v>0</v>
      </c>
    </row>
    <row r="72" customFormat="false" ht="19" hidden="false" customHeight="false" outlineLevel="0" collapsed="false">
      <c r="A72" s="20" t="str">
        <f aca="false">CONCATENATE("Раздел: ",IF(Source!G65&lt;&gt;"Новый раздел", Source!G65, ""))</f>
        <v>Раздел: Демонтаж станций катодной защиты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</row>
    <row r="73" customFormat="false" ht="41.5" hidden="false" customHeight="false" outlineLevel="0" collapsed="false">
      <c r="A73" s="21" t="n">
        <v>4</v>
      </c>
      <c r="B73" s="21" t="str">
        <f aca="false">Source!F69</f>
        <v>3.24-28-1</v>
      </c>
      <c r="C73" s="21" t="s">
        <v>45</v>
      </c>
      <c r="D73" s="22" t="str">
        <f aca="false">Source!H69</f>
        <v>1 станция</v>
      </c>
      <c r="E73" s="23" t="n">
        <f aca="false">Source!I69</f>
        <v>2</v>
      </c>
      <c r="F73" s="24"/>
      <c r="G73" s="25"/>
      <c r="H73" s="23"/>
      <c r="I73" s="24"/>
      <c r="J73" s="23"/>
      <c r="K73" s="24"/>
      <c r="Q73" s="0" t="n">
        <f aca="false">Source!X69</f>
        <v>1862.77</v>
      </c>
      <c r="R73" s="0" t="n">
        <f aca="false">Source!X70</f>
        <v>107593.86</v>
      </c>
      <c r="S73" s="0" t="n">
        <f aca="false">Source!Y69</f>
        <v>1117.66</v>
      </c>
      <c r="T73" s="0" t="n">
        <f aca="false">Source!Y70</f>
        <v>64556.31</v>
      </c>
      <c r="U73" s="0" t="n">
        <f aca="false">ROUND((175/100)*ROUND(Source!R69, 2), 2)</f>
        <v>203.6</v>
      </c>
      <c r="V73" s="0" t="n">
        <f aca="false">ROUND((0/100)*ROUND(Source!R70, 2), 2)</f>
        <v>0</v>
      </c>
      <c r="AC73" s="0" t="n">
        <v>0</v>
      </c>
    </row>
    <row r="74" customFormat="false" ht="16.5" hidden="false" customHeight="false" outlineLevel="0" collapsed="false">
      <c r="A74" s="21"/>
      <c r="B74" s="21"/>
      <c r="C74" s="21" t="s">
        <v>31</v>
      </c>
      <c r="D74" s="22"/>
      <c r="E74" s="23"/>
      <c r="F74" s="24" t="n">
        <f aca="false">Source!AO69</f>
        <v>1177</v>
      </c>
      <c r="G74" s="25" t="s">
        <v>46</v>
      </c>
      <c r="H74" s="23" t="n">
        <f aca="false">Source!AV70</f>
        <v>1.067</v>
      </c>
      <c r="I74" s="24" t="n">
        <f aca="false">Source!S69</f>
        <v>1657.73</v>
      </c>
      <c r="J74" s="23" t="n">
        <f aca="false">IF(Source!BA70&lt;&gt; 0, Source!BA70, 1)</f>
        <v>57.76</v>
      </c>
      <c r="K74" s="24" t="n">
        <f aca="false">Source!S70</f>
        <v>95750.71</v>
      </c>
    </row>
    <row r="75" customFormat="false" ht="16.5" hidden="false" customHeight="false" outlineLevel="0" collapsed="false">
      <c r="A75" s="21"/>
      <c r="B75" s="21"/>
      <c r="C75" s="21" t="s">
        <v>33</v>
      </c>
      <c r="D75" s="22"/>
      <c r="E75" s="23"/>
      <c r="F75" s="24" t="n">
        <f aca="false">Source!AM69</f>
        <v>1007.56</v>
      </c>
      <c r="G75" s="25" t="s">
        <v>46</v>
      </c>
      <c r="H75" s="23" t="n">
        <f aca="false">Source!AV70</f>
        <v>1.067</v>
      </c>
      <c r="I75" s="24" t="n">
        <f aca="false">Source!Q69</f>
        <v>1419.09</v>
      </c>
      <c r="J75" s="23" t="n">
        <f aca="false">IF(Source!BB70&lt;&gt; 0, Source!BB70, 1)</f>
        <v>14.84</v>
      </c>
      <c r="K75" s="24" t="n">
        <f aca="false">Source!Q70</f>
        <v>21059.26</v>
      </c>
    </row>
    <row r="76" customFormat="false" ht="16.5" hidden="false" customHeight="false" outlineLevel="0" collapsed="false">
      <c r="A76" s="21"/>
      <c r="B76" s="21"/>
      <c r="C76" s="21" t="s">
        <v>34</v>
      </c>
      <c r="D76" s="22"/>
      <c r="E76" s="23"/>
      <c r="F76" s="24" t="n">
        <f aca="false">Source!AN69</f>
        <v>82.6</v>
      </c>
      <c r="G76" s="25" t="s">
        <v>46</v>
      </c>
      <c r="H76" s="23" t="n">
        <f aca="false">Source!AV70</f>
        <v>1.067</v>
      </c>
      <c r="I76" s="27" t="n">
        <f aca="false">Source!R69</f>
        <v>116.34</v>
      </c>
      <c r="J76" s="23" t="n">
        <f aca="false">IF(Source!BS70&lt;&gt; 0, Source!BS70, 1)</f>
        <v>57.76</v>
      </c>
      <c r="K76" s="27" t="n">
        <f aca="false">Source!R70</f>
        <v>6719.63</v>
      </c>
    </row>
    <row r="77" customFormat="false" ht="16.5" hidden="false" customHeight="false" outlineLevel="0" collapsed="false">
      <c r="A77" s="21"/>
      <c r="B77" s="21"/>
      <c r="C77" s="21" t="s">
        <v>35</v>
      </c>
      <c r="D77" s="22" t="s">
        <v>36</v>
      </c>
      <c r="E77" s="23" t="n">
        <f aca="false">Source!DN70</f>
        <v>105</v>
      </c>
      <c r="F77" s="24"/>
      <c r="G77" s="25"/>
      <c r="H77" s="23"/>
      <c r="I77" s="24" t="n">
        <f aca="false">SUM(Q73:Q76)</f>
        <v>1862.77</v>
      </c>
      <c r="J77" s="23" t="n">
        <f aca="false">Source!BZ70</f>
        <v>105</v>
      </c>
      <c r="K77" s="24" t="n">
        <f aca="false">SUM(R73:R76)</f>
        <v>107593.86</v>
      </c>
    </row>
    <row r="78" customFormat="false" ht="16.5" hidden="false" customHeight="false" outlineLevel="0" collapsed="false">
      <c r="A78" s="21"/>
      <c r="B78" s="21"/>
      <c r="C78" s="21" t="s">
        <v>37</v>
      </c>
      <c r="D78" s="22" t="s">
        <v>36</v>
      </c>
      <c r="E78" s="23" t="n">
        <f aca="false">Source!DO70</f>
        <v>63</v>
      </c>
      <c r="F78" s="24"/>
      <c r="G78" s="25"/>
      <c r="H78" s="23"/>
      <c r="I78" s="24" t="n">
        <f aca="false">SUM(S73:S77)</f>
        <v>1117.66</v>
      </c>
      <c r="J78" s="23" t="n">
        <f aca="false">Source!CA70</f>
        <v>63</v>
      </c>
      <c r="K78" s="24" t="n">
        <f aca="false">SUM(T73:T77)</f>
        <v>64556.31</v>
      </c>
    </row>
    <row r="79" customFormat="false" ht="16.5" hidden="false" customHeight="false" outlineLevel="0" collapsed="false">
      <c r="A79" s="28"/>
      <c r="B79" s="28"/>
      <c r="C79" s="28" t="s">
        <v>38</v>
      </c>
      <c r="D79" s="29" t="s">
        <v>39</v>
      </c>
      <c r="E79" s="30" t="n">
        <f aca="false">Source!AQ69</f>
        <v>110</v>
      </c>
      <c r="F79" s="31"/>
      <c r="G79" s="32" t="s">
        <v>46</v>
      </c>
      <c r="H79" s="30" t="n">
        <f aca="false">Source!AV70</f>
        <v>1.067</v>
      </c>
      <c r="I79" s="31" t="n">
        <f aca="false">Source!U69</f>
        <v>154.9284</v>
      </c>
      <c r="J79" s="30"/>
      <c r="K79" s="31"/>
    </row>
    <row r="80" customFormat="false" ht="15.8" hidden="false" customHeight="false" outlineLevel="0" collapsed="false">
      <c r="C80" s="33" t="s">
        <v>40</v>
      </c>
      <c r="H80" s="34" t="n">
        <f aca="false">I74+I75+I77+I78+0-0-0</f>
        <v>6057.25</v>
      </c>
      <c r="I80" s="34"/>
      <c r="J80" s="34" t="n">
        <f aca="false">K74+K75+K77+K78+0-0-0</f>
        <v>288960.14</v>
      </c>
      <c r="K80" s="34"/>
    </row>
    <row r="81" customFormat="false" ht="15.8" hidden="true" customHeight="false" outlineLevel="0" collapsed="false">
      <c r="C81" s="33" t="s">
        <v>41</v>
      </c>
      <c r="H81" s="34" t="n">
        <f aca="false">0+0</f>
        <v>0</v>
      </c>
      <c r="I81" s="34"/>
      <c r="J81" s="34" t="n">
        <f aca="false">0+0</f>
        <v>0</v>
      </c>
      <c r="K81" s="34"/>
    </row>
    <row r="82" customFormat="false" ht="15.8" hidden="false" customHeight="false" outlineLevel="0" collapsed="false">
      <c r="C82" s="33" t="s">
        <v>42</v>
      </c>
      <c r="H82" s="34" t="n">
        <f aca="false">I74+I75+I77+I78+0</f>
        <v>6057.25</v>
      </c>
      <c r="I82" s="34"/>
      <c r="J82" s="34" t="n">
        <f aca="false">K74+K75+K77+K78+0</f>
        <v>288960.14</v>
      </c>
      <c r="K82" s="34"/>
      <c r="O82" s="0" t="n">
        <f aca="false">I74+I75+I77+I78+0</f>
        <v>6057.25</v>
      </c>
      <c r="P82" s="0" t="n">
        <f aca="false">K74+K75+K77+K78+0</f>
        <v>288960.14</v>
      </c>
    </row>
    <row r="85" customFormat="false" ht="16.5" hidden="false" customHeight="false" outlineLevel="0" collapsed="false">
      <c r="A85" s="35" t="str">
        <f aca="false">CONCATENATE("Итого по разделу: ",IF(Source!G72&lt;&gt;"Новый раздел", Source!G72, ""))</f>
        <v>Итого по разделу: Демонтаж станций катодной защиты</v>
      </c>
      <c r="B85" s="35"/>
      <c r="C85" s="35"/>
      <c r="D85" s="35"/>
      <c r="E85" s="35"/>
      <c r="F85" s="35"/>
      <c r="G85" s="35"/>
      <c r="H85" s="34"/>
      <c r="I85" s="34" t="n">
        <f aca="false">SUM(O72:O84)</f>
        <v>6057.25</v>
      </c>
      <c r="J85" s="34" t="n">
        <f aca="false">SUM(P72:P84)</f>
        <v>288960.14</v>
      </c>
      <c r="K85" s="34"/>
    </row>
    <row r="86" customFormat="false" ht="12.8" hidden="true" customHeight="false" outlineLevel="0" collapsed="false">
      <c r="A86" s="0" t="s">
        <v>43</v>
      </c>
      <c r="I86" s="0" t="n">
        <f aca="false">SUM(W72:W85)</f>
        <v>0</v>
      </c>
      <c r="J86" s="0" t="n">
        <f aca="false">SUM(X72:X85)</f>
        <v>0</v>
      </c>
    </row>
    <row r="87" customFormat="false" ht="12.8" hidden="true" customHeight="false" outlineLevel="0" collapsed="false">
      <c r="A87" s="0" t="s">
        <v>44</v>
      </c>
      <c r="I87" s="0" t="n">
        <f aca="false">SUM(Y72:Y86)</f>
        <v>0</v>
      </c>
      <c r="J87" s="0" t="n">
        <f aca="false">SUM(Z72:Z86)</f>
        <v>0</v>
      </c>
    </row>
    <row r="89" customFormat="false" ht="19" hidden="false" customHeight="false" outlineLevel="0" collapsed="false">
      <c r="A89" s="20" t="str">
        <f aca="false">CONCATENATE("Раздел: ",IF(Source!G102&lt;&gt;"Новый раздел", Source!G102, ""))</f>
        <v>Раздел: Протекторная защита - новые участки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</row>
    <row r="90" customFormat="false" ht="66.5" hidden="false" customHeight="false" outlineLevel="0" collapsed="false">
      <c r="A90" s="21" t="n">
        <v>5</v>
      </c>
      <c r="B90" s="21" t="str">
        <f aca="false">Source!F106</f>
        <v>3.24-30-1</v>
      </c>
      <c r="C90" s="21" t="s">
        <v>47</v>
      </c>
      <c r="D90" s="22" t="str">
        <f aca="false">Source!H106</f>
        <v>1 протектор</v>
      </c>
      <c r="E90" s="23" t="n">
        <f aca="false">Source!I106</f>
        <v>4</v>
      </c>
      <c r="F90" s="24"/>
      <c r="G90" s="25"/>
      <c r="H90" s="23"/>
      <c r="I90" s="24"/>
      <c r="J90" s="23"/>
      <c r="K90" s="24"/>
      <c r="Q90" s="0" t="n">
        <f aca="false">Source!X106</f>
        <v>808.83</v>
      </c>
      <c r="R90" s="0" t="n">
        <f aca="false">Source!X107</f>
        <v>46718.12</v>
      </c>
      <c r="S90" s="0" t="n">
        <f aca="false">Source!Y106</f>
        <v>511.57</v>
      </c>
      <c r="T90" s="0" t="n">
        <f aca="false">Source!Y107</f>
        <v>29548.21</v>
      </c>
      <c r="U90" s="0" t="n">
        <f aca="false">ROUND((175/100)*ROUND(Source!R106, 2), 2)</f>
        <v>168.6</v>
      </c>
      <c r="V90" s="0" t="n">
        <f aca="false">ROUND((0/100)*ROUND(Source!R107, 2), 2)</f>
        <v>0</v>
      </c>
      <c r="AC90" s="0" t="n">
        <v>0</v>
      </c>
    </row>
    <row r="91" customFormat="false" ht="16.5" hidden="false" customHeight="false" outlineLevel="0" collapsed="false">
      <c r="A91" s="21"/>
      <c r="B91" s="21"/>
      <c r="C91" s="21" t="s">
        <v>31</v>
      </c>
      <c r="D91" s="22"/>
      <c r="E91" s="23"/>
      <c r="F91" s="24" t="n">
        <f aca="false">Source!AO106</f>
        <v>126.73</v>
      </c>
      <c r="G91" s="37" t="s">
        <v>48</v>
      </c>
      <c r="H91" s="23" t="n">
        <f aca="false">Source!AV107</f>
        <v>1.067</v>
      </c>
      <c r="I91" s="24" t="n">
        <f aca="false">Source!S106</f>
        <v>594.97</v>
      </c>
      <c r="J91" s="23" t="n">
        <f aca="false">IF(Source!BA107&lt;&gt; 0, Source!BA107, 1)</f>
        <v>57.76</v>
      </c>
      <c r="K91" s="24" t="n">
        <f aca="false">Source!S107</f>
        <v>34365.58</v>
      </c>
    </row>
    <row r="92" customFormat="false" ht="16.5" hidden="false" customHeight="false" outlineLevel="0" collapsed="false">
      <c r="A92" s="21"/>
      <c r="B92" s="21"/>
      <c r="C92" s="21" t="s">
        <v>33</v>
      </c>
      <c r="D92" s="22"/>
      <c r="E92" s="23"/>
      <c r="F92" s="24" t="n">
        <f aca="false">Source!AM106</f>
        <v>197.63</v>
      </c>
      <c r="G92" s="37" t="s">
        <v>48</v>
      </c>
      <c r="H92" s="23" t="n">
        <f aca="false">Source!AV107</f>
        <v>1.067</v>
      </c>
      <c r="I92" s="24" t="n">
        <f aca="false">Source!Q106</f>
        <v>927.83</v>
      </c>
      <c r="J92" s="23" t="n">
        <f aca="false">IF(Source!BB107&lt;&gt; 0, Source!BB107, 1)</f>
        <v>14.7</v>
      </c>
      <c r="K92" s="24" t="n">
        <f aca="false">Source!Q107</f>
        <v>13639.15</v>
      </c>
    </row>
    <row r="93" customFormat="false" ht="16.5" hidden="false" customHeight="false" outlineLevel="0" collapsed="false">
      <c r="A93" s="21"/>
      <c r="B93" s="21"/>
      <c r="C93" s="21" t="s">
        <v>34</v>
      </c>
      <c r="D93" s="22"/>
      <c r="E93" s="23"/>
      <c r="F93" s="24" t="n">
        <f aca="false">Source!AN106</f>
        <v>20.52</v>
      </c>
      <c r="G93" s="37" t="s">
        <v>48</v>
      </c>
      <c r="H93" s="23" t="n">
        <f aca="false">Source!AV107</f>
        <v>1.067</v>
      </c>
      <c r="I93" s="27" t="n">
        <f aca="false">Source!R106</f>
        <v>96.34</v>
      </c>
      <c r="J93" s="23" t="n">
        <f aca="false">IF(Source!BS107&lt;&gt; 0, Source!BS107, 1)</f>
        <v>57.76</v>
      </c>
      <c r="K93" s="27" t="n">
        <f aca="false">Source!R107</f>
        <v>5564.44</v>
      </c>
    </row>
    <row r="94" customFormat="false" ht="16.5" hidden="false" customHeight="false" outlineLevel="0" collapsed="false">
      <c r="A94" s="21"/>
      <c r="B94" s="21"/>
      <c r="C94" s="21" t="s">
        <v>49</v>
      </c>
      <c r="D94" s="22"/>
      <c r="E94" s="23"/>
      <c r="F94" s="24" t="n">
        <f aca="false">Source!AL106</f>
        <v>37.04</v>
      </c>
      <c r="G94" s="25"/>
      <c r="H94" s="23" t="n">
        <f aca="false">Source!AW107</f>
        <v>1.003</v>
      </c>
      <c r="I94" s="24" t="n">
        <f aca="false">Source!P106</f>
        <v>148.6</v>
      </c>
      <c r="J94" s="23" t="n">
        <f aca="false">IF(Source!BC107&lt;&gt; 0, Source!BC107, 1)</f>
        <v>9.78</v>
      </c>
      <c r="K94" s="24" t="n">
        <f aca="false">Source!P107</f>
        <v>1453.35</v>
      </c>
    </row>
    <row r="95" customFormat="false" ht="16.5" hidden="false" customHeight="false" outlineLevel="0" collapsed="false">
      <c r="A95" s="21"/>
      <c r="B95" s="21"/>
      <c r="C95" s="21" t="s">
        <v>35</v>
      </c>
      <c r="D95" s="22" t="s">
        <v>36</v>
      </c>
      <c r="E95" s="23" t="n">
        <f aca="false">Source!DN107</f>
        <v>117</v>
      </c>
      <c r="F95" s="24"/>
      <c r="G95" s="25"/>
      <c r="H95" s="23"/>
      <c r="I95" s="24" t="n">
        <f aca="false">SUM(Q90:Q94)</f>
        <v>808.83</v>
      </c>
      <c r="J95" s="23" t="n">
        <f aca="false">Source!BZ107</f>
        <v>117</v>
      </c>
      <c r="K95" s="24" t="n">
        <f aca="false">SUM(R90:R94)</f>
        <v>46718.12</v>
      </c>
    </row>
    <row r="96" customFormat="false" ht="16.5" hidden="false" customHeight="false" outlineLevel="0" collapsed="false">
      <c r="A96" s="21"/>
      <c r="B96" s="21"/>
      <c r="C96" s="21" t="s">
        <v>37</v>
      </c>
      <c r="D96" s="22" t="s">
        <v>36</v>
      </c>
      <c r="E96" s="23" t="n">
        <f aca="false">Source!DO107</f>
        <v>74</v>
      </c>
      <c r="F96" s="24"/>
      <c r="G96" s="25"/>
      <c r="H96" s="23"/>
      <c r="I96" s="24" t="n">
        <f aca="false">SUM(S90:S95)</f>
        <v>511.57</v>
      </c>
      <c r="J96" s="23" t="n">
        <f aca="false">Source!CA107</f>
        <v>74</v>
      </c>
      <c r="K96" s="24" t="n">
        <f aca="false">SUM(T90:T95)</f>
        <v>29548.21</v>
      </c>
    </row>
    <row r="97" customFormat="false" ht="16.5" hidden="false" customHeight="false" outlineLevel="0" collapsed="false">
      <c r="A97" s="28"/>
      <c r="B97" s="28"/>
      <c r="C97" s="28" t="s">
        <v>38</v>
      </c>
      <c r="D97" s="29" t="s">
        <v>39</v>
      </c>
      <c r="E97" s="30" t="n">
        <f aca="false">Source!AQ106</f>
        <v>12.4</v>
      </c>
      <c r="F97" s="31"/>
      <c r="G97" s="38" t="s">
        <v>48</v>
      </c>
      <c r="H97" s="30" t="n">
        <f aca="false">Source!AV107</f>
        <v>1.067</v>
      </c>
      <c r="I97" s="31" t="n">
        <f aca="false">Source!U106</f>
        <v>58.21552</v>
      </c>
      <c r="J97" s="30"/>
      <c r="K97" s="31"/>
    </row>
    <row r="98" customFormat="false" ht="15.8" hidden="false" customHeight="false" outlineLevel="0" collapsed="false">
      <c r="C98" s="33" t="s">
        <v>40</v>
      </c>
      <c r="H98" s="34" t="n">
        <f aca="false">I91+I92+I94+I95+I96+0-0-0</f>
        <v>2991.8</v>
      </c>
      <c r="I98" s="34"/>
      <c r="J98" s="34" t="n">
        <f aca="false">K91+K92+K94+K95+K96+0-0-0</f>
        <v>125724.41</v>
      </c>
      <c r="K98" s="34"/>
    </row>
    <row r="99" customFormat="false" ht="15.8" hidden="true" customHeight="false" outlineLevel="0" collapsed="false">
      <c r="C99" s="33" t="s">
        <v>41</v>
      </c>
      <c r="H99" s="34" t="n">
        <f aca="false">0+0</f>
        <v>0</v>
      </c>
      <c r="I99" s="34"/>
      <c r="J99" s="34" t="n">
        <f aca="false">0+0</f>
        <v>0</v>
      </c>
      <c r="K99" s="34"/>
    </row>
    <row r="100" customFormat="false" ht="15.8" hidden="false" customHeight="false" outlineLevel="0" collapsed="false">
      <c r="C100" s="33" t="s">
        <v>42</v>
      </c>
      <c r="H100" s="34" t="n">
        <f aca="false">I91+I92+I94+I95+I96+0</f>
        <v>2991.8</v>
      </c>
      <c r="I100" s="34"/>
      <c r="J100" s="34" t="n">
        <f aca="false">K91+K92+K94+K95+K96+0</f>
        <v>125724.41</v>
      </c>
      <c r="K100" s="34"/>
      <c r="O100" s="0" t="n">
        <f aca="false">I91+I92+I94+I95+I96+0</f>
        <v>2991.8</v>
      </c>
      <c r="P100" s="0" t="n">
        <f aca="false">K91+K92+K94+K95+K96+0</f>
        <v>125724.41</v>
      </c>
    </row>
    <row r="102" customFormat="false" ht="16.5" hidden="false" customHeight="false" outlineLevel="0" collapsed="false">
      <c r="A102" s="21" t="n">
        <v>6</v>
      </c>
      <c r="B102" s="21" t="str">
        <f aca="false">Source!F108</f>
        <v>1.1-1-8117</v>
      </c>
      <c r="C102" s="21" t="s">
        <v>50</v>
      </c>
      <c r="D102" s="22" t="str">
        <f aca="false">Source!H108</f>
        <v>10 шт.</v>
      </c>
      <c r="E102" s="23" t="n">
        <f aca="false">Source!I108</f>
        <v>0.4</v>
      </c>
      <c r="F102" s="24"/>
      <c r="G102" s="25"/>
      <c r="H102" s="23"/>
      <c r="I102" s="24"/>
      <c r="J102" s="23"/>
      <c r="K102" s="24"/>
      <c r="Q102" s="0" t="n">
        <f aca="false">Source!X108</f>
        <v>0</v>
      </c>
      <c r="R102" s="0" t="n">
        <f aca="false">Source!X109</f>
        <v>0</v>
      </c>
      <c r="S102" s="0" t="n">
        <f aca="false">Source!Y108</f>
        <v>0</v>
      </c>
      <c r="T102" s="0" t="n">
        <f aca="false">Source!Y109</f>
        <v>0</v>
      </c>
      <c r="U102" s="0" t="n">
        <f aca="false">ROUND((175/100)*ROUND(Source!R108, 2), 2)</f>
        <v>0</v>
      </c>
      <c r="V102" s="0" t="n">
        <f aca="false">ROUND((0/100)*ROUND(Source!R109, 2), 2)</f>
        <v>0</v>
      </c>
      <c r="AC102" s="0" t="n">
        <v>0</v>
      </c>
    </row>
    <row r="103" customFormat="false" ht="15" hidden="false" customHeight="false" outlineLevel="0" collapsed="false">
      <c r="C103" s="26" t="str">
        <f aca="false">"Объем: "&amp;Source!I108&amp;"=4/"&amp;"10"</f>
        <v>Объем: 0,4=4/10</v>
      </c>
    </row>
    <row r="104" customFormat="false" ht="16.5" hidden="false" customHeight="false" outlineLevel="0" collapsed="false">
      <c r="A104" s="28"/>
      <c r="B104" s="28"/>
      <c r="C104" s="28" t="s">
        <v>49</v>
      </c>
      <c r="D104" s="29"/>
      <c r="E104" s="30"/>
      <c r="F104" s="31" t="n">
        <f aca="false">Source!AL108</f>
        <v>261.11</v>
      </c>
      <c r="G104" s="32"/>
      <c r="H104" s="30" t="n">
        <f aca="false">Source!AW109</f>
        <v>1</v>
      </c>
      <c r="I104" s="31" t="n">
        <f aca="false">Source!P108</f>
        <v>104.44</v>
      </c>
      <c r="J104" s="30" t="n">
        <f aca="false">IF(Source!BC109&lt;&gt; 0, Source!BC109, 1)</f>
        <v>9.55</v>
      </c>
      <c r="K104" s="31" t="n">
        <f aca="false">Source!P109</f>
        <v>997.44</v>
      </c>
    </row>
    <row r="105" customFormat="false" ht="15.8" hidden="false" customHeight="false" outlineLevel="0" collapsed="false">
      <c r="C105" s="33" t="s">
        <v>40</v>
      </c>
      <c r="H105" s="34" t="n">
        <f aca="false">I104+0-0-0</f>
        <v>104.44</v>
      </c>
      <c r="I105" s="34"/>
      <c r="J105" s="34" t="n">
        <f aca="false">K104+0-0-0</f>
        <v>997.44</v>
      </c>
      <c r="K105" s="34"/>
    </row>
    <row r="106" customFormat="false" ht="15.8" hidden="true" customHeight="false" outlineLevel="0" collapsed="false">
      <c r="C106" s="33" t="s">
        <v>41</v>
      </c>
      <c r="H106" s="34" t="n">
        <f aca="false">0+0</f>
        <v>0</v>
      </c>
      <c r="I106" s="34"/>
      <c r="J106" s="34" t="n">
        <f aca="false">0+0</f>
        <v>0</v>
      </c>
      <c r="K106" s="34"/>
    </row>
    <row r="107" customFormat="false" ht="15.8" hidden="false" customHeight="false" outlineLevel="0" collapsed="false">
      <c r="C107" s="33" t="s">
        <v>42</v>
      </c>
      <c r="H107" s="34" t="n">
        <f aca="false">I104+0</f>
        <v>104.44</v>
      </c>
      <c r="I107" s="34"/>
      <c r="J107" s="34" t="n">
        <f aca="false">K104+0</f>
        <v>997.44</v>
      </c>
      <c r="K107" s="34"/>
      <c r="O107" s="0" t="n">
        <f aca="false">I104+0</f>
        <v>104.44</v>
      </c>
      <c r="P107" s="0" t="n">
        <f aca="false">K104+0</f>
        <v>997.44</v>
      </c>
    </row>
    <row r="109" customFormat="false" ht="16.5" hidden="false" customHeight="false" outlineLevel="0" collapsed="false">
      <c r="A109" s="21" t="n">
        <v>7</v>
      </c>
      <c r="B109" s="21" t="str">
        <f aca="false">Source!F110</f>
        <v>1.1-1-8131</v>
      </c>
      <c r="C109" s="21" t="s">
        <v>51</v>
      </c>
      <c r="D109" s="22" t="str">
        <f aca="false">Source!H110</f>
        <v>100 шт.</v>
      </c>
      <c r="E109" s="23" t="n">
        <f aca="false">Source!I110</f>
        <v>0.04</v>
      </c>
      <c r="F109" s="24"/>
      <c r="G109" s="25"/>
      <c r="H109" s="23"/>
      <c r="I109" s="24"/>
      <c r="J109" s="23"/>
      <c r="K109" s="24"/>
      <c r="Q109" s="0" t="n">
        <f aca="false">Source!X110</f>
        <v>0</v>
      </c>
      <c r="R109" s="0" t="n">
        <f aca="false">Source!X111</f>
        <v>0</v>
      </c>
      <c r="S109" s="0" t="n">
        <f aca="false">Source!Y110</f>
        <v>0</v>
      </c>
      <c r="T109" s="0" t="n">
        <f aca="false">Source!Y111</f>
        <v>0</v>
      </c>
      <c r="U109" s="0" t="n">
        <f aca="false">ROUND((175/100)*ROUND(Source!R110, 2), 2)</f>
        <v>0</v>
      </c>
      <c r="V109" s="0" t="n">
        <f aca="false">ROUND((0/100)*ROUND(Source!R111, 2), 2)</f>
        <v>0</v>
      </c>
      <c r="AC109" s="0" t="n">
        <v>0</v>
      </c>
    </row>
    <row r="110" customFormat="false" ht="15" hidden="false" customHeight="false" outlineLevel="0" collapsed="false">
      <c r="C110" s="26" t="str">
        <f aca="false">"Объем: "&amp;Source!I110&amp;"=4/"&amp;"100"</f>
        <v>Объем: 0,04=4/100</v>
      </c>
    </row>
    <row r="111" customFormat="false" ht="16.5" hidden="false" customHeight="false" outlineLevel="0" collapsed="false">
      <c r="A111" s="28"/>
      <c r="B111" s="28"/>
      <c r="C111" s="28" t="s">
        <v>49</v>
      </c>
      <c r="D111" s="29"/>
      <c r="E111" s="30"/>
      <c r="F111" s="31" t="n">
        <f aca="false">Source!AL110</f>
        <v>382.16</v>
      </c>
      <c r="G111" s="32"/>
      <c r="H111" s="30" t="n">
        <f aca="false">Source!AW111</f>
        <v>1</v>
      </c>
      <c r="I111" s="31" t="n">
        <f aca="false">Source!P110</f>
        <v>15.29</v>
      </c>
      <c r="J111" s="30" t="n">
        <f aca="false">IF(Source!BC111&lt;&gt; 0, Source!BC111, 1)</f>
        <v>6.94</v>
      </c>
      <c r="K111" s="31" t="n">
        <f aca="false">Source!P111</f>
        <v>106.09</v>
      </c>
    </row>
    <row r="112" customFormat="false" ht="15.8" hidden="false" customHeight="false" outlineLevel="0" collapsed="false">
      <c r="C112" s="33" t="s">
        <v>40</v>
      </c>
      <c r="H112" s="34" t="n">
        <f aca="false">I111+0-0-0</f>
        <v>15.29</v>
      </c>
      <c r="I112" s="34"/>
      <c r="J112" s="34" t="n">
        <f aca="false">K111+0-0-0</f>
        <v>106.09</v>
      </c>
      <c r="K112" s="34"/>
    </row>
    <row r="113" customFormat="false" ht="15.8" hidden="true" customHeight="false" outlineLevel="0" collapsed="false">
      <c r="C113" s="33" t="s">
        <v>41</v>
      </c>
      <c r="H113" s="34" t="n">
        <f aca="false">0+0</f>
        <v>0</v>
      </c>
      <c r="I113" s="34"/>
      <c r="J113" s="34" t="n">
        <f aca="false">0+0</f>
        <v>0</v>
      </c>
      <c r="K113" s="34"/>
    </row>
    <row r="114" customFormat="false" ht="15.8" hidden="false" customHeight="false" outlineLevel="0" collapsed="false">
      <c r="C114" s="33" t="s">
        <v>42</v>
      </c>
      <c r="H114" s="34" t="n">
        <f aca="false">I111+0</f>
        <v>15.29</v>
      </c>
      <c r="I114" s="34"/>
      <c r="J114" s="34" t="n">
        <f aca="false">K111+0</f>
        <v>106.09</v>
      </c>
      <c r="K114" s="34"/>
      <c r="O114" s="0" t="n">
        <f aca="false">I111+0</f>
        <v>15.29</v>
      </c>
      <c r="P114" s="0" t="n">
        <f aca="false">K111+0</f>
        <v>106.09</v>
      </c>
    </row>
    <row r="116" customFormat="false" ht="29" hidden="false" customHeight="false" outlineLevel="0" collapsed="false">
      <c r="A116" s="21" t="n">
        <v>8</v>
      </c>
      <c r="B116" s="21" t="str">
        <f aca="false">Source!F112</f>
        <v>3.24-23-2</v>
      </c>
      <c r="C116" s="21" t="s">
        <v>52</v>
      </c>
      <c r="D116" s="22" t="str">
        <f aca="false">Source!H112</f>
        <v>1  ШТ.</v>
      </c>
      <c r="E116" s="23" t="n">
        <f aca="false">Source!I112</f>
        <v>2</v>
      </c>
      <c r="F116" s="24"/>
      <c r="G116" s="25"/>
      <c r="H116" s="23"/>
      <c r="I116" s="24"/>
      <c r="J116" s="23"/>
      <c r="K116" s="24"/>
      <c r="Q116" s="0" t="n">
        <f aca="false">Source!X112</f>
        <v>79.15</v>
      </c>
      <c r="R116" s="0" t="n">
        <f aca="false">Source!X113</f>
        <v>4571.88</v>
      </c>
      <c r="S116" s="0" t="n">
        <f aca="false">Source!Y112</f>
        <v>50.06</v>
      </c>
      <c r="T116" s="0" t="n">
        <f aca="false">Source!Y113</f>
        <v>2891.62</v>
      </c>
      <c r="U116" s="0" t="n">
        <f aca="false">ROUND((175/100)*ROUND(Source!R112, 2), 2)</f>
        <v>7.26</v>
      </c>
      <c r="V116" s="0" t="n">
        <f aca="false">ROUND((0/100)*ROUND(Source!R113, 2), 2)</f>
        <v>0</v>
      </c>
      <c r="AC116" s="0" t="n">
        <v>0</v>
      </c>
    </row>
    <row r="117" customFormat="false" ht="16.5" hidden="false" customHeight="false" outlineLevel="0" collapsed="false">
      <c r="A117" s="21"/>
      <c r="B117" s="21"/>
      <c r="C117" s="21" t="s">
        <v>31</v>
      </c>
      <c r="D117" s="22"/>
      <c r="E117" s="23"/>
      <c r="F117" s="24" t="n">
        <f aca="false">Source!AO112</f>
        <v>27.05</v>
      </c>
      <c r="G117" s="37" t="s">
        <v>48</v>
      </c>
      <c r="H117" s="23" t="n">
        <f aca="false">Source!AV113</f>
        <v>1.067</v>
      </c>
      <c r="I117" s="24" t="n">
        <f aca="false">Source!S112</f>
        <v>63.5</v>
      </c>
      <c r="J117" s="23" t="n">
        <f aca="false">IF(Source!BA113&lt;&gt; 0, Source!BA113, 1)</f>
        <v>57.76</v>
      </c>
      <c r="K117" s="24" t="n">
        <f aca="false">Source!S113</f>
        <v>3667.6</v>
      </c>
    </row>
    <row r="118" customFormat="false" ht="16.5" hidden="false" customHeight="false" outlineLevel="0" collapsed="false">
      <c r="A118" s="21"/>
      <c r="B118" s="21"/>
      <c r="C118" s="21" t="s">
        <v>33</v>
      </c>
      <c r="D118" s="22"/>
      <c r="E118" s="23"/>
      <c r="F118" s="24" t="n">
        <f aca="false">Source!AM112</f>
        <v>11.65</v>
      </c>
      <c r="G118" s="37" t="s">
        <v>48</v>
      </c>
      <c r="H118" s="23" t="n">
        <f aca="false">Source!AV113</f>
        <v>1.067</v>
      </c>
      <c r="I118" s="24" t="n">
        <f aca="false">Source!Q112</f>
        <v>27.35</v>
      </c>
      <c r="J118" s="23" t="n">
        <f aca="false">IF(Source!BB113&lt;&gt; 0, Source!BB113, 1)</f>
        <v>18.01</v>
      </c>
      <c r="K118" s="24" t="n">
        <f aca="false">Source!Q113</f>
        <v>492.52</v>
      </c>
    </row>
    <row r="119" customFormat="false" ht="16.5" hidden="false" customHeight="false" outlineLevel="0" collapsed="false">
      <c r="A119" s="21"/>
      <c r="B119" s="21"/>
      <c r="C119" s="21" t="s">
        <v>34</v>
      </c>
      <c r="D119" s="22"/>
      <c r="E119" s="23"/>
      <c r="F119" s="24" t="n">
        <f aca="false">Source!AN112</f>
        <v>1.77</v>
      </c>
      <c r="G119" s="37" t="s">
        <v>48</v>
      </c>
      <c r="H119" s="23" t="n">
        <f aca="false">Source!AV113</f>
        <v>1.067</v>
      </c>
      <c r="I119" s="27" t="n">
        <f aca="false">Source!R112</f>
        <v>4.15</v>
      </c>
      <c r="J119" s="23" t="n">
        <f aca="false">IF(Source!BS113&lt;&gt; 0, Source!BS113, 1)</f>
        <v>57.76</v>
      </c>
      <c r="K119" s="27" t="n">
        <f aca="false">Source!R113</f>
        <v>239.99</v>
      </c>
    </row>
    <row r="120" customFormat="false" ht="16.5" hidden="false" customHeight="false" outlineLevel="0" collapsed="false">
      <c r="A120" s="21"/>
      <c r="B120" s="21"/>
      <c r="C120" s="21" t="s">
        <v>49</v>
      </c>
      <c r="D120" s="22"/>
      <c r="E120" s="23"/>
      <c r="F120" s="24" t="n">
        <f aca="false">Source!AL112</f>
        <v>28.35</v>
      </c>
      <c r="G120" s="25"/>
      <c r="H120" s="23" t="n">
        <f aca="false">Source!AW113</f>
        <v>1.003</v>
      </c>
      <c r="I120" s="24" t="n">
        <f aca="false">Source!P112</f>
        <v>56.87</v>
      </c>
      <c r="J120" s="23" t="n">
        <f aca="false">IF(Source!BC113&lt;&gt; 0, Source!BC113, 1)</f>
        <v>12.01</v>
      </c>
      <c r="K120" s="24" t="n">
        <f aca="false">Source!P113</f>
        <v>683.01</v>
      </c>
    </row>
    <row r="121" customFormat="false" ht="16.5" hidden="false" customHeight="false" outlineLevel="0" collapsed="false">
      <c r="A121" s="21"/>
      <c r="B121" s="21"/>
      <c r="C121" s="21" t="s">
        <v>35</v>
      </c>
      <c r="D121" s="22" t="s">
        <v>36</v>
      </c>
      <c r="E121" s="23" t="n">
        <f aca="false">Source!DN113</f>
        <v>117</v>
      </c>
      <c r="F121" s="24"/>
      <c r="G121" s="25"/>
      <c r="H121" s="23"/>
      <c r="I121" s="24" t="n">
        <f aca="false">SUM(Q116:Q120)</f>
        <v>79.15</v>
      </c>
      <c r="J121" s="23" t="n">
        <f aca="false">Source!BZ113</f>
        <v>117</v>
      </c>
      <c r="K121" s="24" t="n">
        <f aca="false">SUM(R116:R120)</f>
        <v>4571.88</v>
      </c>
    </row>
    <row r="122" customFormat="false" ht="16.5" hidden="false" customHeight="false" outlineLevel="0" collapsed="false">
      <c r="A122" s="21"/>
      <c r="B122" s="21"/>
      <c r="C122" s="21" t="s">
        <v>37</v>
      </c>
      <c r="D122" s="22" t="s">
        <v>36</v>
      </c>
      <c r="E122" s="23" t="n">
        <f aca="false">Source!DO113</f>
        <v>74</v>
      </c>
      <c r="F122" s="24"/>
      <c r="G122" s="25"/>
      <c r="H122" s="23"/>
      <c r="I122" s="24" t="n">
        <f aca="false">SUM(S116:S121)</f>
        <v>50.06</v>
      </c>
      <c r="J122" s="23" t="n">
        <f aca="false">Source!CA113</f>
        <v>74</v>
      </c>
      <c r="K122" s="24" t="n">
        <f aca="false">SUM(T116:T121)</f>
        <v>2891.62</v>
      </c>
    </row>
    <row r="123" customFormat="false" ht="16.5" hidden="false" customHeight="false" outlineLevel="0" collapsed="false">
      <c r="A123" s="28"/>
      <c r="B123" s="28"/>
      <c r="C123" s="28" t="s">
        <v>38</v>
      </c>
      <c r="D123" s="29" t="s">
        <v>39</v>
      </c>
      <c r="E123" s="30" t="n">
        <f aca="false">Source!AQ112</f>
        <v>2.33</v>
      </c>
      <c r="F123" s="31"/>
      <c r="G123" s="38" t="s">
        <v>48</v>
      </c>
      <c r="H123" s="30" t="n">
        <f aca="false">Source!AV113</f>
        <v>1.067</v>
      </c>
      <c r="I123" s="31" t="n">
        <f aca="false">Source!U112</f>
        <v>5.469442</v>
      </c>
      <c r="J123" s="30"/>
      <c r="K123" s="31"/>
    </row>
    <row r="124" customFormat="false" ht="15.8" hidden="false" customHeight="false" outlineLevel="0" collapsed="false">
      <c r="C124" s="33" t="s">
        <v>40</v>
      </c>
      <c r="H124" s="34" t="n">
        <f aca="false">I117+I118+I120+I121+I122+0-0-0</f>
        <v>276.93</v>
      </c>
      <c r="I124" s="34"/>
      <c r="J124" s="34" t="n">
        <f aca="false">K117+K118+K120+K121+K122+0-0-0</f>
        <v>12306.63</v>
      </c>
      <c r="K124" s="34"/>
    </row>
    <row r="125" customFormat="false" ht="15.8" hidden="true" customHeight="false" outlineLevel="0" collapsed="false">
      <c r="C125" s="33" t="s">
        <v>41</v>
      </c>
      <c r="H125" s="34" t="n">
        <f aca="false">0+0</f>
        <v>0</v>
      </c>
      <c r="I125" s="34"/>
      <c r="J125" s="34" t="n">
        <f aca="false">0+0</f>
        <v>0</v>
      </c>
      <c r="K125" s="34"/>
    </row>
    <row r="126" customFormat="false" ht="15.8" hidden="false" customHeight="false" outlineLevel="0" collapsed="false">
      <c r="C126" s="33" t="s">
        <v>42</v>
      </c>
      <c r="H126" s="34" t="n">
        <f aca="false">I117+I118+I120+I121+I122+0</f>
        <v>276.93</v>
      </c>
      <c r="I126" s="34"/>
      <c r="J126" s="34" t="n">
        <f aca="false">K117+K118+K120+K121+K122+0</f>
        <v>12306.63</v>
      </c>
      <c r="K126" s="34"/>
      <c r="O126" s="0" t="n">
        <f aca="false">I117+I118+I120+I121+I122+0</f>
        <v>276.93</v>
      </c>
      <c r="P126" s="0" t="n">
        <f aca="false">K117+K118+K120+K121+K122+0</f>
        <v>12306.63</v>
      </c>
    </row>
    <row r="128" customFormat="false" ht="54" hidden="false" customHeight="false" outlineLevel="0" collapsed="false">
      <c r="A128" s="21" t="n">
        <v>9</v>
      </c>
      <c r="B128" s="21" t="str">
        <f aca="false">Source!F114</f>
        <v>3.24-32-1</v>
      </c>
      <c r="C128" s="21" t="s">
        <v>53</v>
      </c>
      <c r="D128" s="22" t="str">
        <f aca="false">Source!H114</f>
        <v>1 м кабеля</v>
      </c>
      <c r="E128" s="23" t="n">
        <f aca="false">Source!I114</f>
        <v>20</v>
      </c>
      <c r="F128" s="24"/>
      <c r="G128" s="25"/>
      <c r="H128" s="23"/>
      <c r="I128" s="24"/>
      <c r="J128" s="23"/>
      <c r="K128" s="24"/>
      <c r="Q128" s="0" t="n">
        <f aca="false">Source!X114</f>
        <v>71.67</v>
      </c>
      <c r="R128" s="0" t="n">
        <f aca="false">Source!X115</f>
        <v>4140.38</v>
      </c>
      <c r="S128" s="0" t="n">
        <f aca="false">Source!Y114</f>
        <v>45.33</v>
      </c>
      <c r="T128" s="0" t="n">
        <f aca="false">Source!Y115</f>
        <v>2618.7</v>
      </c>
      <c r="U128" s="0" t="n">
        <f aca="false">ROUND((175/100)*ROUND(Source!R114, 2), 2)</f>
        <v>31.62</v>
      </c>
      <c r="V128" s="0" t="n">
        <f aca="false">ROUND((0/100)*ROUND(Source!R115, 2), 2)</f>
        <v>0</v>
      </c>
      <c r="AC128" s="0" t="n">
        <v>0</v>
      </c>
    </row>
    <row r="129" customFormat="false" ht="16.5" hidden="false" customHeight="false" outlineLevel="0" collapsed="false">
      <c r="A129" s="21"/>
      <c r="B129" s="21"/>
      <c r="C129" s="21" t="s">
        <v>31</v>
      </c>
      <c r="D129" s="22"/>
      <c r="E129" s="23"/>
      <c r="F129" s="24" t="n">
        <f aca="false">Source!AO114</f>
        <v>1.84</v>
      </c>
      <c r="G129" s="37" t="s">
        <v>48</v>
      </c>
      <c r="H129" s="23" t="n">
        <f aca="false">Source!AV115</f>
        <v>1.067</v>
      </c>
      <c r="I129" s="24" t="n">
        <f aca="false">Source!S114</f>
        <v>43.19</v>
      </c>
      <c r="J129" s="23" t="n">
        <f aca="false">IF(Source!BA115&lt;&gt; 0, Source!BA115, 1)</f>
        <v>57.76</v>
      </c>
      <c r="K129" s="24" t="n">
        <f aca="false">Source!S115</f>
        <v>2494.78</v>
      </c>
    </row>
    <row r="130" customFormat="false" ht="16.5" hidden="false" customHeight="false" outlineLevel="0" collapsed="false">
      <c r="A130" s="21"/>
      <c r="B130" s="21"/>
      <c r="C130" s="21" t="s">
        <v>33</v>
      </c>
      <c r="D130" s="22"/>
      <c r="E130" s="23"/>
      <c r="F130" s="24" t="n">
        <f aca="false">Source!AM114</f>
        <v>6.99</v>
      </c>
      <c r="G130" s="37" t="s">
        <v>48</v>
      </c>
      <c r="H130" s="23" t="n">
        <f aca="false">Source!AV115</f>
        <v>1.067</v>
      </c>
      <c r="I130" s="24" t="n">
        <f aca="false">Source!Q114</f>
        <v>164.08</v>
      </c>
      <c r="J130" s="23" t="n">
        <f aca="false">IF(Source!BB115&lt;&gt; 0, Source!BB115, 1)</f>
        <v>14.44</v>
      </c>
      <c r="K130" s="24" t="n">
        <f aca="false">Source!Q115</f>
        <v>2369.36</v>
      </c>
    </row>
    <row r="131" customFormat="false" ht="16.5" hidden="false" customHeight="false" outlineLevel="0" collapsed="false">
      <c r="A131" s="21"/>
      <c r="B131" s="21"/>
      <c r="C131" s="21" t="s">
        <v>34</v>
      </c>
      <c r="D131" s="22"/>
      <c r="E131" s="23"/>
      <c r="F131" s="24" t="n">
        <f aca="false">Source!AN114</f>
        <v>0.77</v>
      </c>
      <c r="G131" s="37" t="s">
        <v>48</v>
      </c>
      <c r="H131" s="23" t="n">
        <f aca="false">Source!AV115</f>
        <v>1.067</v>
      </c>
      <c r="I131" s="27" t="n">
        <f aca="false">Source!R114</f>
        <v>18.07</v>
      </c>
      <c r="J131" s="23" t="n">
        <f aca="false">IF(Source!BS115&lt;&gt; 0, Source!BS115, 1)</f>
        <v>57.76</v>
      </c>
      <c r="K131" s="27" t="n">
        <f aca="false">Source!R115</f>
        <v>1044.01</v>
      </c>
    </row>
    <row r="132" customFormat="false" ht="16.5" hidden="false" customHeight="false" outlineLevel="0" collapsed="false">
      <c r="A132" s="21"/>
      <c r="B132" s="21"/>
      <c r="C132" s="21" t="s">
        <v>49</v>
      </c>
      <c r="D132" s="22"/>
      <c r="E132" s="23"/>
      <c r="F132" s="24" t="n">
        <f aca="false">Source!AL114</f>
        <v>7</v>
      </c>
      <c r="G132" s="25"/>
      <c r="H132" s="23" t="n">
        <f aca="false">Source!AW115</f>
        <v>1.003</v>
      </c>
      <c r="I132" s="24" t="n">
        <f aca="false">Source!P114</f>
        <v>140.42</v>
      </c>
      <c r="J132" s="23" t="n">
        <f aca="false">IF(Source!BC115&lt;&gt; 0, Source!BC115, 1)</f>
        <v>10.04</v>
      </c>
      <c r="K132" s="24" t="n">
        <f aca="false">Source!P115</f>
        <v>1409.82</v>
      </c>
    </row>
    <row r="133" customFormat="false" ht="16.5" hidden="false" customHeight="false" outlineLevel="0" collapsed="false">
      <c r="A133" s="21"/>
      <c r="B133" s="21"/>
      <c r="C133" s="21" t="s">
        <v>35</v>
      </c>
      <c r="D133" s="22" t="s">
        <v>36</v>
      </c>
      <c r="E133" s="23" t="n">
        <f aca="false">Source!DN115</f>
        <v>117</v>
      </c>
      <c r="F133" s="24"/>
      <c r="G133" s="25"/>
      <c r="H133" s="23"/>
      <c r="I133" s="24" t="n">
        <f aca="false">SUM(Q128:Q132)</f>
        <v>71.67</v>
      </c>
      <c r="J133" s="23" t="n">
        <f aca="false">Source!BZ115</f>
        <v>117</v>
      </c>
      <c r="K133" s="24" t="n">
        <f aca="false">SUM(R128:R132)</f>
        <v>4140.38</v>
      </c>
    </row>
    <row r="134" customFormat="false" ht="16.5" hidden="false" customHeight="false" outlineLevel="0" collapsed="false">
      <c r="A134" s="21"/>
      <c r="B134" s="21"/>
      <c r="C134" s="21" t="s">
        <v>37</v>
      </c>
      <c r="D134" s="22" t="s">
        <v>36</v>
      </c>
      <c r="E134" s="23" t="n">
        <f aca="false">Source!DO115</f>
        <v>74</v>
      </c>
      <c r="F134" s="24"/>
      <c r="G134" s="25"/>
      <c r="H134" s="23"/>
      <c r="I134" s="24" t="n">
        <f aca="false">SUM(S128:S133)</f>
        <v>45.33</v>
      </c>
      <c r="J134" s="23" t="n">
        <f aca="false">Source!CA115</f>
        <v>74</v>
      </c>
      <c r="K134" s="24" t="n">
        <f aca="false">SUM(T128:T133)</f>
        <v>2618.7</v>
      </c>
    </row>
    <row r="135" customFormat="false" ht="16.5" hidden="false" customHeight="false" outlineLevel="0" collapsed="false">
      <c r="A135" s="28"/>
      <c r="B135" s="28"/>
      <c r="C135" s="28" t="s">
        <v>38</v>
      </c>
      <c r="D135" s="29" t="s">
        <v>39</v>
      </c>
      <c r="E135" s="30" t="n">
        <f aca="false">Source!AQ114</f>
        <v>0.16</v>
      </c>
      <c r="F135" s="31"/>
      <c r="G135" s="38" t="s">
        <v>48</v>
      </c>
      <c r="H135" s="30" t="n">
        <f aca="false">Source!AV115</f>
        <v>1.067</v>
      </c>
      <c r="I135" s="31" t="n">
        <f aca="false">Source!U114</f>
        <v>3.75584</v>
      </c>
      <c r="J135" s="30"/>
      <c r="K135" s="31"/>
    </row>
    <row r="136" customFormat="false" ht="15.8" hidden="false" customHeight="false" outlineLevel="0" collapsed="false">
      <c r="C136" s="33" t="s">
        <v>40</v>
      </c>
      <c r="H136" s="34" t="n">
        <f aca="false">I129+I130+I132+I133+I134+0-0-0</f>
        <v>464.69</v>
      </c>
      <c r="I136" s="34"/>
      <c r="J136" s="34" t="n">
        <f aca="false">K129+K130+K132+K133+K134+0-0-0</f>
        <v>13033.04</v>
      </c>
      <c r="K136" s="34"/>
    </row>
    <row r="137" customFormat="false" ht="15.8" hidden="true" customHeight="false" outlineLevel="0" collapsed="false">
      <c r="C137" s="33" t="s">
        <v>41</v>
      </c>
      <c r="H137" s="34" t="n">
        <f aca="false">0+0</f>
        <v>0</v>
      </c>
      <c r="I137" s="34"/>
      <c r="J137" s="34" t="n">
        <f aca="false">0+0</f>
        <v>0</v>
      </c>
      <c r="K137" s="34"/>
    </row>
    <row r="138" customFormat="false" ht="15.8" hidden="false" customHeight="false" outlineLevel="0" collapsed="false">
      <c r="C138" s="33" t="s">
        <v>42</v>
      </c>
      <c r="H138" s="34" t="n">
        <f aca="false">I129+I130+I132+I133+I134+0</f>
        <v>464.69</v>
      </c>
      <c r="I138" s="34"/>
      <c r="J138" s="34" t="n">
        <f aca="false">K129+K130+K132+K133+K134+0</f>
        <v>13033.04</v>
      </c>
      <c r="K138" s="34"/>
      <c r="O138" s="0" t="n">
        <f aca="false">I129+I130+I132+I133+I134+0</f>
        <v>464.69</v>
      </c>
      <c r="P138" s="0" t="n">
        <f aca="false">K129+K130+K132+K133+K134+0</f>
        <v>13033.04</v>
      </c>
    </row>
    <row r="140" customFormat="false" ht="29" hidden="false" customHeight="false" outlineLevel="0" collapsed="false">
      <c r="A140" s="21" t="n">
        <v>10</v>
      </c>
      <c r="B140" s="21" t="str">
        <f aca="false">Source!F116</f>
        <v>КАЦ</v>
      </c>
      <c r="C140" s="21" t="s">
        <v>54</v>
      </c>
      <c r="D140" s="22" t="str">
        <f aca="false">Source!H116</f>
        <v>м</v>
      </c>
      <c r="E140" s="23" t="n">
        <f aca="false">Source!I116</f>
        <v>20.4</v>
      </c>
      <c r="F140" s="24"/>
      <c r="G140" s="25"/>
      <c r="H140" s="23"/>
      <c r="I140" s="24"/>
      <c r="J140" s="23"/>
      <c r="K140" s="24"/>
      <c r="Q140" s="0" t="n">
        <f aca="false">Source!X116</f>
        <v>0</v>
      </c>
      <c r="R140" s="0" t="n">
        <f aca="false">Source!X117</f>
        <v>0</v>
      </c>
      <c r="S140" s="0" t="n">
        <f aca="false">Source!Y116</f>
        <v>0</v>
      </c>
      <c r="T140" s="0" t="n">
        <f aca="false">Source!Y117</f>
        <v>0</v>
      </c>
      <c r="U140" s="0" t="n">
        <f aca="false">ROUND((175/100)*ROUND(Source!R116, 2), 2)</f>
        <v>0</v>
      </c>
      <c r="V140" s="0" t="n">
        <f aca="false">ROUND((0/100)*ROUND(Source!R117, 2), 2)</f>
        <v>0</v>
      </c>
      <c r="AC140" s="0" t="n">
        <v>0</v>
      </c>
    </row>
    <row r="141" customFormat="false" ht="16.5" hidden="false" customHeight="false" outlineLevel="0" collapsed="false">
      <c r="A141" s="28"/>
      <c r="B141" s="28"/>
      <c r="C141" s="28" t="s">
        <v>49</v>
      </c>
      <c r="D141" s="29"/>
      <c r="E141" s="30"/>
      <c r="F141" s="31" t="n">
        <f aca="false">Source!AL116</f>
        <v>31.55</v>
      </c>
      <c r="G141" s="32"/>
      <c r="H141" s="30" t="n">
        <f aca="false">Source!AW117</f>
        <v>1</v>
      </c>
      <c r="I141" s="31" t="n">
        <f aca="false">Source!P116</f>
        <v>643.62</v>
      </c>
      <c r="J141" s="30" t="n">
        <f aca="false">IF(Source!BC117&lt;&gt; 0, Source!BC117, 1)</f>
        <v>9.65</v>
      </c>
      <c r="K141" s="31" t="n">
        <f aca="false">Source!P117</f>
        <v>6210.93</v>
      </c>
    </row>
    <row r="142" customFormat="false" ht="15.8" hidden="false" customHeight="false" outlineLevel="0" collapsed="false">
      <c r="C142" s="33" t="s">
        <v>40</v>
      </c>
      <c r="H142" s="34" t="n">
        <f aca="false">I141+0-0-0</f>
        <v>643.62</v>
      </c>
      <c r="I142" s="34"/>
      <c r="J142" s="34" t="n">
        <f aca="false">K141+0-0-0</f>
        <v>6210.93</v>
      </c>
      <c r="K142" s="34"/>
    </row>
    <row r="143" customFormat="false" ht="15.8" hidden="true" customHeight="false" outlineLevel="0" collapsed="false">
      <c r="C143" s="33" t="s">
        <v>41</v>
      </c>
      <c r="H143" s="34" t="n">
        <f aca="false">0+0</f>
        <v>0</v>
      </c>
      <c r="I143" s="34"/>
      <c r="J143" s="34" t="n">
        <f aca="false">0+0</f>
        <v>0</v>
      </c>
      <c r="K143" s="34"/>
    </row>
    <row r="144" customFormat="false" ht="15.8" hidden="false" customHeight="false" outlineLevel="0" collapsed="false">
      <c r="C144" s="33" t="s">
        <v>42</v>
      </c>
      <c r="H144" s="34" t="n">
        <f aca="false">I141+0</f>
        <v>643.62</v>
      </c>
      <c r="I144" s="34"/>
      <c r="J144" s="34" t="n">
        <f aca="false">K141+0</f>
        <v>6210.93</v>
      </c>
      <c r="K144" s="34"/>
      <c r="O144" s="0" t="n">
        <f aca="false">I141+0</f>
        <v>643.62</v>
      </c>
      <c r="P144" s="0" t="n">
        <f aca="false">K141+0</f>
        <v>6210.93</v>
      </c>
    </row>
    <row r="146" customFormat="false" ht="41.5" hidden="false" customHeight="false" outlineLevel="0" collapsed="false">
      <c r="A146" s="21" t="n">
        <v>11</v>
      </c>
      <c r="B146" s="21" t="str">
        <f aca="false">Source!F118</f>
        <v>КАЦ</v>
      </c>
      <c r="C146" s="21" t="s">
        <v>55</v>
      </c>
      <c r="D146" s="22" t="str">
        <f aca="false">Source!H118</f>
        <v>ШТ</v>
      </c>
      <c r="E146" s="23" t="n">
        <f aca="false">Source!I118</f>
        <v>0.02</v>
      </c>
      <c r="F146" s="24"/>
      <c r="G146" s="25"/>
      <c r="H146" s="23"/>
      <c r="I146" s="24"/>
      <c r="J146" s="23"/>
      <c r="K146" s="24"/>
      <c r="Q146" s="0" t="n">
        <f aca="false">Source!X118</f>
        <v>0</v>
      </c>
      <c r="R146" s="0" t="n">
        <f aca="false">Source!X119</f>
        <v>0</v>
      </c>
      <c r="S146" s="0" t="n">
        <f aca="false">Source!Y118</f>
        <v>0</v>
      </c>
      <c r="T146" s="0" t="n">
        <f aca="false">Source!Y119</f>
        <v>0</v>
      </c>
      <c r="U146" s="0" t="n">
        <f aca="false">ROUND((175/100)*ROUND(Source!R118, 2), 2)</f>
        <v>0</v>
      </c>
      <c r="V146" s="0" t="n">
        <f aca="false">ROUND((0/100)*ROUND(Source!R119, 2), 2)</f>
        <v>0</v>
      </c>
      <c r="AC146" s="0" t="n">
        <v>0</v>
      </c>
    </row>
    <row r="147" customFormat="false" ht="16.5" hidden="false" customHeight="false" outlineLevel="0" collapsed="false">
      <c r="A147" s="28"/>
      <c r="B147" s="28"/>
      <c r="C147" s="28" t="s">
        <v>49</v>
      </c>
      <c r="D147" s="29"/>
      <c r="E147" s="30"/>
      <c r="F147" s="31" t="n">
        <f aca="false">Source!AL118</f>
        <v>0.64</v>
      </c>
      <c r="G147" s="32"/>
      <c r="H147" s="30" t="n">
        <f aca="false">Source!AW119</f>
        <v>1</v>
      </c>
      <c r="I147" s="31" t="n">
        <f aca="false">Source!P118</f>
        <v>0.01</v>
      </c>
      <c r="J147" s="30" t="n">
        <f aca="false">IF(Source!BC119&lt;&gt; 0, Source!BC119, 1)</f>
        <v>9.65</v>
      </c>
      <c r="K147" s="31" t="n">
        <f aca="false">Source!P119</f>
        <v>0.12</v>
      </c>
    </row>
    <row r="148" customFormat="false" ht="15.8" hidden="false" customHeight="false" outlineLevel="0" collapsed="false">
      <c r="C148" s="33" t="s">
        <v>40</v>
      </c>
      <c r="H148" s="34" t="n">
        <f aca="false">I147+0-0-0</f>
        <v>0.01</v>
      </c>
      <c r="I148" s="34"/>
      <c r="J148" s="34" t="n">
        <f aca="false">K147+0-0-0</f>
        <v>0.12</v>
      </c>
      <c r="K148" s="34"/>
    </row>
    <row r="149" customFormat="false" ht="15.8" hidden="true" customHeight="false" outlineLevel="0" collapsed="false">
      <c r="C149" s="33" t="s">
        <v>41</v>
      </c>
      <c r="H149" s="34" t="n">
        <f aca="false">0+0</f>
        <v>0</v>
      </c>
      <c r="I149" s="34"/>
      <c r="J149" s="34" t="n">
        <f aca="false">0+0</f>
        <v>0</v>
      </c>
      <c r="K149" s="34"/>
    </row>
    <row r="150" customFormat="false" ht="15.8" hidden="false" customHeight="false" outlineLevel="0" collapsed="false">
      <c r="C150" s="33" t="s">
        <v>42</v>
      </c>
      <c r="H150" s="34" t="n">
        <f aca="false">I147+0</f>
        <v>0.01</v>
      </c>
      <c r="I150" s="34"/>
      <c r="J150" s="34" t="n">
        <f aca="false">K147+0</f>
        <v>0.12</v>
      </c>
      <c r="K150" s="34"/>
      <c r="O150" s="0" t="n">
        <f aca="false">I147+0</f>
        <v>0.01</v>
      </c>
      <c r="P150" s="0" t="n">
        <f aca="false">K147+0</f>
        <v>0.12</v>
      </c>
    </row>
    <row r="152" customFormat="false" ht="54" hidden="false" customHeight="false" outlineLevel="0" collapsed="false">
      <c r="A152" s="21" t="n">
        <v>12</v>
      </c>
      <c r="B152" s="21" t="str">
        <f aca="false">Source!F120</f>
        <v>4.8-89-11</v>
      </c>
      <c r="C152" s="21" t="s">
        <v>56</v>
      </c>
      <c r="D152" s="22" t="str">
        <f aca="false">Source!H120</f>
        <v>1  ШТ.</v>
      </c>
      <c r="E152" s="23" t="n">
        <f aca="false">Source!I120</f>
        <v>4</v>
      </c>
      <c r="F152" s="24"/>
      <c r="G152" s="25"/>
      <c r="H152" s="23"/>
      <c r="I152" s="24"/>
      <c r="J152" s="23"/>
      <c r="K152" s="24"/>
      <c r="Q152" s="0" t="n">
        <f aca="false">Source!X120</f>
        <v>15.96</v>
      </c>
      <c r="R152" s="0" t="n">
        <f aca="false">Source!X121</f>
        <v>921.44</v>
      </c>
      <c r="S152" s="0" t="n">
        <f aca="false">Source!Y120</f>
        <v>8.39</v>
      </c>
      <c r="T152" s="0" t="n">
        <f aca="false">Source!Y121</f>
        <v>484.47</v>
      </c>
      <c r="U152" s="0" t="n">
        <f aca="false">ROUND((175/100)*ROUND(Source!R120, 2), 2)</f>
        <v>0</v>
      </c>
      <c r="V152" s="0" t="n">
        <f aca="false">ROUND((0/100)*ROUND(Source!R121, 2), 2)</f>
        <v>0</v>
      </c>
      <c r="AC152" s="0" t="n">
        <v>0</v>
      </c>
    </row>
    <row r="153" customFormat="false" ht="16.5" hidden="false" customHeight="false" outlineLevel="0" collapsed="false">
      <c r="A153" s="21"/>
      <c r="B153" s="21"/>
      <c r="C153" s="21" t="s">
        <v>31</v>
      </c>
      <c r="D153" s="22"/>
      <c r="E153" s="23"/>
      <c r="F153" s="24" t="n">
        <f aca="false">Source!AO120</f>
        <v>3.57</v>
      </c>
      <c r="G153" s="37" t="s">
        <v>48</v>
      </c>
      <c r="H153" s="23" t="n">
        <f aca="false">Source!AV121</f>
        <v>1.047</v>
      </c>
      <c r="I153" s="24" t="n">
        <f aca="false">Source!S120</f>
        <v>16.45</v>
      </c>
      <c r="J153" s="23" t="n">
        <f aca="false">IF(Source!BA121&lt;&gt; 0, Source!BA121, 1)</f>
        <v>57.76</v>
      </c>
      <c r="K153" s="24" t="n">
        <f aca="false">Source!S121</f>
        <v>949.94</v>
      </c>
    </row>
    <row r="154" customFormat="false" ht="16.5" hidden="false" customHeight="false" outlineLevel="0" collapsed="false">
      <c r="A154" s="21"/>
      <c r="B154" s="21"/>
      <c r="C154" s="21" t="s">
        <v>49</v>
      </c>
      <c r="D154" s="22"/>
      <c r="E154" s="23"/>
      <c r="F154" s="24" t="n">
        <f aca="false">Source!AL120</f>
        <v>18.83</v>
      </c>
      <c r="G154" s="25"/>
      <c r="H154" s="23" t="n">
        <f aca="false">Source!AW121</f>
        <v>1</v>
      </c>
      <c r="I154" s="24" t="n">
        <f aca="false">Source!P120</f>
        <v>75.32</v>
      </c>
      <c r="J154" s="23" t="n">
        <f aca="false">IF(Source!BC121&lt;&gt; 0, Source!BC121, 1)</f>
        <v>13.67</v>
      </c>
      <c r="K154" s="24" t="n">
        <f aca="false">Source!P121</f>
        <v>1029.62</v>
      </c>
    </row>
    <row r="155" customFormat="false" ht="16.5" hidden="false" customHeight="false" outlineLevel="0" collapsed="false">
      <c r="A155" s="21"/>
      <c r="B155" s="21"/>
      <c r="C155" s="21" t="s">
        <v>35</v>
      </c>
      <c r="D155" s="22" t="s">
        <v>36</v>
      </c>
      <c r="E155" s="23" t="n">
        <f aca="false">Source!DN121</f>
        <v>97</v>
      </c>
      <c r="F155" s="24"/>
      <c r="G155" s="25"/>
      <c r="H155" s="23"/>
      <c r="I155" s="24" t="n">
        <f aca="false">SUM(Q152:Q154)</f>
        <v>15.96</v>
      </c>
      <c r="J155" s="23" t="n">
        <f aca="false">Source!BZ121</f>
        <v>97</v>
      </c>
      <c r="K155" s="24" t="n">
        <f aca="false">SUM(R152:R154)</f>
        <v>921.44</v>
      </c>
    </row>
    <row r="156" customFormat="false" ht="16.5" hidden="false" customHeight="false" outlineLevel="0" collapsed="false">
      <c r="A156" s="21"/>
      <c r="B156" s="21"/>
      <c r="C156" s="21" t="s">
        <v>37</v>
      </c>
      <c r="D156" s="22" t="s">
        <v>36</v>
      </c>
      <c r="E156" s="23" t="n">
        <f aca="false">Source!DO121</f>
        <v>51</v>
      </c>
      <c r="F156" s="24"/>
      <c r="G156" s="25"/>
      <c r="H156" s="23"/>
      <c r="I156" s="24" t="n">
        <f aca="false">SUM(S152:S155)</f>
        <v>8.39</v>
      </c>
      <c r="J156" s="23" t="n">
        <f aca="false">Source!CA121</f>
        <v>51</v>
      </c>
      <c r="K156" s="24" t="n">
        <f aca="false">SUM(T152:T155)</f>
        <v>484.47</v>
      </c>
    </row>
    <row r="157" customFormat="false" ht="16.5" hidden="false" customHeight="false" outlineLevel="0" collapsed="false">
      <c r="A157" s="28"/>
      <c r="B157" s="28"/>
      <c r="C157" s="28" t="s">
        <v>38</v>
      </c>
      <c r="D157" s="29" t="s">
        <v>39</v>
      </c>
      <c r="E157" s="30" t="n">
        <f aca="false">Source!AQ120</f>
        <v>0.29</v>
      </c>
      <c r="F157" s="31"/>
      <c r="G157" s="38" t="s">
        <v>48</v>
      </c>
      <c r="H157" s="30" t="n">
        <f aca="false">Source!AV121</f>
        <v>1.047</v>
      </c>
      <c r="I157" s="31" t="n">
        <f aca="false">Source!U120</f>
        <v>1.335972</v>
      </c>
      <c r="J157" s="30"/>
      <c r="K157" s="31"/>
    </row>
    <row r="158" customFormat="false" ht="15.8" hidden="false" customHeight="false" outlineLevel="0" collapsed="false">
      <c r="C158" s="33" t="s">
        <v>40</v>
      </c>
      <c r="H158" s="34" t="n">
        <f aca="false">I153+I154+I155+I156+0-0-0</f>
        <v>116.12</v>
      </c>
      <c r="I158" s="34"/>
      <c r="J158" s="34" t="n">
        <f aca="false">K153+K154+K155+K156+0-0-0</f>
        <v>3385.47</v>
      </c>
      <c r="K158" s="34"/>
    </row>
    <row r="159" customFormat="false" ht="15.8" hidden="true" customHeight="false" outlineLevel="0" collapsed="false">
      <c r="C159" s="33" t="s">
        <v>41</v>
      </c>
      <c r="H159" s="34" t="n">
        <f aca="false">0+0</f>
        <v>0</v>
      </c>
      <c r="I159" s="34"/>
      <c r="J159" s="34" t="n">
        <f aca="false">0+0</f>
        <v>0</v>
      </c>
      <c r="K159" s="34"/>
    </row>
    <row r="160" customFormat="false" ht="15.8" hidden="false" customHeight="false" outlineLevel="0" collapsed="false">
      <c r="C160" s="33" t="s">
        <v>42</v>
      </c>
      <c r="H160" s="34" t="n">
        <f aca="false">I153+I154+I155+I156+0</f>
        <v>116.12</v>
      </c>
      <c r="I160" s="34"/>
      <c r="J160" s="34" t="n">
        <f aca="false">K153+K154+K155+K156+0</f>
        <v>3385.47</v>
      </c>
      <c r="K160" s="34"/>
      <c r="O160" s="0" t="n">
        <f aca="false">I153+I154+I155+I156+0</f>
        <v>116.12</v>
      </c>
      <c r="P160" s="0" t="n">
        <f aca="false">K153+K154+K155+K156+0</f>
        <v>3385.47</v>
      </c>
    </row>
    <row r="162" customFormat="false" ht="41.5" hidden="false" customHeight="false" outlineLevel="0" collapsed="false">
      <c r="A162" s="21" t="n">
        <v>13</v>
      </c>
      <c r="B162" s="21" t="str">
        <f aca="false">Source!F122</f>
        <v>КАЦ</v>
      </c>
      <c r="C162" s="21" t="s">
        <v>57</v>
      </c>
      <c r="D162" s="22" t="str">
        <f aca="false">Source!H122</f>
        <v>компл.</v>
      </c>
      <c r="E162" s="23" t="n">
        <f aca="false">Source!I122</f>
        <v>4.08</v>
      </c>
      <c r="F162" s="24"/>
      <c r="G162" s="25"/>
      <c r="H162" s="23"/>
      <c r="I162" s="24"/>
      <c r="J162" s="23"/>
      <c r="K162" s="24"/>
      <c r="Q162" s="0" t="n">
        <f aca="false">Source!X122</f>
        <v>0</v>
      </c>
      <c r="R162" s="0" t="n">
        <f aca="false">Source!X123</f>
        <v>0</v>
      </c>
      <c r="S162" s="0" t="n">
        <f aca="false">Source!Y122</f>
        <v>0</v>
      </c>
      <c r="T162" s="0" t="n">
        <f aca="false">Source!Y123</f>
        <v>0</v>
      </c>
      <c r="U162" s="0" t="n">
        <f aca="false">ROUND((175/100)*ROUND(Source!R122, 2), 2)</f>
        <v>0</v>
      </c>
      <c r="V162" s="0" t="n">
        <f aca="false">ROUND((0/100)*ROUND(Source!R123, 2), 2)</f>
        <v>0</v>
      </c>
      <c r="AC162" s="0" t="n">
        <v>0</v>
      </c>
    </row>
    <row r="163" customFormat="false" ht="16.5" hidden="false" customHeight="false" outlineLevel="0" collapsed="false">
      <c r="A163" s="28"/>
      <c r="B163" s="28"/>
      <c r="C163" s="28" t="s">
        <v>49</v>
      </c>
      <c r="D163" s="29"/>
      <c r="E163" s="30"/>
      <c r="F163" s="31" t="n">
        <f aca="false">Source!AL122</f>
        <v>2.23</v>
      </c>
      <c r="G163" s="32"/>
      <c r="H163" s="30" t="n">
        <f aca="false">Source!AW123</f>
        <v>1</v>
      </c>
      <c r="I163" s="31" t="n">
        <f aca="false">Source!P122</f>
        <v>9.1</v>
      </c>
      <c r="J163" s="30" t="n">
        <f aca="false">IF(Source!BC123&lt;&gt; 0, Source!BC123, 1)</f>
        <v>9.65</v>
      </c>
      <c r="K163" s="31" t="n">
        <f aca="false">Source!P123</f>
        <v>87.8</v>
      </c>
    </row>
    <row r="164" customFormat="false" ht="15.8" hidden="false" customHeight="false" outlineLevel="0" collapsed="false">
      <c r="C164" s="33" t="s">
        <v>40</v>
      </c>
      <c r="H164" s="34" t="n">
        <f aca="false">I163+0-0-0</f>
        <v>9.1</v>
      </c>
      <c r="I164" s="34"/>
      <c r="J164" s="34" t="n">
        <f aca="false">K163+0-0-0</f>
        <v>87.8</v>
      </c>
      <c r="K164" s="34"/>
    </row>
    <row r="165" customFormat="false" ht="15.8" hidden="true" customHeight="false" outlineLevel="0" collapsed="false">
      <c r="C165" s="33" t="s">
        <v>41</v>
      </c>
      <c r="H165" s="34" t="n">
        <f aca="false">0+0</f>
        <v>0</v>
      </c>
      <c r="I165" s="34"/>
      <c r="J165" s="34" t="n">
        <f aca="false">0+0</f>
        <v>0</v>
      </c>
      <c r="K165" s="34"/>
    </row>
    <row r="166" customFormat="false" ht="15.8" hidden="false" customHeight="false" outlineLevel="0" collapsed="false">
      <c r="C166" s="33" t="s">
        <v>42</v>
      </c>
      <c r="H166" s="34" t="n">
        <f aca="false">I163+0</f>
        <v>9.1</v>
      </c>
      <c r="I166" s="34"/>
      <c r="J166" s="34" t="n">
        <f aca="false">K163+0</f>
        <v>87.8</v>
      </c>
      <c r="K166" s="34"/>
      <c r="O166" s="0" t="n">
        <f aca="false">I163+0</f>
        <v>9.1</v>
      </c>
      <c r="P166" s="0" t="n">
        <f aca="false">K163+0</f>
        <v>87.8</v>
      </c>
    </row>
    <row r="169" customFormat="false" ht="16.5" hidden="false" customHeight="false" outlineLevel="0" collapsed="false">
      <c r="A169" s="35" t="str">
        <f aca="false">CONCATENATE("Итого по разделу: ",IF(Source!G125&lt;&gt;"Новый раздел", Source!G125, ""))</f>
        <v>Итого по разделу: Протекторная защита - новые участки</v>
      </c>
      <c r="B169" s="35"/>
      <c r="C169" s="35"/>
      <c r="D169" s="35"/>
      <c r="E169" s="35"/>
      <c r="F169" s="35"/>
      <c r="G169" s="35"/>
      <c r="H169" s="34"/>
      <c r="I169" s="34" t="n">
        <f aca="false">SUM(O89:O168)</f>
        <v>4622</v>
      </c>
      <c r="J169" s="34" t="n">
        <f aca="false">SUM(P89:P168)</f>
        <v>161851.93</v>
      </c>
      <c r="K169" s="34"/>
    </row>
    <row r="170" customFormat="false" ht="12.8" hidden="true" customHeight="false" outlineLevel="0" collapsed="false">
      <c r="A170" s="0" t="s">
        <v>43</v>
      </c>
      <c r="I170" s="0" t="n">
        <f aca="false">SUM(W89:W169)</f>
        <v>0</v>
      </c>
      <c r="J170" s="0" t="n">
        <f aca="false">SUM(X89:X169)</f>
        <v>0</v>
      </c>
    </row>
    <row r="171" customFormat="false" ht="12.8" hidden="true" customHeight="false" outlineLevel="0" collapsed="false">
      <c r="A171" s="0" t="s">
        <v>44</v>
      </c>
      <c r="I171" s="0" t="n">
        <f aca="false">SUM(Y89:Y170)</f>
        <v>0</v>
      </c>
      <c r="J171" s="0" t="n">
        <f aca="false">SUM(Z89:Z170)</f>
        <v>0</v>
      </c>
    </row>
    <row r="173" customFormat="false" ht="19" hidden="false" customHeight="false" outlineLevel="0" collapsed="false">
      <c r="A173" s="20" t="str">
        <f aca="false">CONCATENATE("Раздел: ",IF(Source!G155&lt;&gt;"Новый раздел", Source!G155, ""))</f>
        <v>Раздел: Материалы ЭХЗ</v>
      </c>
      <c r="B173" s="20"/>
      <c r="C173" s="20"/>
      <c r="D173" s="20"/>
      <c r="E173" s="20"/>
      <c r="F173" s="20"/>
      <c r="G173" s="20"/>
      <c r="H173" s="20"/>
      <c r="I173" s="20"/>
      <c r="J173" s="20"/>
      <c r="K173" s="20"/>
    </row>
    <row r="174" customFormat="false" ht="29" hidden="false" customHeight="false" outlineLevel="0" collapsed="false">
      <c r="A174" s="21" t="n">
        <v>14</v>
      </c>
      <c r="B174" s="21" t="str">
        <f aca="false">Source!F159</f>
        <v>КАЦ</v>
      </c>
      <c r="C174" s="21" t="s">
        <v>58</v>
      </c>
      <c r="D174" s="22" t="str">
        <f aca="false">Source!H159</f>
        <v>ШТ</v>
      </c>
      <c r="E174" s="23" t="n">
        <f aca="false">Source!I159</f>
        <v>4</v>
      </c>
      <c r="F174" s="24"/>
      <c r="G174" s="25"/>
      <c r="H174" s="23"/>
      <c r="I174" s="24"/>
      <c r="J174" s="23"/>
      <c r="K174" s="24"/>
      <c r="Q174" s="0" t="n">
        <f aca="false">Source!X159</f>
        <v>0</v>
      </c>
      <c r="R174" s="0" t="n">
        <f aca="false">Source!X160</f>
        <v>0</v>
      </c>
      <c r="S174" s="0" t="n">
        <f aca="false">Source!Y159</f>
        <v>0</v>
      </c>
      <c r="T174" s="0" t="n">
        <f aca="false">Source!Y160</f>
        <v>0</v>
      </c>
      <c r="U174" s="0" t="n">
        <f aca="false">ROUND((175/100)*ROUND(Source!R159, 2), 2)</f>
        <v>0</v>
      </c>
      <c r="V174" s="0" t="n">
        <f aca="false">ROUND((0/100)*ROUND(Source!R160, 2), 2)</f>
        <v>0</v>
      </c>
      <c r="AC174" s="0" t="n">
        <v>0</v>
      </c>
    </row>
    <row r="175" customFormat="false" ht="16.5" hidden="false" customHeight="false" outlineLevel="0" collapsed="false">
      <c r="A175" s="28"/>
      <c r="B175" s="28"/>
      <c r="C175" s="28" t="s">
        <v>49</v>
      </c>
      <c r="D175" s="29"/>
      <c r="E175" s="30"/>
      <c r="F175" s="31" t="n">
        <f aca="false">Source!AL159</f>
        <v>527.17</v>
      </c>
      <c r="G175" s="32"/>
      <c r="H175" s="30" t="n">
        <f aca="false">Source!AW160</f>
        <v>1</v>
      </c>
      <c r="I175" s="31" t="n">
        <f aca="false">Source!P159</f>
        <v>2108.68</v>
      </c>
      <c r="J175" s="30" t="n">
        <f aca="false">IF(Source!BC160&lt;&gt; 0, Source!BC160, 1)</f>
        <v>9.65</v>
      </c>
      <c r="K175" s="31" t="n">
        <f aca="false">Source!P160</f>
        <v>20348.76</v>
      </c>
    </row>
    <row r="176" customFormat="false" ht="15.8" hidden="false" customHeight="false" outlineLevel="0" collapsed="false">
      <c r="C176" s="33" t="s">
        <v>40</v>
      </c>
      <c r="H176" s="34" t="n">
        <f aca="false">I175+0-0-0</f>
        <v>2108.68</v>
      </c>
      <c r="I176" s="34"/>
      <c r="J176" s="34" t="n">
        <f aca="false">K175+0-0-0</f>
        <v>20348.76</v>
      </c>
      <c r="K176" s="34"/>
    </row>
    <row r="177" customFormat="false" ht="15.8" hidden="true" customHeight="false" outlineLevel="0" collapsed="false">
      <c r="C177" s="33" t="s">
        <v>41</v>
      </c>
      <c r="H177" s="34" t="n">
        <f aca="false">0+0</f>
        <v>0</v>
      </c>
      <c r="I177" s="34"/>
      <c r="J177" s="34" t="n">
        <f aca="false">0+0</f>
        <v>0</v>
      </c>
      <c r="K177" s="34"/>
    </row>
    <row r="178" customFormat="false" ht="15.8" hidden="false" customHeight="false" outlineLevel="0" collapsed="false">
      <c r="C178" s="33" t="s">
        <v>42</v>
      </c>
      <c r="H178" s="34" t="n">
        <f aca="false">I175+0</f>
        <v>2108.68</v>
      </c>
      <c r="I178" s="34"/>
      <c r="J178" s="34" t="n">
        <f aca="false">K175+0</f>
        <v>20348.76</v>
      </c>
      <c r="K178" s="34"/>
      <c r="O178" s="0" t="n">
        <f aca="false">I175+0</f>
        <v>2108.68</v>
      </c>
      <c r="P178" s="0" t="n">
        <f aca="false">K175+0</f>
        <v>20348.76</v>
      </c>
    </row>
    <row r="180" customFormat="false" ht="104" hidden="false" customHeight="false" outlineLevel="0" collapsed="false">
      <c r="A180" s="21" t="n">
        <v>15</v>
      </c>
      <c r="B180" s="21" t="str">
        <f aca="false">Source!F161</f>
        <v>1.12-5-2330</v>
      </c>
      <c r="C180" s="21" t="s">
        <v>59</v>
      </c>
      <c r="D180" s="22" t="str">
        <f aca="false">Source!H161</f>
        <v>м</v>
      </c>
      <c r="E180" s="23" t="n">
        <f aca="false">Source!I161</f>
        <v>20</v>
      </c>
      <c r="F180" s="24"/>
      <c r="G180" s="25"/>
      <c r="H180" s="23"/>
      <c r="I180" s="24"/>
      <c r="J180" s="23"/>
      <c r="K180" s="24"/>
      <c r="Q180" s="0" t="n">
        <f aca="false">Source!X161</f>
        <v>0</v>
      </c>
      <c r="R180" s="0" t="n">
        <f aca="false">Source!X162</f>
        <v>0</v>
      </c>
      <c r="S180" s="0" t="n">
        <f aca="false">Source!Y161</f>
        <v>0</v>
      </c>
      <c r="T180" s="0" t="n">
        <f aca="false">Source!Y162</f>
        <v>0</v>
      </c>
      <c r="U180" s="0" t="n">
        <f aca="false">ROUND((175/100)*ROUND(Source!R161, 2), 2)</f>
        <v>0</v>
      </c>
      <c r="V180" s="0" t="n">
        <f aca="false">ROUND((0/100)*ROUND(Source!R162, 2), 2)</f>
        <v>0</v>
      </c>
      <c r="AC180" s="0" t="n">
        <v>0</v>
      </c>
    </row>
    <row r="181" customFormat="false" ht="16.5" hidden="false" customHeight="false" outlineLevel="0" collapsed="false">
      <c r="A181" s="28"/>
      <c r="B181" s="28"/>
      <c r="C181" s="28" t="s">
        <v>49</v>
      </c>
      <c r="D181" s="29"/>
      <c r="E181" s="30"/>
      <c r="F181" s="31" t="n">
        <f aca="false">Source!AL161</f>
        <v>1.94</v>
      </c>
      <c r="G181" s="32"/>
      <c r="H181" s="30" t="n">
        <f aca="false">Source!AW162</f>
        <v>1</v>
      </c>
      <c r="I181" s="31" t="n">
        <f aca="false">Source!P161</f>
        <v>38.8</v>
      </c>
      <c r="J181" s="30" t="n">
        <f aca="false">IF(Source!BC162&lt;&gt; 0, Source!BC162, 1)</f>
        <v>12.09</v>
      </c>
      <c r="K181" s="31" t="n">
        <f aca="false">Source!P162</f>
        <v>469.09</v>
      </c>
    </row>
    <row r="182" customFormat="false" ht="15.8" hidden="false" customHeight="false" outlineLevel="0" collapsed="false">
      <c r="C182" s="33" t="s">
        <v>40</v>
      </c>
      <c r="H182" s="34" t="n">
        <f aca="false">I181+0-0-0</f>
        <v>38.8</v>
      </c>
      <c r="I182" s="34"/>
      <c r="J182" s="34" t="n">
        <f aca="false">K181+0-0-0</f>
        <v>469.09</v>
      </c>
      <c r="K182" s="34"/>
    </row>
    <row r="183" customFormat="false" ht="15.8" hidden="true" customHeight="false" outlineLevel="0" collapsed="false">
      <c r="C183" s="33" t="s">
        <v>41</v>
      </c>
      <c r="H183" s="34" t="n">
        <f aca="false">0+0</f>
        <v>0</v>
      </c>
      <c r="I183" s="34"/>
      <c r="J183" s="34" t="n">
        <f aca="false">0+0</f>
        <v>0</v>
      </c>
      <c r="K183" s="34"/>
    </row>
    <row r="184" customFormat="false" ht="15.8" hidden="false" customHeight="false" outlineLevel="0" collapsed="false">
      <c r="C184" s="33" t="s">
        <v>42</v>
      </c>
      <c r="H184" s="34" t="n">
        <f aca="false">I181+0</f>
        <v>38.8</v>
      </c>
      <c r="I184" s="34"/>
      <c r="J184" s="34" t="n">
        <f aca="false">K181+0</f>
        <v>469.09</v>
      </c>
      <c r="K184" s="34"/>
      <c r="O184" s="0" t="n">
        <f aca="false">I181+0</f>
        <v>38.8</v>
      </c>
      <c r="P184" s="0" t="n">
        <f aca="false">K181+0</f>
        <v>469.09</v>
      </c>
    </row>
    <row r="186" customFormat="false" ht="29" hidden="false" customHeight="false" outlineLevel="0" collapsed="false">
      <c r="A186" s="21" t="n">
        <v>16</v>
      </c>
      <c r="B186" s="21" t="str">
        <f aca="false">Source!F163</f>
        <v>1.1-1-1092</v>
      </c>
      <c r="C186" s="21" t="s">
        <v>60</v>
      </c>
      <c r="D186" s="22" t="str">
        <f aca="false">Source!H163</f>
        <v>т</v>
      </c>
      <c r="E186" s="23" t="n">
        <f aca="false">Source!I163</f>
        <v>0.010205</v>
      </c>
      <c r="F186" s="24"/>
      <c r="G186" s="25"/>
      <c r="H186" s="23"/>
      <c r="I186" s="24"/>
      <c r="J186" s="23"/>
      <c r="K186" s="24"/>
      <c r="Q186" s="0" t="n">
        <f aca="false">Source!X163</f>
        <v>0</v>
      </c>
      <c r="R186" s="0" t="n">
        <f aca="false">Source!X164</f>
        <v>0</v>
      </c>
      <c r="S186" s="0" t="n">
        <f aca="false">Source!Y163</f>
        <v>0</v>
      </c>
      <c r="T186" s="0" t="n">
        <f aca="false">Source!Y164</f>
        <v>0</v>
      </c>
      <c r="U186" s="0" t="n">
        <f aca="false">ROUND((175/100)*ROUND(Source!R163, 2), 2)</f>
        <v>0</v>
      </c>
      <c r="V186" s="0" t="n">
        <f aca="false">ROUND((0/100)*ROUND(Source!R164, 2), 2)</f>
        <v>0</v>
      </c>
      <c r="AC186" s="0" t="n">
        <v>0</v>
      </c>
    </row>
    <row r="187" customFormat="false" ht="16.5" hidden="false" customHeight="false" outlineLevel="0" collapsed="false">
      <c r="A187" s="28"/>
      <c r="B187" s="28"/>
      <c r="C187" s="28" t="s">
        <v>49</v>
      </c>
      <c r="D187" s="29"/>
      <c r="E187" s="30"/>
      <c r="F187" s="31" t="n">
        <f aca="false">Source!AL163</f>
        <v>7246.05</v>
      </c>
      <c r="G187" s="32"/>
      <c r="H187" s="30" t="n">
        <f aca="false">Source!AW164</f>
        <v>1</v>
      </c>
      <c r="I187" s="31" t="n">
        <f aca="false">Source!P163</f>
        <v>73.95</v>
      </c>
      <c r="J187" s="30" t="n">
        <f aca="false">IF(Source!BC164&lt;&gt; 0, Source!BC164, 1)</f>
        <v>7.6</v>
      </c>
      <c r="K187" s="31" t="n">
        <f aca="false">Source!P164</f>
        <v>561.99</v>
      </c>
    </row>
    <row r="188" customFormat="false" ht="15.8" hidden="false" customHeight="false" outlineLevel="0" collapsed="false">
      <c r="C188" s="33" t="s">
        <v>40</v>
      </c>
      <c r="H188" s="34" t="n">
        <f aca="false">I187+0-0-0</f>
        <v>73.95</v>
      </c>
      <c r="I188" s="34"/>
      <c r="J188" s="34" t="n">
        <f aca="false">K187+0-0-0</f>
        <v>561.99</v>
      </c>
      <c r="K188" s="34"/>
    </row>
    <row r="189" customFormat="false" ht="15.8" hidden="true" customHeight="false" outlineLevel="0" collapsed="false">
      <c r="C189" s="33" t="s">
        <v>41</v>
      </c>
      <c r="H189" s="34" t="n">
        <f aca="false">0+0</f>
        <v>0</v>
      </c>
      <c r="I189" s="34"/>
      <c r="J189" s="34" t="n">
        <f aca="false">0+0</f>
        <v>0</v>
      </c>
      <c r="K189" s="34"/>
    </row>
    <row r="190" customFormat="false" ht="15.8" hidden="false" customHeight="false" outlineLevel="0" collapsed="false">
      <c r="C190" s="33" t="s">
        <v>42</v>
      </c>
      <c r="H190" s="34" t="n">
        <f aca="false">I187+0</f>
        <v>73.95</v>
      </c>
      <c r="I190" s="34"/>
      <c r="J190" s="34" t="n">
        <f aca="false">K187+0</f>
        <v>561.99</v>
      </c>
      <c r="K190" s="34"/>
      <c r="O190" s="0" t="n">
        <f aca="false">I187+0</f>
        <v>73.95</v>
      </c>
      <c r="P190" s="0" t="n">
        <f aca="false">K187+0</f>
        <v>561.99</v>
      </c>
    </row>
    <row r="192" customFormat="false" ht="29" hidden="false" customHeight="false" outlineLevel="0" collapsed="false">
      <c r="A192" s="21" t="n">
        <v>17</v>
      </c>
      <c r="B192" s="21" t="str">
        <f aca="false">Source!F165</f>
        <v>1.5-3-236</v>
      </c>
      <c r="C192" s="21" t="s">
        <v>61</v>
      </c>
      <c r="D192" s="22" t="str">
        <f aca="false">Source!H165</f>
        <v>м3</v>
      </c>
      <c r="E192" s="23" t="n">
        <f aca="false">Source!I165</f>
        <v>0.03</v>
      </c>
      <c r="F192" s="24"/>
      <c r="G192" s="25"/>
      <c r="H192" s="23"/>
      <c r="I192" s="24"/>
      <c r="J192" s="23"/>
      <c r="K192" s="24"/>
      <c r="Q192" s="0" t="n">
        <f aca="false">Source!X165</f>
        <v>0</v>
      </c>
      <c r="R192" s="0" t="n">
        <f aca="false">Source!X166</f>
        <v>0</v>
      </c>
      <c r="S192" s="0" t="n">
        <f aca="false">Source!Y165</f>
        <v>0</v>
      </c>
      <c r="T192" s="0" t="n">
        <f aca="false">Source!Y166</f>
        <v>0</v>
      </c>
      <c r="U192" s="0" t="n">
        <f aca="false">ROUND((175/100)*ROUND(Source!R165, 2), 2)</f>
        <v>0</v>
      </c>
      <c r="V192" s="0" t="n">
        <f aca="false">ROUND((0/100)*ROUND(Source!R166, 2), 2)</f>
        <v>0</v>
      </c>
      <c r="AC192" s="0" t="n">
        <v>0</v>
      </c>
    </row>
    <row r="193" customFormat="false" ht="16.5" hidden="false" customHeight="false" outlineLevel="0" collapsed="false">
      <c r="A193" s="28"/>
      <c r="B193" s="28"/>
      <c r="C193" s="28" t="s">
        <v>49</v>
      </c>
      <c r="D193" s="29"/>
      <c r="E193" s="30"/>
      <c r="F193" s="31" t="n">
        <f aca="false">Source!AL165</f>
        <v>1343.81</v>
      </c>
      <c r="G193" s="32"/>
      <c r="H193" s="30" t="n">
        <f aca="false">Source!AW166</f>
        <v>1</v>
      </c>
      <c r="I193" s="31" t="n">
        <f aca="false">Source!P165</f>
        <v>40.31</v>
      </c>
      <c r="J193" s="30" t="n">
        <f aca="false">IF(Source!BC166&lt;&gt; 0, Source!BC166, 1)</f>
        <v>30.2</v>
      </c>
      <c r="K193" s="31" t="n">
        <f aca="false">Source!P166</f>
        <v>1217.49</v>
      </c>
    </row>
    <row r="194" customFormat="false" ht="15.8" hidden="false" customHeight="false" outlineLevel="0" collapsed="false">
      <c r="C194" s="33" t="s">
        <v>40</v>
      </c>
      <c r="H194" s="34" t="n">
        <f aca="false">I193+0-0-0</f>
        <v>40.31</v>
      </c>
      <c r="I194" s="34"/>
      <c r="J194" s="34" t="n">
        <f aca="false">K193+0-0-0</f>
        <v>1217.49</v>
      </c>
      <c r="K194" s="34"/>
    </row>
    <row r="195" customFormat="false" ht="15.8" hidden="true" customHeight="false" outlineLevel="0" collapsed="false">
      <c r="C195" s="33" t="s">
        <v>41</v>
      </c>
      <c r="H195" s="34" t="n">
        <f aca="false">0+0</f>
        <v>0</v>
      </c>
      <c r="I195" s="34"/>
      <c r="J195" s="34" t="n">
        <f aca="false">0+0</f>
        <v>0</v>
      </c>
      <c r="K195" s="34"/>
    </row>
    <row r="196" customFormat="false" ht="15.8" hidden="false" customHeight="false" outlineLevel="0" collapsed="false">
      <c r="C196" s="33" t="s">
        <v>42</v>
      </c>
      <c r="H196" s="34" t="n">
        <f aca="false">I193+0</f>
        <v>40.31</v>
      </c>
      <c r="I196" s="34"/>
      <c r="J196" s="34" t="n">
        <f aca="false">K193+0</f>
        <v>1217.49</v>
      </c>
      <c r="K196" s="34"/>
      <c r="O196" s="0" t="n">
        <f aca="false">I193+0</f>
        <v>40.31</v>
      </c>
      <c r="P196" s="0" t="n">
        <f aca="false">K193+0</f>
        <v>1217.49</v>
      </c>
    </row>
    <row r="198" customFormat="false" ht="29" hidden="false" customHeight="false" outlineLevel="0" collapsed="false">
      <c r="A198" s="21" t="n">
        <v>18</v>
      </c>
      <c r="B198" s="21" t="str">
        <f aca="false">Source!F167</f>
        <v>КАЦ</v>
      </c>
      <c r="C198" s="21" t="s">
        <v>62</v>
      </c>
      <c r="D198" s="22" t="str">
        <f aca="false">Source!H167</f>
        <v>ШТ</v>
      </c>
      <c r="E198" s="23" t="n">
        <f aca="false">Source!I167</f>
        <v>2</v>
      </c>
      <c r="F198" s="24"/>
      <c r="G198" s="25"/>
      <c r="H198" s="23"/>
      <c r="I198" s="24"/>
      <c r="J198" s="23"/>
      <c r="K198" s="24"/>
      <c r="Q198" s="0" t="n">
        <f aca="false">Source!X167</f>
        <v>0</v>
      </c>
      <c r="R198" s="0" t="n">
        <f aca="false">Source!X168</f>
        <v>0</v>
      </c>
      <c r="S198" s="0" t="n">
        <f aca="false">Source!Y167</f>
        <v>0</v>
      </c>
      <c r="T198" s="0" t="n">
        <f aca="false">Source!Y168</f>
        <v>0</v>
      </c>
      <c r="U198" s="0" t="n">
        <f aca="false">ROUND((175/100)*ROUND(Source!R167, 2), 2)</f>
        <v>0</v>
      </c>
      <c r="V198" s="0" t="n">
        <f aca="false">ROUND((0/100)*ROUND(Source!R168, 2), 2)</f>
        <v>0</v>
      </c>
      <c r="AC198" s="0" t="n">
        <v>0</v>
      </c>
    </row>
    <row r="199" customFormat="false" ht="16.5" hidden="false" customHeight="false" outlineLevel="0" collapsed="false">
      <c r="A199" s="28"/>
      <c r="B199" s="28"/>
      <c r="C199" s="28" t="s">
        <v>49</v>
      </c>
      <c r="D199" s="29"/>
      <c r="E199" s="30"/>
      <c r="F199" s="31" t="n">
        <f aca="false">Source!AL167</f>
        <v>345.92</v>
      </c>
      <c r="G199" s="32"/>
      <c r="H199" s="30" t="n">
        <f aca="false">Source!AW168</f>
        <v>1</v>
      </c>
      <c r="I199" s="31" t="n">
        <f aca="false">Source!P167</f>
        <v>691.84</v>
      </c>
      <c r="J199" s="30" t="n">
        <f aca="false">IF(Source!BC168&lt;&gt; 0, Source!BC168, 1)</f>
        <v>9.65</v>
      </c>
      <c r="K199" s="31" t="n">
        <f aca="false">Source!P168</f>
        <v>6676.26</v>
      </c>
    </row>
    <row r="200" customFormat="false" ht="15.8" hidden="false" customHeight="false" outlineLevel="0" collapsed="false">
      <c r="C200" s="33" t="s">
        <v>40</v>
      </c>
      <c r="H200" s="34" t="n">
        <f aca="false">I199+0-0-0</f>
        <v>691.84</v>
      </c>
      <c r="I200" s="34"/>
      <c r="J200" s="34" t="n">
        <f aca="false">K199+0-0-0</f>
        <v>6676.26</v>
      </c>
      <c r="K200" s="34"/>
    </row>
    <row r="201" customFormat="false" ht="15.8" hidden="true" customHeight="false" outlineLevel="0" collapsed="false">
      <c r="C201" s="33" t="s">
        <v>41</v>
      </c>
      <c r="H201" s="34" t="n">
        <f aca="false">0+0</f>
        <v>0</v>
      </c>
      <c r="I201" s="34"/>
      <c r="J201" s="34" t="n">
        <f aca="false">0+0</f>
        <v>0</v>
      </c>
      <c r="K201" s="34"/>
    </row>
    <row r="202" customFormat="false" ht="15.8" hidden="false" customHeight="false" outlineLevel="0" collapsed="false">
      <c r="C202" s="33" t="s">
        <v>42</v>
      </c>
      <c r="H202" s="34" t="n">
        <f aca="false">I199+0</f>
        <v>691.84</v>
      </c>
      <c r="I202" s="34"/>
      <c r="J202" s="34" t="n">
        <f aca="false">K199+0</f>
        <v>6676.26</v>
      </c>
      <c r="K202" s="34"/>
      <c r="O202" s="0" t="n">
        <f aca="false">I199+0</f>
        <v>691.84</v>
      </c>
      <c r="P202" s="0" t="n">
        <f aca="false">K199+0</f>
        <v>6676.26</v>
      </c>
    </row>
    <row r="204" customFormat="false" ht="41.5" hidden="false" customHeight="false" outlineLevel="0" collapsed="false">
      <c r="A204" s="21" t="n">
        <v>19</v>
      </c>
      <c r="B204" s="21" t="str">
        <f aca="false">Source!F169</f>
        <v>КАЦ</v>
      </c>
      <c r="C204" s="21" t="s">
        <v>63</v>
      </c>
      <c r="D204" s="22" t="str">
        <f aca="false">Source!H169</f>
        <v>ШТ</v>
      </c>
      <c r="E204" s="23" t="n">
        <f aca="false">Source!I169</f>
        <v>4</v>
      </c>
      <c r="F204" s="24"/>
      <c r="G204" s="25"/>
      <c r="H204" s="23"/>
      <c r="I204" s="24"/>
      <c r="J204" s="23"/>
      <c r="K204" s="24"/>
      <c r="Q204" s="0" t="n">
        <f aca="false">Source!X169</f>
        <v>0</v>
      </c>
      <c r="R204" s="0" t="n">
        <f aca="false">Source!X170</f>
        <v>0</v>
      </c>
      <c r="S204" s="0" t="n">
        <f aca="false">Source!Y169</f>
        <v>0</v>
      </c>
      <c r="T204" s="0" t="n">
        <f aca="false">Source!Y170</f>
        <v>0</v>
      </c>
      <c r="U204" s="0" t="n">
        <f aca="false">ROUND((175/100)*ROUND(Source!R169, 2), 2)</f>
        <v>0</v>
      </c>
      <c r="V204" s="0" t="n">
        <f aca="false">ROUND((0/100)*ROUND(Source!R170, 2), 2)</f>
        <v>0</v>
      </c>
      <c r="AC204" s="0" t="n">
        <v>0</v>
      </c>
    </row>
    <row r="205" customFormat="false" ht="16.5" hidden="false" customHeight="false" outlineLevel="0" collapsed="false">
      <c r="A205" s="28"/>
      <c r="B205" s="28"/>
      <c r="C205" s="28" t="s">
        <v>49</v>
      </c>
      <c r="D205" s="29"/>
      <c r="E205" s="30"/>
      <c r="F205" s="31" t="n">
        <f aca="false">Source!AL169</f>
        <v>0.47</v>
      </c>
      <c r="G205" s="32"/>
      <c r="H205" s="30" t="n">
        <f aca="false">Source!AW170</f>
        <v>1</v>
      </c>
      <c r="I205" s="31" t="n">
        <f aca="false">Source!P169</f>
        <v>1.88</v>
      </c>
      <c r="J205" s="30" t="n">
        <f aca="false">IF(Source!BC170&lt;&gt; 0, Source!BC170, 1)</f>
        <v>9.65</v>
      </c>
      <c r="K205" s="31" t="n">
        <f aca="false">Source!P170</f>
        <v>18.14</v>
      </c>
    </row>
    <row r="206" customFormat="false" ht="15.8" hidden="false" customHeight="false" outlineLevel="0" collapsed="false">
      <c r="C206" s="33" t="s">
        <v>40</v>
      </c>
      <c r="H206" s="34" t="n">
        <f aca="false">I205+0-0-0</f>
        <v>1.88</v>
      </c>
      <c r="I206" s="34"/>
      <c r="J206" s="34" t="n">
        <f aca="false">K205+0-0-0</f>
        <v>18.14</v>
      </c>
      <c r="K206" s="34"/>
    </row>
    <row r="207" customFormat="false" ht="15.8" hidden="true" customHeight="false" outlineLevel="0" collapsed="false">
      <c r="C207" s="33" t="s">
        <v>41</v>
      </c>
      <c r="H207" s="34" t="n">
        <f aca="false">0+0</f>
        <v>0</v>
      </c>
      <c r="I207" s="34"/>
      <c r="J207" s="34" t="n">
        <f aca="false">0+0</f>
        <v>0</v>
      </c>
      <c r="K207" s="34"/>
    </row>
    <row r="208" customFormat="false" ht="15.8" hidden="false" customHeight="false" outlineLevel="0" collapsed="false">
      <c r="C208" s="33" t="s">
        <v>42</v>
      </c>
      <c r="H208" s="34" t="n">
        <f aca="false">I205+0</f>
        <v>1.88</v>
      </c>
      <c r="I208" s="34"/>
      <c r="J208" s="34" t="n">
        <f aca="false">K205+0</f>
        <v>18.14</v>
      </c>
      <c r="K208" s="34"/>
      <c r="O208" s="0" t="n">
        <f aca="false">I205+0</f>
        <v>1.88</v>
      </c>
      <c r="P208" s="0" t="n">
        <f aca="false">K205+0</f>
        <v>18.14</v>
      </c>
    </row>
    <row r="210" customFormat="false" ht="29" hidden="false" customHeight="false" outlineLevel="0" collapsed="false">
      <c r="A210" s="21" t="n">
        <v>20</v>
      </c>
      <c r="B210" s="21" t="str">
        <f aca="false">Source!F171</f>
        <v>КАЦ</v>
      </c>
      <c r="C210" s="21" t="s">
        <v>64</v>
      </c>
      <c r="D210" s="22" t="str">
        <f aca="false">Source!H171</f>
        <v>ШТ</v>
      </c>
      <c r="E210" s="23" t="n">
        <f aca="false">Source!I171</f>
        <v>4</v>
      </c>
      <c r="F210" s="24"/>
      <c r="G210" s="25"/>
      <c r="H210" s="23"/>
      <c r="I210" s="24"/>
      <c r="J210" s="23"/>
      <c r="K210" s="24"/>
      <c r="Q210" s="0" t="n">
        <f aca="false">Source!X171</f>
        <v>0</v>
      </c>
      <c r="R210" s="0" t="n">
        <f aca="false">Source!X172</f>
        <v>0</v>
      </c>
      <c r="S210" s="0" t="n">
        <f aca="false">Source!Y171</f>
        <v>0</v>
      </c>
      <c r="T210" s="0" t="n">
        <f aca="false">Source!Y172</f>
        <v>0</v>
      </c>
      <c r="U210" s="0" t="n">
        <f aca="false">ROUND((175/100)*ROUND(Source!R171, 2), 2)</f>
        <v>0</v>
      </c>
      <c r="V210" s="0" t="n">
        <f aca="false">ROUND((0/100)*ROUND(Source!R172, 2), 2)</f>
        <v>0</v>
      </c>
      <c r="AC210" s="0" t="n">
        <v>0</v>
      </c>
    </row>
    <row r="211" customFormat="false" ht="16.5" hidden="false" customHeight="false" outlineLevel="0" collapsed="false">
      <c r="A211" s="28"/>
      <c r="B211" s="28"/>
      <c r="C211" s="28" t="s">
        <v>49</v>
      </c>
      <c r="D211" s="29"/>
      <c r="E211" s="30"/>
      <c r="F211" s="31" t="n">
        <f aca="false">Source!AL171</f>
        <v>273.21</v>
      </c>
      <c r="G211" s="32"/>
      <c r="H211" s="30" t="n">
        <f aca="false">Source!AW172</f>
        <v>1</v>
      </c>
      <c r="I211" s="31" t="n">
        <f aca="false">Source!P171</f>
        <v>1092.84</v>
      </c>
      <c r="J211" s="30" t="n">
        <f aca="false">IF(Source!BC172&lt;&gt; 0, Source!BC172, 1)</f>
        <v>9.65</v>
      </c>
      <c r="K211" s="31" t="n">
        <f aca="false">Source!P172</f>
        <v>10545.91</v>
      </c>
    </row>
    <row r="212" customFormat="false" ht="15.8" hidden="false" customHeight="false" outlineLevel="0" collapsed="false">
      <c r="C212" s="33" t="s">
        <v>40</v>
      </c>
      <c r="H212" s="34" t="n">
        <f aca="false">I211+0-0-0</f>
        <v>1092.84</v>
      </c>
      <c r="I212" s="34"/>
      <c r="J212" s="34" t="n">
        <f aca="false">K211+0-0-0</f>
        <v>10545.91</v>
      </c>
      <c r="K212" s="34"/>
    </row>
    <row r="213" customFormat="false" ht="15.8" hidden="true" customHeight="false" outlineLevel="0" collapsed="false">
      <c r="C213" s="33" t="s">
        <v>41</v>
      </c>
      <c r="H213" s="34" t="n">
        <f aca="false">0+0</f>
        <v>0</v>
      </c>
      <c r="I213" s="34"/>
      <c r="J213" s="34" t="n">
        <f aca="false">0+0</f>
        <v>0</v>
      </c>
      <c r="K213" s="34"/>
    </row>
    <row r="214" customFormat="false" ht="15.8" hidden="false" customHeight="false" outlineLevel="0" collapsed="false">
      <c r="C214" s="33" t="s">
        <v>42</v>
      </c>
      <c r="H214" s="34" t="n">
        <f aca="false">I211+0</f>
        <v>1092.84</v>
      </c>
      <c r="I214" s="34"/>
      <c r="J214" s="34" t="n">
        <f aca="false">K211+0</f>
        <v>10545.91</v>
      </c>
      <c r="K214" s="34"/>
      <c r="O214" s="0" t="n">
        <f aca="false">I211+0</f>
        <v>1092.84</v>
      </c>
      <c r="P214" s="0" t="n">
        <f aca="false">K211+0</f>
        <v>10545.91</v>
      </c>
    </row>
    <row r="216" customFormat="false" ht="29" hidden="false" customHeight="false" outlineLevel="0" collapsed="false">
      <c r="A216" s="21" t="n">
        <v>21</v>
      </c>
      <c r="B216" s="21" t="str">
        <f aca="false">Source!F173</f>
        <v>КАЦ</v>
      </c>
      <c r="C216" s="21" t="s">
        <v>65</v>
      </c>
      <c r="D216" s="22" t="str">
        <f aca="false">Source!H173</f>
        <v>м3</v>
      </c>
      <c r="E216" s="23" t="n">
        <f aca="false">Source!I173</f>
        <v>0.08</v>
      </c>
      <c r="F216" s="24"/>
      <c r="G216" s="25"/>
      <c r="H216" s="23"/>
      <c r="I216" s="24"/>
      <c r="J216" s="23"/>
      <c r="K216" s="24"/>
      <c r="Q216" s="0" t="n">
        <f aca="false">Source!X173</f>
        <v>0</v>
      </c>
      <c r="R216" s="0" t="n">
        <f aca="false">Source!X174</f>
        <v>0</v>
      </c>
      <c r="S216" s="0" t="n">
        <f aca="false">Source!Y173</f>
        <v>0</v>
      </c>
      <c r="T216" s="0" t="n">
        <f aca="false">Source!Y174</f>
        <v>0</v>
      </c>
      <c r="U216" s="0" t="n">
        <f aca="false">ROUND((175/100)*ROUND(Source!R173, 2), 2)</f>
        <v>0</v>
      </c>
      <c r="V216" s="0" t="n">
        <f aca="false">ROUND((0/100)*ROUND(Source!R174, 2), 2)</f>
        <v>0</v>
      </c>
      <c r="AC216" s="0" t="n">
        <v>0</v>
      </c>
    </row>
    <row r="217" customFormat="false" ht="16.5" hidden="false" customHeight="false" outlineLevel="0" collapsed="false">
      <c r="A217" s="28"/>
      <c r="B217" s="28"/>
      <c r="C217" s="28" t="s">
        <v>49</v>
      </c>
      <c r="D217" s="29"/>
      <c r="E217" s="30"/>
      <c r="F217" s="31" t="n">
        <f aca="false">Source!AL173</f>
        <v>699.32</v>
      </c>
      <c r="G217" s="32"/>
      <c r="H217" s="30" t="n">
        <f aca="false">Source!AW174</f>
        <v>1</v>
      </c>
      <c r="I217" s="31" t="n">
        <f aca="false">Source!P173</f>
        <v>55.95</v>
      </c>
      <c r="J217" s="30" t="n">
        <f aca="false">IF(Source!BC174&lt;&gt; 0, Source!BC174, 1)</f>
        <v>9.65</v>
      </c>
      <c r="K217" s="31" t="n">
        <f aca="false">Source!P174</f>
        <v>539.88</v>
      </c>
    </row>
    <row r="218" customFormat="false" ht="15.8" hidden="false" customHeight="false" outlineLevel="0" collapsed="false">
      <c r="C218" s="33" t="s">
        <v>40</v>
      </c>
      <c r="H218" s="34" t="n">
        <f aca="false">I217+0-0-0</f>
        <v>55.95</v>
      </c>
      <c r="I218" s="34"/>
      <c r="J218" s="34" t="n">
        <f aca="false">K217+0-0-0</f>
        <v>539.88</v>
      </c>
      <c r="K218" s="34"/>
    </row>
    <row r="219" customFormat="false" ht="15.8" hidden="true" customHeight="false" outlineLevel="0" collapsed="false">
      <c r="C219" s="33" t="s">
        <v>41</v>
      </c>
      <c r="H219" s="34" t="n">
        <f aca="false">0+0</f>
        <v>0</v>
      </c>
      <c r="I219" s="34"/>
      <c r="J219" s="34" t="n">
        <f aca="false">0+0</f>
        <v>0</v>
      </c>
      <c r="K219" s="34"/>
    </row>
    <row r="220" customFormat="false" ht="15.8" hidden="false" customHeight="false" outlineLevel="0" collapsed="false">
      <c r="C220" s="33" t="s">
        <v>42</v>
      </c>
      <c r="H220" s="34" t="n">
        <f aca="false">I217+0</f>
        <v>55.95</v>
      </c>
      <c r="I220" s="34"/>
      <c r="J220" s="34" t="n">
        <f aca="false">K217+0</f>
        <v>539.88</v>
      </c>
      <c r="K220" s="34"/>
      <c r="O220" s="0" t="n">
        <f aca="false">I217+0</f>
        <v>55.95</v>
      </c>
      <c r="P220" s="0" t="n">
        <f aca="false">K217+0</f>
        <v>539.88</v>
      </c>
    </row>
    <row r="222" customFormat="false" ht="29" hidden="false" customHeight="false" outlineLevel="0" collapsed="false">
      <c r="A222" s="21" t="n">
        <v>22</v>
      </c>
      <c r="B222" s="21" t="str">
        <f aca="false">Source!F175</f>
        <v>1.1-1-766</v>
      </c>
      <c r="C222" s="21" t="s">
        <v>66</v>
      </c>
      <c r="D222" s="22" t="str">
        <f aca="false">Source!H175</f>
        <v>м3</v>
      </c>
      <c r="E222" s="23" t="n">
        <f aca="false">Source!I175</f>
        <v>0.04</v>
      </c>
      <c r="F222" s="24"/>
      <c r="G222" s="25"/>
      <c r="H222" s="23"/>
      <c r="I222" s="24"/>
      <c r="J222" s="23"/>
      <c r="K222" s="24"/>
      <c r="Q222" s="0" t="n">
        <f aca="false">Source!X175</f>
        <v>0</v>
      </c>
      <c r="R222" s="0" t="n">
        <f aca="false">Source!X176</f>
        <v>0</v>
      </c>
      <c r="S222" s="0" t="n">
        <f aca="false">Source!Y175</f>
        <v>0</v>
      </c>
      <c r="T222" s="0" t="n">
        <f aca="false">Source!Y176</f>
        <v>0</v>
      </c>
      <c r="U222" s="0" t="n">
        <f aca="false">ROUND((175/100)*ROUND(Source!R175, 2), 2)</f>
        <v>0</v>
      </c>
      <c r="V222" s="0" t="n">
        <f aca="false">ROUND((0/100)*ROUND(Source!R176, 2), 2)</f>
        <v>0</v>
      </c>
      <c r="AC222" s="0" t="n">
        <v>0</v>
      </c>
    </row>
    <row r="223" customFormat="false" ht="16.5" hidden="false" customHeight="false" outlineLevel="0" collapsed="false">
      <c r="A223" s="28"/>
      <c r="B223" s="28"/>
      <c r="C223" s="28" t="s">
        <v>49</v>
      </c>
      <c r="D223" s="29"/>
      <c r="E223" s="30"/>
      <c r="F223" s="31" t="n">
        <f aca="false">Source!AL175</f>
        <v>99.9</v>
      </c>
      <c r="G223" s="32"/>
      <c r="H223" s="30" t="n">
        <f aca="false">Source!AW176</f>
        <v>1</v>
      </c>
      <c r="I223" s="31" t="n">
        <f aca="false">Source!P175</f>
        <v>4</v>
      </c>
      <c r="J223" s="30" t="n">
        <f aca="false">IF(Source!BC176&lt;&gt; 0, Source!BC176, 1)</f>
        <v>10.04</v>
      </c>
      <c r="K223" s="31" t="n">
        <f aca="false">Source!P176</f>
        <v>40.12</v>
      </c>
    </row>
    <row r="224" customFormat="false" ht="15.8" hidden="false" customHeight="false" outlineLevel="0" collapsed="false">
      <c r="C224" s="33" t="s">
        <v>40</v>
      </c>
      <c r="H224" s="34" t="n">
        <f aca="false">I223+0-0-0</f>
        <v>4</v>
      </c>
      <c r="I224" s="34"/>
      <c r="J224" s="34" t="n">
        <f aca="false">K223+0-0-0</f>
        <v>40.12</v>
      </c>
      <c r="K224" s="34"/>
    </row>
    <row r="225" customFormat="false" ht="15.8" hidden="true" customHeight="false" outlineLevel="0" collapsed="false">
      <c r="C225" s="33" t="s">
        <v>41</v>
      </c>
      <c r="H225" s="34" t="n">
        <f aca="false">0+0</f>
        <v>0</v>
      </c>
      <c r="I225" s="34"/>
      <c r="J225" s="34" t="n">
        <f aca="false">0+0</f>
        <v>0</v>
      </c>
      <c r="K225" s="34"/>
    </row>
    <row r="226" customFormat="false" ht="15.8" hidden="false" customHeight="false" outlineLevel="0" collapsed="false">
      <c r="C226" s="33" t="s">
        <v>42</v>
      </c>
      <c r="H226" s="34" t="n">
        <f aca="false">I223+0</f>
        <v>4</v>
      </c>
      <c r="I226" s="34"/>
      <c r="J226" s="34" t="n">
        <f aca="false">K223+0</f>
        <v>40.12</v>
      </c>
      <c r="K226" s="34"/>
      <c r="O226" s="0" t="n">
        <f aca="false">I223+0</f>
        <v>4</v>
      </c>
      <c r="P226" s="0" t="n">
        <f aca="false">K223+0</f>
        <v>40.12</v>
      </c>
    </row>
    <row r="228" customFormat="false" ht="29" hidden="false" customHeight="false" outlineLevel="0" collapsed="false">
      <c r="A228" s="21" t="n">
        <v>23</v>
      </c>
      <c r="B228" s="21" t="str">
        <f aca="false">Source!F177</f>
        <v>1.1-1-766</v>
      </c>
      <c r="C228" s="21" t="s">
        <v>66</v>
      </c>
      <c r="D228" s="22" t="str">
        <f aca="false">Source!H177</f>
        <v>м3</v>
      </c>
      <c r="E228" s="23" t="n">
        <f aca="false">Source!I177</f>
        <v>0.9</v>
      </c>
      <c r="F228" s="24"/>
      <c r="G228" s="25"/>
      <c r="H228" s="23"/>
      <c r="I228" s="24"/>
      <c r="J228" s="23"/>
      <c r="K228" s="24"/>
      <c r="Q228" s="0" t="n">
        <f aca="false">Source!X177</f>
        <v>0</v>
      </c>
      <c r="R228" s="0" t="n">
        <f aca="false">Source!X178</f>
        <v>0</v>
      </c>
      <c r="S228" s="0" t="n">
        <f aca="false">Source!Y177</f>
        <v>0</v>
      </c>
      <c r="T228" s="0" t="n">
        <f aca="false">Source!Y178</f>
        <v>0</v>
      </c>
      <c r="U228" s="0" t="n">
        <f aca="false">ROUND((175/100)*ROUND(Source!R177, 2), 2)</f>
        <v>0</v>
      </c>
      <c r="V228" s="0" t="n">
        <f aca="false">ROUND((0/100)*ROUND(Source!R178, 2), 2)</f>
        <v>0</v>
      </c>
      <c r="AC228" s="0" t="n">
        <v>0</v>
      </c>
    </row>
    <row r="229" customFormat="false" ht="16.5" hidden="false" customHeight="false" outlineLevel="0" collapsed="false">
      <c r="A229" s="28"/>
      <c r="B229" s="28"/>
      <c r="C229" s="28" t="s">
        <v>49</v>
      </c>
      <c r="D229" s="29"/>
      <c r="E229" s="30"/>
      <c r="F229" s="31" t="n">
        <f aca="false">Source!AL177</f>
        <v>99.9</v>
      </c>
      <c r="G229" s="32"/>
      <c r="H229" s="30" t="n">
        <f aca="false">Source!AW178</f>
        <v>1</v>
      </c>
      <c r="I229" s="31" t="n">
        <f aca="false">Source!P177</f>
        <v>89.91</v>
      </c>
      <c r="J229" s="30" t="n">
        <f aca="false">IF(Source!BC178&lt;&gt; 0, Source!BC178, 1)</f>
        <v>10.04</v>
      </c>
      <c r="K229" s="31" t="n">
        <f aca="false">Source!P178</f>
        <v>902.7</v>
      </c>
    </row>
    <row r="230" customFormat="false" ht="15.8" hidden="false" customHeight="false" outlineLevel="0" collapsed="false">
      <c r="C230" s="33" t="s">
        <v>40</v>
      </c>
      <c r="H230" s="34" t="n">
        <f aca="false">I229+0-0-0</f>
        <v>89.91</v>
      </c>
      <c r="I230" s="34"/>
      <c r="J230" s="34" t="n">
        <f aca="false">K229+0-0-0</f>
        <v>902.7</v>
      </c>
      <c r="K230" s="34"/>
    </row>
    <row r="231" customFormat="false" ht="15.8" hidden="true" customHeight="false" outlineLevel="0" collapsed="false">
      <c r="C231" s="33" t="s">
        <v>41</v>
      </c>
      <c r="H231" s="34" t="n">
        <f aca="false">0+0</f>
        <v>0</v>
      </c>
      <c r="I231" s="34"/>
      <c r="J231" s="34" t="n">
        <f aca="false">0+0</f>
        <v>0</v>
      </c>
      <c r="K231" s="34"/>
    </row>
    <row r="232" customFormat="false" ht="15.8" hidden="false" customHeight="false" outlineLevel="0" collapsed="false">
      <c r="C232" s="33" t="s">
        <v>42</v>
      </c>
      <c r="H232" s="34" t="n">
        <f aca="false">I229+0</f>
        <v>89.91</v>
      </c>
      <c r="I232" s="34"/>
      <c r="J232" s="34" t="n">
        <f aca="false">K229+0</f>
        <v>902.7</v>
      </c>
      <c r="K232" s="34"/>
      <c r="O232" s="0" t="n">
        <f aca="false">I229+0</f>
        <v>89.91</v>
      </c>
      <c r="P232" s="0" t="n">
        <f aca="false">K229+0</f>
        <v>902.7</v>
      </c>
    </row>
    <row r="234" customFormat="false" ht="129" hidden="false" customHeight="false" outlineLevel="0" collapsed="false">
      <c r="A234" s="21" t="n">
        <v>24</v>
      </c>
      <c r="B234" s="21" t="str">
        <f aca="false">Source!F179</f>
        <v>1.1-1-616</v>
      </c>
      <c r="C234" s="21" t="s">
        <v>67</v>
      </c>
      <c r="D234" s="22" t="str">
        <f aca="false">Source!H179</f>
        <v>т</v>
      </c>
      <c r="E234" s="23" t="n">
        <f aca="false">Source!I179</f>
        <v>0.00228</v>
      </c>
      <c r="F234" s="24"/>
      <c r="G234" s="25"/>
      <c r="H234" s="23"/>
      <c r="I234" s="24"/>
      <c r="J234" s="23"/>
      <c r="K234" s="24"/>
      <c r="Q234" s="0" t="n">
        <f aca="false">Source!X179</f>
        <v>0</v>
      </c>
      <c r="R234" s="0" t="n">
        <f aca="false">Source!X180</f>
        <v>0</v>
      </c>
      <c r="S234" s="0" t="n">
        <f aca="false">Source!Y179</f>
        <v>0</v>
      </c>
      <c r="T234" s="0" t="n">
        <f aca="false">Source!Y180</f>
        <v>0</v>
      </c>
      <c r="U234" s="0" t="n">
        <f aca="false">ROUND((175/100)*ROUND(Source!R179, 2), 2)</f>
        <v>0</v>
      </c>
      <c r="V234" s="0" t="n">
        <f aca="false">ROUND((0/100)*ROUND(Source!R180, 2), 2)</f>
        <v>0</v>
      </c>
      <c r="AC234" s="0" t="n">
        <v>0</v>
      </c>
    </row>
    <row r="235" customFormat="false" ht="16.5" hidden="false" customHeight="false" outlineLevel="0" collapsed="false">
      <c r="A235" s="28"/>
      <c r="B235" s="28"/>
      <c r="C235" s="28" t="s">
        <v>49</v>
      </c>
      <c r="D235" s="29"/>
      <c r="E235" s="30"/>
      <c r="F235" s="31" t="n">
        <f aca="false">Source!AL179</f>
        <v>34451.75</v>
      </c>
      <c r="G235" s="32"/>
      <c r="H235" s="30" t="n">
        <f aca="false">Source!AW180</f>
        <v>1</v>
      </c>
      <c r="I235" s="31" t="n">
        <f aca="false">Source!P179</f>
        <v>78.55</v>
      </c>
      <c r="J235" s="30" t="n">
        <f aca="false">IF(Source!BC180&lt;&gt; 0, Source!BC180, 1)</f>
        <v>2.37</v>
      </c>
      <c r="K235" s="31" t="n">
        <f aca="false">Source!P180</f>
        <v>186.16</v>
      </c>
    </row>
    <row r="236" customFormat="false" ht="15.8" hidden="false" customHeight="false" outlineLevel="0" collapsed="false">
      <c r="C236" s="33" t="s">
        <v>40</v>
      </c>
      <c r="H236" s="34" t="n">
        <f aca="false">I235+0-0-0</f>
        <v>78.55</v>
      </c>
      <c r="I236" s="34"/>
      <c r="J236" s="34" t="n">
        <f aca="false">K235+0-0-0</f>
        <v>186.16</v>
      </c>
      <c r="K236" s="34"/>
    </row>
    <row r="237" customFormat="false" ht="15.8" hidden="true" customHeight="false" outlineLevel="0" collapsed="false">
      <c r="C237" s="33" t="s">
        <v>41</v>
      </c>
      <c r="H237" s="34" t="n">
        <f aca="false">0+0</f>
        <v>0</v>
      </c>
      <c r="I237" s="34"/>
      <c r="J237" s="34" t="n">
        <f aca="false">0+0</f>
        <v>0</v>
      </c>
      <c r="K237" s="34"/>
    </row>
    <row r="238" customFormat="false" ht="15.8" hidden="false" customHeight="false" outlineLevel="0" collapsed="false">
      <c r="C238" s="33" t="s">
        <v>42</v>
      </c>
      <c r="H238" s="34" t="n">
        <f aca="false">I235+0</f>
        <v>78.55</v>
      </c>
      <c r="I238" s="34"/>
      <c r="J238" s="34" t="n">
        <f aca="false">K235+0</f>
        <v>186.16</v>
      </c>
      <c r="K238" s="34"/>
      <c r="O238" s="0" t="n">
        <f aca="false">I235+0</f>
        <v>78.55</v>
      </c>
      <c r="P238" s="0" t="n">
        <f aca="false">K235+0</f>
        <v>186.16</v>
      </c>
    </row>
    <row r="240" customFormat="false" ht="129" hidden="false" customHeight="false" outlineLevel="0" collapsed="false">
      <c r="A240" s="21" t="n">
        <v>25</v>
      </c>
      <c r="B240" s="21" t="str">
        <f aca="false">Source!F181</f>
        <v>1.1-1-616</v>
      </c>
      <c r="C240" s="21" t="s">
        <v>67</v>
      </c>
      <c r="D240" s="22" t="str">
        <f aca="false">Source!H181</f>
        <v>т</v>
      </c>
      <c r="E240" s="23" t="n">
        <f aca="false">Source!I181</f>
        <v>0.00117</v>
      </c>
      <c r="F240" s="24"/>
      <c r="G240" s="25"/>
      <c r="H240" s="23"/>
      <c r="I240" s="24"/>
      <c r="J240" s="23"/>
      <c r="K240" s="24"/>
      <c r="Q240" s="0" t="n">
        <f aca="false">Source!X181</f>
        <v>0</v>
      </c>
      <c r="R240" s="0" t="n">
        <f aca="false">Source!X182</f>
        <v>0</v>
      </c>
      <c r="S240" s="0" t="n">
        <f aca="false">Source!Y181</f>
        <v>0</v>
      </c>
      <c r="T240" s="0" t="n">
        <f aca="false">Source!Y182</f>
        <v>0</v>
      </c>
      <c r="U240" s="0" t="n">
        <f aca="false">ROUND((175/100)*ROUND(Source!R181, 2), 2)</f>
        <v>0</v>
      </c>
      <c r="V240" s="0" t="n">
        <f aca="false">ROUND((0/100)*ROUND(Source!R182, 2), 2)</f>
        <v>0</v>
      </c>
      <c r="AC240" s="0" t="n">
        <v>0</v>
      </c>
    </row>
    <row r="241" customFormat="false" ht="16.5" hidden="false" customHeight="false" outlineLevel="0" collapsed="false">
      <c r="A241" s="28"/>
      <c r="B241" s="28"/>
      <c r="C241" s="28" t="s">
        <v>49</v>
      </c>
      <c r="D241" s="29"/>
      <c r="E241" s="30"/>
      <c r="F241" s="31" t="n">
        <f aca="false">Source!AL181</f>
        <v>34451.75</v>
      </c>
      <c r="G241" s="32"/>
      <c r="H241" s="30" t="n">
        <f aca="false">Source!AW182</f>
        <v>1</v>
      </c>
      <c r="I241" s="31" t="n">
        <f aca="false">Source!P181</f>
        <v>40.31</v>
      </c>
      <c r="J241" s="30" t="n">
        <f aca="false">IF(Source!BC182&lt;&gt; 0, Source!BC182, 1)</f>
        <v>2.37</v>
      </c>
      <c r="K241" s="31" t="n">
        <f aca="false">Source!P182</f>
        <v>95.53</v>
      </c>
    </row>
    <row r="242" customFormat="false" ht="15.8" hidden="false" customHeight="false" outlineLevel="0" collapsed="false">
      <c r="C242" s="33" t="s">
        <v>40</v>
      </c>
      <c r="H242" s="34" t="n">
        <f aca="false">I241+0-0-0</f>
        <v>40.31</v>
      </c>
      <c r="I242" s="34"/>
      <c r="J242" s="34" t="n">
        <f aca="false">K241+0-0-0</f>
        <v>95.53</v>
      </c>
      <c r="K242" s="34"/>
    </row>
    <row r="243" customFormat="false" ht="15.8" hidden="true" customHeight="false" outlineLevel="0" collapsed="false">
      <c r="C243" s="33" t="s">
        <v>41</v>
      </c>
      <c r="H243" s="34" t="n">
        <f aca="false">0+0</f>
        <v>0</v>
      </c>
      <c r="I243" s="34"/>
      <c r="J243" s="34" t="n">
        <f aca="false">0+0</f>
        <v>0</v>
      </c>
      <c r="K243" s="34"/>
    </row>
    <row r="244" customFormat="false" ht="15.8" hidden="false" customHeight="false" outlineLevel="0" collapsed="false">
      <c r="C244" s="33" t="s">
        <v>42</v>
      </c>
      <c r="H244" s="34" t="n">
        <f aca="false">I241+0</f>
        <v>40.31</v>
      </c>
      <c r="I244" s="34"/>
      <c r="J244" s="34" t="n">
        <f aca="false">K241+0</f>
        <v>95.53</v>
      </c>
      <c r="K244" s="34"/>
      <c r="O244" s="0" t="n">
        <f aca="false">I241+0</f>
        <v>40.31</v>
      </c>
      <c r="P244" s="0" t="n">
        <f aca="false">K241+0</f>
        <v>95.53</v>
      </c>
    </row>
    <row r="246" customFormat="false" ht="29" hidden="false" customHeight="false" outlineLevel="0" collapsed="false">
      <c r="A246" s="21" t="n">
        <v>26</v>
      </c>
      <c r="B246" s="21" t="str">
        <f aca="false">Source!F183</f>
        <v>1.1-1-944</v>
      </c>
      <c r="C246" s="21" t="s">
        <v>68</v>
      </c>
      <c r="D246" s="22" t="str">
        <f aca="false">Source!H183</f>
        <v>т</v>
      </c>
      <c r="E246" s="23" t="n">
        <f aca="false">Source!I183</f>
        <v>2E-005</v>
      </c>
      <c r="F246" s="24"/>
      <c r="G246" s="25"/>
      <c r="H246" s="23"/>
      <c r="I246" s="24"/>
      <c r="J246" s="23"/>
      <c r="K246" s="24"/>
      <c r="Q246" s="0" t="n">
        <f aca="false">Source!X183</f>
        <v>0</v>
      </c>
      <c r="R246" s="0" t="n">
        <f aca="false">Source!X184</f>
        <v>0</v>
      </c>
      <c r="S246" s="0" t="n">
        <f aca="false">Source!Y183</f>
        <v>0</v>
      </c>
      <c r="T246" s="0" t="n">
        <f aca="false">Source!Y184</f>
        <v>0</v>
      </c>
      <c r="U246" s="0" t="n">
        <f aca="false">ROUND((175/100)*ROUND(Source!R183, 2), 2)</f>
        <v>0</v>
      </c>
      <c r="V246" s="0" t="n">
        <f aca="false">ROUND((0/100)*ROUND(Source!R184, 2), 2)</f>
        <v>0</v>
      </c>
      <c r="AC246" s="0" t="n">
        <v>0</v>
      </c>
    </row>
    <row r="247" customFormat="false" ht="16.5" hidden="false" customHeight="false" outlineLevel="0" collapsed="false">
      <c r="A247" s="28"/>
      <c r="B247" s="28"/>
      <c r="C247" s="28" t="s">
        <v>49</v>
      </c>
      <c r="D247" s="29"/>
      <c r="E247" s="30"/>
      <c r="F247" s="31" t="n">
        <f aca="false">Source!AL183</f>
        <v>60960.43</v>
      </c>
      <c r="G247" s="32"/>
      <c r="H247" s="30" t="n">
        <f aca="false">Source!AW184</f>
        <v>1</v>
      </c>
      <c r="I247" s="31" t="n">
        <f aca="false">Source!P183</f>
        <v>1.22</v>
      </c>
      <c r="J247" s="30" t="n">
        <f aca="false">IF(Source!BC184&lt;&gt; 0, Source!BC184, 1)</f>
        <v>20.11</v>
      </c>
      <c r="K247" s="31" t="n">
        <f aca="false">Source!P184</f>
        <v>24.52</v>
      </c>
    </row>
    <row r="248" customFormat="false" ht="15.8" hidden="false" customHeight="false" outlineLevel="0" collapsed="false">
      <c r="C248" s="33" t="s">
        <v>40</v>
      </c>
      <c r="H248" s="34" t="n">
        <f aca="false">I247+0-0-0</f>
        <v>1.22</v>
      </c>
      <c r="I248" s="34"/>
      <c r="J248" s="34" t="n">
        <f aca="false">K247+0-0-0</f>
        <v>24.52</v>
      </c>
      <c r="K248" s="34"/>
    </row>
    <row r="249" customFormat="false" ht="15.8" hidden="true" customHeight="false" outlineLevel="0" collapsed="false">
      <c r="C249" s="33" t="s">
        <v>41</v>
      </c>
      <c r="H249" s="34" t="n">
        <f aca="false">0+0</f>
        <v>0</v>
      </c>
      <c r="I249" s="34"/>
      <c r="J249" s="34" t="n">
        <f aca="false">0+0</f>
        <v>0</v>
      </c>
      <c r="K249" s="34"/>
    </row>
    <row r="250" customFormat="false" ht="15.8" hidden="false" customHeight="false" outlineLevel="0" collapsed="false">
      <c r="C250" s="33" t="s">
        <v>42</v>
      </c>
      <c r="H250" s="34" t="n">
        <f aca="false">I247+0</f>
        <v>1.22</v>
      </c>
      <c r="I250" s="34"/>
      <c r="J250" s="34" t="n">
        <f aca="false">K247+0</f>
        <v>24.52</v>
      </c>
      <c r="K250" s="34"/>
      <c r="O250" s="0" t="n">
        <f aca="false">I247+0</f>
        <v>1.22</v>
      </c>
      <c r="P250" s="0" t="n">
        <f aca="false">K247+0</f>
        <v>24.52</v>
      </c>
    </row>
    <row r="252" customFormat="false" ht="29" hidden="false" customHeight="false" outlineLevel="0" collapsed="false">
      <c r="A252" s="21" t="n">
        <v>27</v>
      </c>
      <c r="B252" s="21" t="str">
        <f aca="false">Source!F185</f>
        <v>1.1-1-57</v>
      </c>
      <c r="C252" s="21" t="s">
        <v>69</v>
      </c>
      <c r="D252" s="22" t="str">
        <f aca="false">Source!H185</f>
        <v>т</v>
      </c>
      <c r="E252" s="23" t="n">
        <f aca="false">Source!I185</f>
        <v>0.0024</v>
      </c>
      <c r="F252" s="24"/>
      <c r="G252" s="25"/>
      <c r="H252" s="23"/>
      <c r="I252" s="24"/>
      <c r="J252" s="23"/>
      <c r="K252" s="24"/>
      <c r="Q252" s="0" t="n">
        <f aca="false">Source!X185</f>
        <v>0</v>
      </c>
      <c r="R252" s="0" t="n">
        <f aca="false">Source!X186</f>
        <v>0</v>
      </c>
      <c r="S252" s="0" t="n">
        <f aca="false">Source!Y185</f>
        <v>0</v>
      </c>
      <c r="T252" s="0" t="n">
        <f aca="false">Source!Y186</f>
        <v>0</v>
      </c>
      <c r="U252" s="0" t="n">
        <f aca="false">ROUND((175/100)*ROUND(Source!R185, 2), 2)</f>
        <v>0</v>
      </c>
      <c r="V252" s="0" t="n">
        <f aca="false">ROUND((0/100)*ROUND(Source!R186, 2), 2)</f>
        <v>0</v>
      </c>
      <c r="AC252" s="0" t="n">
        <v>0</v>
      </c>
    </row>
    <row r="253" customFormat="false" ht="16.5" hidden="false" customHeight="false" outlineLevel="0" collapsed="false">
      <c r="A253" s="28"/>
      <c r="B253" s="28"/>
      <c r="C253" s="28" t="s">
        <v>49</v>
      </c>
      <c r="D253" s="29"/>
      <c r="E253" s="30"/>
      <c r="F253" s="31" t="n">
        <f aca="false">Source!AL185</f>
        <v>17868.28</v>
      </c>
      <c r="G253" s="32"/>
      <c r="H253" s="30" t="n">
        <f aca="false">Source!AW186</f>
        <v>1</v>
      </c>
      <c r="I253" s="31" t="n">
        <f aca="false">Source!P185</f>
        <v>42.88</v>
      </c>
      <c r="J253" s="30" t="n">
        <f aca="false">IF(Source!BC186&lt;&gt; 0, Source!BC186, 1)</f>
        <v>6.03</v>
      </c>
      <c r="K253" s="31" t="n">
        <f aca="false">Source!P186</f>
        <v>258.59</v>
      </c>
    </row>
    <row r="254" customFormat="false" ht="15.8" hidden="false" customHeight="false" outlineLevel="0" collapsed="false">
      <c r="C254" s="33" t="s">
        <v>40</v>
      </c>
      <c r="H254" s="34" t="n">
        <f aca="false">I253+0-0-0</f>
        <v>42.88</v>
      </c>
      <c r="I254" s="34"/>
      <c r="J254" s="34" t="n">
        <f aca="false">K253+0-0-0</f>
        <v>258.59</v>
      </c>
      <c r="K254" s="34"/>
    </row>
    <row r="255" customFormat="false" ht="15.8" hidden="true" customHeight="false" outlineLevel="0" collapsed="false">
      <c r="C255" s="33" t="s">
        <v>41</v>
      </c>
      <c r="H255" s="34" t="n">
        <f aca="false">0+0</f>
        <v>0</v>
      </c>
      <c r="I255" s="34"/>
      <c r="J255" s="34" t="n">
        <f aca="false">0+0</f>
        <v>0</v>
      </c>
      <c r="K255" s="34"/>
    </row>
    <row r="256" customFormat="false" ht="15.8" hidden="false" customHeight="false" outlineLevel="0" collapsed="false">
      <c r="C256" s="33" t="s">
        <v>42</v>
      </c>
      <c r="H256" s="34" t="n">
        <f aca="false">I253+0</f>
        <v>42.88</v>
      </c>
      <c r="I256" s="34"/>
      <c r="J256" s="34" t="n">
        <f aca="false">K253+0</f>
        <v>258.59</v>
      </c>
      <c r="K256" s="34"/>
      <c r="O256" s="0" t="n">
        <f aca="false">I253+0</f>
        <v>42.88</v>
      </c>
      <c r="P256" s="0" t="n">
        <f aca="false">K253+0</f>
        <v>258.59</v>
      </c>
    </row>
    <row r="258" customFormat="false" ht="16.5" hidden="false" customHeight="false" outlineLevel="0" collapsed="false">
      <c r="A258" s="21" t="n">
        <v>28</v>
      </c>
      <c r="B258" s="21" t="str">
        <f aca="false">Source!F187</f>
        <v>КАЦ</v>
      </c>
      <c r="C258" s="21" t="s">
        <v>70</v>
      </c>
      <c r="D258" s="22" t="str">
        <f aca="false">Source!H187</f>
        <v>ШТ</v>
      </c>
      <c r="E258" s="23" t="n">
        <f aca="false">Source!I187</f>
        <v>2</v>
      </c>
      <c r="F258" s="24"/>
      <c r="G258" s="25"/>
      <c r="H258" s="23"/>
      <c r="I258" s="24"/>
      <c r="J258" s="23"/>
      <c r="K258" s="24"/>
      <c r="Q258" s="0" t="n">
        <f aca="false">Source!X187</f>
        <v>0</v>
      </c>
      <c r="R258" s="0" t="n">
        <f aca="false">Source!X188</f>
        <v>0</v>
      </c>
      <c r="S258" s="0" t="n">
        <f aca="false">Source!Y187</f>
        <v>0</v>
      </c>
      <c r="T258" s="0" t="n">
        <f aca="false">Source!Y188</f>
        <v>0</v>
      </c>
      <c r="U258" s="0" t="n">
        <f aca="false">ROUND((175/100)*ROUND(Source!R187, 2), 2)</f>
        <v>0</v>
      </c>
      <c r="V258" s="0" t="n">
        <f aca="false">ROUND((0/100)*ROUND(Source!R188, 2), 2)</f>
        <v>0</v>
      </c>
      <c r="AC258" s="0" t="n">
        <v>0</v>
      </c>
    </row>
    <row r="259" customFormat="false" ht="16.5" hidden="false" customHeight="false" outlineLevel="0" collapsed="false">
      <c r="A259" s="28"/>
      <c r="B259" s="28"/>
      <c r="C259" s="28" t="s">
        <v>49</v>
      </c>
      <c r="D259" s="29"/>
      <c r="E259" s="30"/>
      <c r="F259" s="31" t="n">
        <f aca="false">Source!AL187</f>
        <v>11.02</v>
      </c>
      <c r="G259" s="32"/>
      <c r="H259" s="30" t="n">
        <f aca="false">Source!AW188</f>
        <v>1</v>
      </c>
      <c r="I259" s="31" t="n">
        <f aca="false">Source!P187</f>
        <v>22.04</v>
      </c>
      <c r="J259" s="30" t="n">
        <f aca="false">IF(Source!BC188&lt;&gt; 0, Source!BC188, 1)</f>
        <v>9.65</v>
      </c>
      <c r="K259" s="31" t="n">
        <f aca="false">Source!P188</f>
        <v>212.69</v>
      </c>
    </row>
    <row r="260" customFormat="false" ht="15.8" hidden="false" customHeight="false" outlineLevel="0" collapsed="false">
      <c r="C260" s="33" t="s">
        <v>40</v>
      </c>
      <c r="H260" s="34" t="n">
        <f aca="false">I259+0-0-0</f>
        <v>22.04</v>
      </c>
      <c r="I260" s="34"/>
      <c r="J260" s="34" t="n">
        <f aca="false">K259+0-0-0</f>
        <v>212.69</v>
      </c>
      <c r="K260" s="34"/>
    </row>
    <row r="261" customFormat="false" ht="15.8" hidden="true" customHeight="false" outlineLevel="0" collapsed="false">
      <c r="C261" s="33" t="s">
        <v>41</v>
      </c>
      <c r="H261" s="34" t="n">
        <f aca="false">0+0</f>
        <v>0</v>
      </c>
      <c r="I261" s="34"/>
      <c r="J261" s="34" t="n">
        <f aca="false">0+0</f>
        <v>0</v>
      </c>
      <c r="K261" s="34"/>
    </row>
    <row r="262" customFormat="false" ht="15.8" hidden="false" customHeight="false" outlineLevel="0" collapsed="false">
      <c r="C262" s="33" t="s">
        <v>42</v>
      </c>
      <c r="H262" s="34" t="n">
        <f aca="false">I259+0</f>
        <v>22.04</v>
      </c>
      <c r="I262" s="34"/>
      <c r="J262" s="34" t="n">
        <f aca="false">K259+0</f>
        <v>212.69</v>
      </c>
      <c r="K262" s="34"/>
      <c r="O262" s="0" t="n">
        <f aca="false">I259+0</f>
        <v>22.04</v>
      </c>
      <c r="P262" s="0" t="n">
        <f aca="false">K259+0</f>
        <v>212.69</v>
      </c>
    </row>
    <row r="264" customFormat="false" ht="29" hidden="false" customHeight="false" outlineLevel="0" collapsed="false">
      <c r="A264" s="21" t="n">
        <v>29</v>
      </c>
      <c r="B264" s="21" t="str">
        <f aca="false">Source!F189</f>
        <v>КАЦ</v>
      </c>
      <c r="C264" s="21" t="s">
        <v>71</v>
      </c>
      <c r="D264" s="22" t="str">
        <f aca="false">Source!H189</f>
        <v>ШТ</v>
      </c>
      <c r="E264" s="23" t="n">
        <f aca="false">Source!I189</f>
        <v>2</v>
      </c>
      <c r="F264" s="24"/>
      <c r="G264" s="25"/>
      <c r="H264" s="23"/>
      <c r="I264" s="24"/>
      <c r="J264" s="23"/>
      <c r="K264" s="24"/>
      <c r="Q264" s="0" t="n">
        <f aca="false">Source!X189</f>
        <v>0</v>
      </c>
      <c r="R264" s="0" t="n">
        <f aca="false">Source!X190</f>
        <v>0</v>
      </c>
      <c r="S264" s="0" t="n">
        <f aca="false">Source!Y189</f>
        <v>0</v>
      </c>
      <c r="T264" s="0" t="n">
        <f aca="false">Source!Y190</f>
        <v>0</v>
      </c>
      <c r="U264" s="0" t="n">
        <f aca="false">ROUND((175/100)*ROUND(Source!R189, 2), 2)</f>
        <v>0</v>
      </c>
      <c r="V264" s="0" t="n">
        <f aca="false">ROUND((0/100)*ROUND(Source!R190, 2), 2)</f>
        <v>0</v>
      </c>
      <c r="AC264" s="0" t="n">
        <v>0</v>
      </c>
    </row>
    <row r="265" customFormat="false" ht="16.5" hidden="false" customHeight="false" outlineLevel="0" collapsed="false">
      <c r="A265" s="28"/>
      <c r="B265" s="28"/>
      <c r="C265" s="28" t="s">
        <v>49</v>
      </c>
      <c r="D265" s="29"/>
      <c r="E265" s="30"/>
      <c r="F265" s="31" t="n">
        <f aca="false">Source!AL189</f>
        <v>2045.88</v>
      </c>
      <c r="G265" s="32"/>
      <c r="H265" s="30" t="n">
        <f aca="false">Source!AW190</f>
        <v>1</v>
      </c>
      <c r="I265" s="31" t="n">
        <f aca="false">Source!P189</f>
        <v>4091.76</v>
      </c>
      <c r="J265" s="30" t="n">
        <f aca="false">IF(Source!BC190&lt;&gt; 0, Source!BC190, 1)</f>
        <v>9.65</v>
      </c>
      <c r="K265" s="31" t="n">
        <f aca="false">Source!P190</f>
        <v>39485.48</v>
      </c>
    </row>
    <row r="266" customFormat="false" ht="15.8" hidden="false" customHeight="false" outlineLevel="0" collapsed="false">
      <c r="C266" s="33" t="s">
        <v>40</v>
      </c>
      <c r="H266" s="34" t="n">
        <f aca="false">I265+0-0-0</f>
        <v>4091.76</v>
      </c>
      <c r="I266" s="34"/>
      <c r="J266" s="34" t="n">
        <f aca="false">K265+0-0-0</f>
        <v>39485.48</v>
      </c>
      <c r="K266" s="34"/>
    </row>
    <row r="267" customFormat="false" ht="15.8" hidden="true" customHeight="false" outlineLevel="0" collapsed="false">
      <c r="C267" s="33" t="s">
        <v>41</v>
      </c>
      <c r="H267" s="34" t="n">
        <f aca="false">0+0</f>
        <v>0</v>
      </c>
      <c r="I267" s="34"/>
      <c r="J267" s="34" t="n">
        <f aca="false">0+0</f>
        <v>0</v>
      </c>
      <c r="K267" s="34"/>
    </row>
    <row r="268" customFormat="false" ht="15.8" hidden="false" customHeight="false" outlineLevel="0" collapsed="false">
      <c r="C268" s="33" t="s">
        <v>42</v>
      </c>
      <c r="H268" s="34" t="n">
        <f aca="false">I265+0</f>
        <v>4091.76</v>
      </c>
      <c r="I268" s="34"/>
      <c r="J268" s="34" t="n">
        <f aca="false">K265+0</f>
        <v>39485.48</v>
      </c>
      <c r="K268" s="34"/>
      <c r="O268" s="0" t="n">
        <f aca="false">I265+0</f>
        <v>4091.76</v>
      </c>
      <c r="P268" s="0" t="n">
        <f aca="false">K265+0</f>
        <v>39485.48</v>
      </c>
    </row>
    <row r="270" customFormat="false" ht="29" hidden="false" customHeight="false" outlineLevel="0" collapsed="false">
      <c r="A270" s="21" t="n">
        <v>30</v>
      </c>
      <c r="B270" s="21" t="str">
        <f aca="false">Source!F191</f>
        <v>1.1-1-3587</v>
      </c>
      <c r="C270" s="21" t="s">
        <v>72</v>
      </c>
      <c r="D270" s="22" t="str">
        <f aca="false">Source!H191</f>
        <v>м</v>
      </c>
      <c r="E270" s="23" t="n">
        <f aca="false">Source!I191</f>
        <v>9</v>
      </c>
      <c r="F270" s="24"/>
      <c r="G270" s="25"/>
      <c r="H270" s="23"/>
      <c r="I270" s="24"/>
      <c r="J270" s="23"/>
      <c r="K270" s="24"/>
      <c r="Q270" s="0" t="n">
        <f aca="false">Source!X191</f>
        <v>0</v>
      </c>
      <c r="R270" s="0" t="n">
        <f aca="false">Source!X192</f>
        <v>0</v>
      </c>
      <c r="S270" s="0" t="n">
        <f aca="false">Source!Y191</f>
        <v>0</v>
      </c>
      <c r="T270" s="0" t="n">
        <f aca="false">Source!Y192</f>
        <v>0</v>
      </c>
      <c r="U270" s="0" t="n">
        <f aca="false">ROUND((175/100)*ROUND(Source!R191, 2), 2)</f>
        <v>0</v>
      </c>
      <c r="V270" s="0" t="n">
        <f aca="false">ROUND((0/100)*ROUND(Source!R192, 2), 2)</f>
        <v>0</v>
      </c>
      <c r="AC270" s="0" t="n">
        <v>0</v>
      </c>
    </row>
    <row r="271" customFormat="false" ht="16.5" hidden="false" customHeight="false" outlineLevel="0" collapsed="false">
      <c r="A271" s="28"/>
      <c r="B271" s="28"/>
      <c r="C271" s="28" t="s">
        <v>49</v>
      </c>
      <c r="D271" s="29"/>
      <c r="E271" s="30"/>
      <c r="F271" s="31" t="n">
        <f aca="false">Source!AL191</f>
        <v>0.49</v>
      </c>
      <c r="G271" s="32"/>
      <c r="H271" s="30" t="n">
        <f aca="false">Source!AW192</f>
        <v>1</v>
      </c>
      <c r="I271" s="31" t="n">
        <f aca="false">Source!P191</f>
        <v>4.41</v>
      </c>
      <c r="J271" s="30" t="n">
        <f aca="false">IF(Source!BC192&lt;&gt; 0, Source!BC192, 1)</f>
        <v>3.55</v>
      </c>
      <c r="K271" s="31" t="n">
        <f aca="false">Source!P192</f>
        <v>15.66</v>
      </c>
    </row>
    <row r="272" customFormat="false" ht="15.8" hidden="false" customHeight="false" outlineLevel="0" collapsed="false">
      <c r="C272" s="33" t="s">
        <v>40</v>
      </c>
      <c r="H272" s="34" t="n">
        <f aca="false">I271+0-0-0</f>
        <v>4.41</v>
      </c>
      <c r="I272" s="34"/>
      <c r="J272" s="34" t="n">
        <f aca="false">K271+0-0-0</f>
        <v>15.66</v>
      </c>
      <c r="K272" s="34"/>
    </row>
    <row r="273" customFormat="false" ht="15.8" hidden="true" customHeight="false" outlineLevel="0" collapsed="false">
      <c r="C273" s="33" t="s">
        <v>41</v>
      </c>
      <c r="H273" s="34" t="n">
        <f aca="false">0+0</f>
        <v>0</v>
      </c>
      <c r="I273" s="34"/>
      <c r="J273" s="34" t="n">
        <f aca="false">0+0</f>
        <v>0</v>
      </c>
      <c r="K273" s="34"/>
    </row>
    <row r="274" customFormat="false" ht="15.8" hidden="false" customHeight="false" outlineLevel="0" collapsed="false">
      <c r="C274" s="33" t="s">
        <v>42</v>
      </c>
      <c r="H274" s="34" t="n">
        <f aca="false">I271+0</f>
        <v>4.41</v>
      </c>
      <c r="I274" s="34"/>
      <c r="J274" s="34" t="n">
        <f aca="false">K271+0</f>
        <v>15.66</v>
      </c>
      <c r="K274" s="34"/>
      <c r="O274" s="0" t="n">
        <f aca="false">I271+0</f>
        <v>4.41</v>
      </c>
      <c r="P274" s="0" t="n">
        <f aca="false">K271+0</f>
        <v>15.66</v>
      </c>
    </row>
    <row r="277" customFormat="false" ht="16.5" hidden="false" customHeight="false" outlineLevel="0" collapsed="false">
      <c r="A277" s="35" t="str">
        <f aca="false">CONCATENATE("Итого по разделу: ",IF(Source!G194&lt;&gt;"Новый раздел", Source!G194, ""))</f>
        <v>Итого по разделу: Материалы ЭХЗ</v>
      </c>
      <c r="B277" s="35"/>
      <c r="C277" s="35"/>
      <c r="D277" s="35"/>
      <c r="E277" s="35"/>
      <c r="F277" s="35"/>
      <c r="G277" s="35"/>
      <c r="H277" s="34"/>
      <c r="I277" s="34" t="n">
        <f aca="false">SUM(O173:O276)</f>
        <v>8479.33</v>
      </c>
      <c r="J277" s="34" t="n">
        <f aca="false">SUM(P173:P276)</f>
        <v>81598.97</v>
      </c>
      <c r="K277" s="34"/>
    </row>
    <row r="278" customFormat="false" ht="12.8" hidden="true" customHeight="false" outlineLevel="0" collapsed="false">
      <c r="A278" s="0" t="s">
        <v>43</v>
      </c>
      <c r="I278" s="0" t="n">
        <f aca="false">SUM(W173:W277)</f>
        <v>0</v>
      </c>
      <c r="J278" s="0" t="n">
        <f aca="false">SUM(X173:X277)</f>
        <v>0</v>
      </c>
    </row>
    <row r="279" customFormat="false" ht="12.8" hidden="true" customHeight="false" outlineLevel="0" collapsed="false">
      <c r="A279" s="0" t="s">
        <v>44</v>
      </c>
      <c r="I279" s="0" t="n">
        <f aca="false">SUM(Y173:Y278)</f>
        <v>0</v>
      </c>
      <c r="J279" s="0" t="n">
        <f aca="false">SUM(Z173:Z278)</f>
        <v>0</v>
      </c>
    </row>
    <row r="281" customFormat="false" ht="16.5" hidden="false" customHeight="false" outlineLevel="0" collapsed="false">
      <c r="A281" s="35" t="str">
        <f aca="false">CONCATENATE("Итого по локальной смете: ",IF(Source!G224&lt;&gt;"Новая локальная смета", Source!G224, ""))</f>
        <v>Итого по локальной смете: Электрохимическая защита</v>
      </c>
      <c r="B281" s="35"/>
      <c r="C281" s="35"/>
      <c r="D281" s="35"/>
      <c r="E281" s="35"/>
      <c r="F281" s="35"/>
      <c r="G281" s="35"/>
      <c r="H281" s="34"/>
      <c r="I281" s="34" t="n">
        <f aca="false">SUM(O29:O280)</f>
        <v>20243.26</v>
      </c>
      <c r="J281" s="34" t="n">
        <f aca="false">SUM(P29:P280)</f>
        <v>582754.78</v>
      </c>
      <c r="K281" s="34"/>
    </row>
    <row r="282" customFormat="false" ht="12.8" hidden="true" customHeight="false" outlineLevel="0" collapsed="false">
      <c r="A282" s="0" t="s">
        <v>43</v>
      </c>
      <c r="I282" s="0" t="n">
        <f aca="false">SUM(W29:W281)</f>
        <v>0</v>
      </c>
      <c r="J282" s="0" t="n">
        <f aca="false">SUM(X29:X281)</f>
        <v>0</v>
      </c>
    </row>
    <row r="283" customFormat="false" ht="12.8" hidden="true" customHeight="false" outlineLevel="0" collapsed="false">
      <c r="A283" s="0" t="s">
        <v>44</v>
      </c>
      <c r="I283" s="0" t="n">
        <f aca="false">SUM(Y29:Y282)</f>
        <v>0</v>
      </c>
      <c r="J283" s="0" t="n">
        <f aca="false">SUM(Z29:Z282)</f>
        <v>0</v>
      </c>
    </row>
    <row r="284" customFormat="false" ht="16.5" hidden="false" customHeight="false" outlineLevel="0" collapsed="false">
      <c r="C284" s="39" t="str">
        <f aca="false">Source!H234</f>
        <v>Стоимость оборудования заказчика</v>
      </c>
      <c r="D284" s="39"/>
      <c r="E284" s="39"/>
      <c r="F284" s="39"/>
      <c r="G284" s="39"/>
      <c r="H284" s="40" t="n">
        <f aca="false">Source!F234</f>
        <v>0</v>
      </c>
      <c r="I284" s="40"/>
      <c r="J284" s="40" t="n">
        <f aca="false">Source!P234</f>
        <v>0</v>
      </c>
      <c r="K284" s="40"/>
    </row>
    <row r="286" customFormat="false" ht="16.5" hidden="false" customHeight="false" outlineLevel="0" collapsed="false">
      <c r="A286" s="35" t="str">
        <f aca="false">CONCATENATE("Итого по смете: ",IF(Source!G254&lt;&gt;"Новый объект", Source!G254, ""))</f>
        <v>Итого по смете: Электрохимическая защита</v>
      </c>
      <c r="B286" s="35"/>
      <c r="C286" s="35"/>
      <c r="D286" s="35"/>
      <c r="E286" s="35"/>
      <c r="F286" s="35"/>
      <c r="G286" s="35"/>
      <c r="H286" s="34"/>
      <c r="I286" s="34" t="n">
        <f aca="false">SUM(O1:O285)</f>
        <v>20243.26</v>
      </c>
      <c r="J286" s="34" t="n">
        <f aca="false">SUM(P1:P285)</f>
        <v>582754.78</v>
      </c>
      <c r="K286" s="34"/>
    </row>
    <row r="287" customFormat="false" ht="12.8" hidden="true" customHeight="false" outlineLevel="0" collapsed="false">
      <c r="A287" s="0" t="s">
        <v>43</v>
      </c>
      <c r="I287" s="0" t="n">
        <f aca="false">SUM(W1:W286)</f>
        <v>0</v>
      </c>
      <c r="J287" s="0" t="n">
        <f aca="false">SUM(X1:X286)</f>
        <v>0</v>
      </c>
    </row>
    <row r="288" customFormat="false" ht="12.8" hidden="true" customHeight="false" outlineLevel="0" collapsed="false">
      <c r="A288" s="0" t="s">
        <v>44</v>
      </c>
      <c r="I288" s="0" t="n">
        <f aca="false">SUM(Y1:Y287)</f>
        <v>0</v>
      </c>
      <c r="J288" s="0" t="n">
        <f aca="false">SUM(Z1:Z287)</f>
        <v>0</v>
      </c>
    </row>
    <row r="291" customFormat="false" ht="15.8" hidden="false" customHeight="true" outlineLevel="0" collapsed="false">
      <c r="A291" s="41" t="s">
        <v>73</v>
      </c>
      <c r="B291" s="41"/>
      <c r="C291" s="42" t="str">
        <f aca="false">IF(Source!AC12&lt;&gt;"", Source!AC12," ")</f>
        <v> </v>
      </c>
      <c r="D291" s="42"/>
      <c r="E291" s="42"/>
      <c r="F291" s="42"/>
      <c r="G291" s="42"/>
      <c r="H291" s="15" t="str">
        <f aca="false">IF(Source!AB12&lt;&gt;"", Source!AB12," ")</f>
        <v> </v>
      </c>
      <c r="I291" s="15"/>
      <c r="J291" s="15"/>
      <c r="K291" s="15"/>
    </row>
    <row r="292" customFormat="false" ht="15.8" hidden="false" customHeight="true" outlineLevel="0" collapsed="false">
      <c r="A292" s="2"/>
      <c r="B292" s="2"/>
      <c r="C292" s="4" t="s">
        <v>74</v>
      </c>
      <c r="D292" s="4"/>
      <c r="E292" s="4"/>
      <c r="F292" s="4"/>
      <c r="G292" s="4"/>
      <c r="H292" s="2"/>
      <c r="I292" s="2"/>
      <c r="J292" s="2"/>
      <c r="K292" s="2"/>
    </row>
    <row r="293" customFormat="false" ht="15.8" hidden="false" customHeight="true" outlineLevel="0" collapsed="false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customFormat="false" ht="15.8" hidden="false" customHeight="true" outlineLevel="0" collapsed="false">
      <c r="A294" s="41" t="s">
        <v>75</v>
      </c>
      <c r="B294" s="41"/>
      <c r="C294" s="42" t="str">
        <f aca="false">IF(Source!AE12&lt;&gt;"", Source!AE12," ")</f>
        <v> </v>
      </c>
      <c r="D294" s="42"/>
      <c r="E294" s="42"/>
      <c r="F294" s="42"/>
      <c r="G294" s="42"/>
      <c r="H294" s="15" t="str">
        <f aca="false">IF(Source!AD12&lt;&gt;"", Source!AD12," ")</f>
        <v> </v>
      </c>
      <c r="I294" s="15"/>
      <c r="J294" s="15"/>
      <c r="K294" s="15"/>
    </row>
    <row r="295" customFormat="false" ht="15.8" hidden="false" customHeight="true" outlineLevel="0" collapsed="false">
      <c r="A295" s="2"/>
      <c r="B295" s="2"/>
      <c r="C295" s="4" t="s">
        <v>74</v>
      </c>
      <c r="D295" s="4"/>
      <c r="E295" s="4"/>
      <c r="F295" s="4"/>
      <c r="G295" s="4"/>
      <c r="H295" s="2"/>
      <c r="I295" s="2"/>
      <c r="J295" s="2"/>
      <c r="K295" s="2"/>
    </row>
  </sheetData>
  <mergeCells count="228">
    <mergeCell ref="A3:K3"/>
    <mergeCell ref="A4:K4"/>
    <mergeCell ref="A6:K6"/>
    <mergeCell ref="A8:K8"/>
    <mergeCell ref="A9:K9"/>
    <mergeCell ref="A11:K11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A25:K25"/>
    <mergeCell ref="A29:K29"/>
    <mergeCell ref="A31:K31"/>
    <mergeCell ref="H40:I40"/>
    <mergeCell ref="J40:K40"/>
    <mergeCell ref="H41:I41"/>
    <mergeCell ref="J41:K41"/>
    <mergeCell ref="H42:I42"/>
    <mergeCell ref="J42:K42"/>
    <mergeCell ref="H51:I51"/>
    <mergeCell ref="J51:K51"/>
    <mergeCell ref="H52:I52"/>
    <mergeCell ref="J52:K52"/>
    <mergeCell ref="H53:I53"/>
    <mergeCell ref="J53:K53"/>
    <mergeCell ref="H63:I63"/>
    <mergeCell ref="J63:K63"/>
    <mergeCell ref="H64:I64"/>
    <mergeCell ref="J64:K64"/>
    <mergeCell ref="H65:I65"/>
    <mergeCell ref="J65:K65"/>
    <mergeCell ref="A68:G68"/>
    <mergeCell ref="H68:I68"/>
    <mergeCell ref="J68:K68"/>
    <mergeCell ref="A72:K72"/>
    <mergeCell ref="H80:I80"/>
    <mergeCell ref="J80:K80"/>
    <mergeCell ref="H81:I81"/>
    <mergeCell ref="J81:K81"/>
    <mergeCell ref="H82:I82"/>
    <mergeCell ref="J82:K82"/>
    <mergeCell ref="A85:G85"/>
    <mergeCell ref="H85:I85"/>
    <mergeCell ref="J85:K85"/>
    <mergeCell ref="A89:K89"/>
    <mergeCell ref="H98:I98"/>
    <mergeCell ref="J98:K98"/>
    <mergeCell ref="H99:I99"/>
    <mergeCell ref="J99:K99"/>
    <mergeCell ref="H100:I100"/>
    <mergeCell ref="J100:K100"/>
    <mergeCell ref="H105:I105"/>
    <mergeCell ref="J105:K105"/>
    <mergeCell ref="H106:I106"/>
    <mergeCell ref="J106:K106"/>
    <mergeCell ref="H107:I107"/>
    <mergeCell ref="J107:K107"/>
    <mergeCell ref="H112:I112"/>
    <mergeCell ref="J112:K112"/>
    <mergeCell ref="H113:I113"/>
    <mergeCell ref="J113:K113"/>
    <mergeCell ref="H114:I114"/>
    <mergeCell ref="J114:K114"/>
    <mergeCell ref="H124:I124"/>
    <mergeCell ref="J124:K124"/>
    <mergeCell ref="H125:I125"/>
    <mergeCell ref="J125:K125"/>
    <mergeCell ref="H126:I126"/>
    <mergeCell ref="J126:K126"/>
    <mergeCell ref="H136:I136"/>
    <mergeCell ref="J136:K136"/>
    <mergeCell ref="H137:I137"/>
    <mergeCell ref="J137:K137"/>
    <mergeCell ref="H138:I138"/>
    <mergeCell ref="J138:K138"/>
    <mergeCell ref="H142:I142"/>
    <mergeCell ref="J142:K142"/>
    <mergeCell ref="H143:I143"/>
    <mergeCell ref="J143:K143"/>
    <mergeCell ref="H144:I144"/>
    <mergeCell ref="J144:K144"/>
    <mergeCell ref="H148:I148"/>
    <mergeCell ref="J148:K148"/>
    <mergeCell ref="H149:I149"/>
    <mergeCell ref="J149:K149"/>
    <mergeCell ref="H150:I150"/>
    <mergeCell ref="J150:K150"/>
    <mergeCell ref="H158:I158"/>
    <mergeCell ref="J158:K158"/>
    <mergeCell ref="H159:I159"/>
    <mergeCell ref="J159:K159"/>
    <mergeCell ref="H160:I160"/>
    <mergeCell ref="J160:K160"/>
    <mergeCell ref="H164:I164"/>
    <mergeCell ref="J164:K164"/>
    <mergeCell ref="H165:I165"/>
    <mergeCell ref="J165:K165"/>
    <mergeCell ref="H166:I166"/>
    <mergeCell ref="J166:K166"/>
    <mergeCell ref="A169:G169"/>
    <mergeCell ref="H169:I169"/>
    <mergeCell ref="J169:K169"/>
    <mergeCell ref="A173:K173"/>
    <mergeCell ref="H176:I176"/>
    <mergeCell ref="J176:K176"/>
    <mergeCell ref="H177:I177"/>
    <mergeCell ref="J177:K177"/>
    <mergeCell ref="H178:I178"/>
    <mergeCell ref="J178:K178"/>
    <mergeCell ref="H182:I182"/>
    <mergeCell ref="J182:K182"/>
    <mergeCell ref="H183:I183"/>
    <mergeCell ref="J183:K183"/>
    <mergeCell ref="H184:I184"/>
    <mergeCell ref="J184:K184"/>
    <mergeCell ref="H188:I188"/>
    <mergeCell ref="J188:K188"/>
    <mergeCell ref="H189:I189"/>
    <mergeCell ref="J189:K189"/>
    <mergeCell ref="H190:I190"/>
    <mergeCell ref="J190:K190"/>
    <mergeCell ref="H194:I194"/>
    <mergeCell ref="J194:K194"/>
    <mergeCell ref="H195:I195"/>
    <mergeCell ref="J195:K195"/>
    <mergeCell ref="H196:I196"/>
    <mergeCell ref="J196:K196"/>
    <mergeCell ref="H200:I200"/>
    <mergeCell ref="J200:K200"/>
    <mergeCell ref="H201:I201"/>
    <mergeCell ref="J201:K201"/>
    <mergeCell ref="H202:I202"/>
    <mergeCell ref="J202:K202"/>
    <mergeCell ref="H206:I206"/>
    <mergeCell ref="J206:K206"/>
    <mergeCell ref="H207:I207"/>
    <mergeCell ref="J207:K207"/>
    <mergeCell ref="H208:I208"/>
    <mergeCell ref="J208:K208"/>
    <mergeCell ref="H212:I212"/>
    <mergeCell ref="J212:K212"/>
    <mergeCell ref="H213:I213"/>
    <mergeCell ref="J213:K213"/>
    <mergeCell ref="H214:I214"/>
    <mergeCell ref="J214:K214"/>
    <mergeCell ref="H218:I218"/>
    <mergeCell ref="J218:K218"/>
    <mergeCell ref="H219:I219"/>
    <mergeCell ref="J219:K219"/>
    <mergeCell ref="H220:I220"/>
    <mergeCell ref="J220:K220"/>
    <mergeCell ref="H224:I224"/>
    <mergeCell ref="J224:K224"/>
    <mergeCell ref="H225:I225"/>
    <mergeCell ref="J225:K225"/>
    <mergeCell ref="H226:I226"/>
    <mergeCell ref="J226:K226"/>
    <mergeCell ref="H230:I230"/>
    <mergeCell ref="J230:K230"/>
    <mergeCell ref="H231:I231"/>
    <mergeCell ref="J231:K231"/>
    <mergeCell ref="H232:I232"/>
    <mergeCell ref="J232:K232"/>
    <mergeCell ref="H236:I236"/>
    <mergeCell ref="J236:K236"/>
    <mergeCell ref="H237:I237"/>
    <mergeCell ref="J237:K237"/>
    <mergeCell ref="H238:I238"/>
    <mergeCell ref="J238:K238"/>
    <mergeCell ref="H242:I242"/>
    <mergeCell ref="J242:K242"/>
    <mergeCell ref="H243:I243"/>
    <mergeCell ref="J243:K243"/>
    <mergeCell ref="H244:I244"/>
    <mergeCell ref="J244:K244"/>
    <mergeCell ref="H248:I248"/>
    <mergeCell ref="J248:K248"/>
    <mergeCell ref="H249:I249"/>
    <mergeCell ref="J249:K249"/>
    <mergeCell ref="H250:I250"/>
    <mergeCell ref="J250:K250"/>
    <mergeCell ref="H254:I254"/>
    <mergeCell ref="J254:K254"/>
    <mergeCell ref="H255:I255"/>
    <mergeCell ref="J255:K255"/>
    <mergeCell ref="H256:I256"/>
    <mergeCell ref="J256:K256"/>
    <mergeCell ref="H260:I260"/>
    <mergeCell ref="J260:K260"/>
    <mergeCell ref="H261:I261"/>
    <mergeCell ref="J261:K261"/>
    <mergeCell ref="H262:I262"/>
    <mergeCell ref="J262:K262"/>
    <mergeCell ref="H266:I266"/>
    <mergeCell ref="J266:K266"/>
    <mergeCell ref="H267:I267"/>
    <mergeCell ref="J267:K267"/>
    <mergeCell ref="H268:I268"/>
    <mergeCell ref="J268:K268"/>
    <mergeCell ref="H272:I272"/>
    <mergeCell ref="J272:K272"/>
    <mergeCell ref="H273:I273"/>
    <mergeCell ref="J273:K273"/>
    <mergeCell ref="H274:I274"/>
    <mergeCell ref="J274:K274"/>
    <mergeCell ref="A277:G277"/>
    <mergeCell ref="H277:I277"/>
    <mergeCell ref="J277:K277"/>
    <mergeCell ref="A281:G281"/>
    <mergeCell ref="H281:I281"/>
    <mergeCell ref="J281:K281"/>
    <mergeCell ref="C284:G284"/>
    <mergeCell ref="H284:I284"/>
    <mergeCell ref="J284:K284"/>
    <mergeCell ref="A286:G286"/>
    <mergeCell ref="H286:I286"/>
    <mergeCell ref="J286:K286"/>
    <mergeCell ref="A291:B291"/>
    <mergeCell ref="H291:K291"/>
    <mergeCell ref="C292:G292"/>
    <mergeCell ref="A294:B294"/>
    <mergeCell ref="H294:K294"/>
    <mergeCell ref="C295:G295"/>
  </mergeCells>
  <printOptions headings="false" gridLines="false" gridLinesSet="true" horizontalCentered="false" verticalCentered="false"/>
  <pageMargins left="0.4" right="0.2" top="0.298611111111111" bottom="0.4375" header="0.2" footer="0.2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L294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3" activeCellId="0" sqref="A13"/>
    </sheetView>
  </sheetViews>
  <sheetFormatPr defaultColWidth="9.12890625" defaultRowHeight="14.65" zeroHeight="false" outlineLevelRow="0" outlineLevelCol="0"/>
  <cols>
    <col collapsed="false" customWidth="false" hidden="false" outlineLevel="0" max="257" min="1" style="43" width="9.13"/>
  </cols>
  <sheetData>
    <row r="1" customFormat="false" ht="14.65" hidden="false" customHeight="false" outlineLevel="0" collapsed="false">
      <c r="A1" s="43" t="n">
        <v>0</v>
      </c>
      <c r="B1" s="43" t="s">
        <v>76</v>
      </c>
      <c r="D1" s="43" t="s">
        <v>77</v>
      </c>
      <c r="F1" s="43" t="n">
        <v>0</v>
      </c>
      <c r="G1" s="43" t="n">
        <v>0</v>
      </c>
      <c r="H1" s="43" t="n">
        <v>0</v>
      </c>
      <c r="I1" s="43" t="s">
        <v>78</v>
      </c>
      <c r="K1" s="43" t="n">
        <v>1</v>
      </c>
      <c r="L1" s="43" t="n">
        <v>76812</v>
      </c>
      <c r="M1" s="43" t="n">
        <v>10</v>
      </c>
      <c r="N1" s="43" t="n">
        <v>12</v>
      </c>
      <c r="O1" s="43" t="n">
        <v>2</v>
      </c>
      <c r="P1" s="43" t="n">
        <v>0</v>
      </c>
      <c r="Q1" s="43" t="n">
        <v>1</v>
      </c>
      <c r="IL1" s="43" t="s">
        <v>79</v>
      </c>
    </row>
    <row r="4" customFormat="false" ht="14.65" hidden="false" customHeight="false" outlineLevel="0" collapsed="false">
      <c r="A4" s="43" t="n">
        <v>8</v>
      </c>
      <c r="B4" s="43" t="n">
        <v>1</v>
      </c>
      <c r="C4" s="43" t="n">
        <v>-1</v>
      </c>
      <c r="F4" s="43" t="s">
        <v>80</v>
      </c>
      <c r="G4" s="43" t="s">
        <v>81</v>
      </c>
      <c r="EC4" s="43" t="n">
        <v>0</v>
      </c>
    </row>
    <row r="12" customFormat="false" ht="14.65" hidden="false" customHeight="false" outlineLevel="0" collapsed="false">
      <c r="A12" s="43" t="n">
        <v>1</v>
      </c>
      <c r="B12" s="43" t="n">
        <v>289</v>
      </c>
      <c r="C12" s="43" t="n">
        <v>0</v>
      </c>
      <c r="D12" s="43" t="n">
        <f aca="false">ROW(A254)</f>
        <v>254</v>
      </c>
      <c r="E12" s="43" t="n">
        <v>0</v>
      </c>
      <c r="F12" s="43" t="s">
        <v>82</v>
      </c>
      <c r="G12" s="43" t="s">
        <v>83</v>
      </c>
      <c r="I12" s="43" t="n">
        <v>0</v>
      </c>
      <c r="J12" s="43" t="s">
        <v>84</v>
      </c>
      <c r="K12" s="43" t="n">
        <v>0</v>
      </c>
      <c r="L12" s="43" t="n">
        <v>0</v>
      </c>
      <c r="M12" s="43" t="n">
        <v>2</v>
      </c>
      <c r="O12" s="43" t="n">
        <v>2026</v>
      </c>
      <c r="P12" s="43" t="n">
        <v>7</v>
      </c>
      <c r="Q12" s="43" t="n">
        <v>0</v>
      </c>
      <c r="R12" s="43" t="n">
        <v>0</v>
      </c>
      <c r="S12" s="43" t="n">
        <v>0</v>
      </c>
      <c r="T12" s="43" t="n">
        <v>1</v>
      </c>
      <c r="U12" s="43" t="s">
        <v>85</v>
      </c>
      <c r="V12" s="43" t="n">
        <v>2</v>
      </c>
      <c r="BB12" s="43" t="n">
        <v>0</v>
      </c>
      <c r="BH12" s="43" t="s">
        <v>86</v>
      </c>
      <c r="BI12" s="43" t="s">
        <v>87</v>
      </c>
      <c r="BJ12" s="43" t="n">
        <v>1</v>
      </c>
      <c r="BK12" s="43" t="n">
        <v>1</v>
      </c>
      <c r="BL12" s="43" t="n">
        <v>0</v>
      </c>
      <c r="BM12" s="43" t="n">
        <v>0</v>
      </c>
      <c r="BN12" s="43" t="n">
        <v>1</v>
      </c>
      <c r="BO12" s="43" t="n">
        <v>0</v>
      </c>
      <c r="BP12" s="43" t="n">
        <v>-1</v>
      </c>
      <c r="BQ12" s="43" t="n">
        <v>2</v>
      </c>
      <c r="BR12" s="43" t="n">
        <v>1</v>
      </c>
      <c r="BS12" s="43" t="n">
        <v>0</v>
      </c>
      <c r="BT12" s="43" t="n">
        <v>0</v>
      </c>
      <c r="BU12" s="43" t="n">
        <v>0</v>
      </c>
      <c r="BV12" s="43" t="n">
        <v>0</v>
      </c>
      <c r="BW12" s="43" t="n">
        <v>0</v>
      </c>
      <c r="BX12" s="43" t="n">
        <v>0</v>
      </c>
      <c r="BZ12" s="43" t="s">
        <v>88</v>
      </c>
      <c r="CA12" s="43" t="s">
        <v>89</v>
      </c>
      <c r="CB12" s="43" t="s">
        <v>89</v>
      </c>
      <c r="CC12" s="43" t="s">
        <v>89</v>
      </c>
      <c r="CD12" s="43" t="s">
        <v>89</v>
      </c>
      <c r="CE12" s="43" t="s">
        <v>90</v>
      </c>
      <c r="CF12" s="43" t="n">
        <v>0</v>
      </c>
      <c r="CG12" s="43" t="n">
        <v>0</v>
      </c>
      <c r="CH12" s="43" t="n">
        <v>524296</v>
      </c>
      <c r="CK12" s="43" t="n">
        <v>82</v>
      </c>
      <c r="CQ12" s="43" t="s">
        <v>91</v>
      </c>
      <c r="CR12" s="43" t="s">
        <v>92</v>
      </c>
      <c r="CS12" s="43" t="n">
        <v>41660</v>
      </c>
      <c r="CT12" s="43" t="n">
        <v>1</v>
      </c>
      <c r="CU12" s="43" t="n">
        <v>72</v>
      </c>
      <c r="CY12" s="43" t="n">
        <v>0</v>
      </c>
      <c r="EC12" s="43" t="n">
        <v>0</v>
      </c>
    </row>
    <row r="15" customFormat="false" ht="14.65" hidden="false" customHeight="false" outlineLevel="0" collapsed="false">
      <c r="A15" s="43" t="n">
        <v>15</v>
      </c>
      <c r="B15" s="43" t="n">
        <v>1</v>
      </c>
    </row>
    <row r="18" customFormat="false" ht="14.65" hidden="false" customHeight="false" outlineLevel="0" collapsed="false">
      <c r="A18" s="43" t="n">
        <v>52</v>
      </c>
      <c r="B18" s="43" t="n">
        <f aca="false">B254</f>
        <v>289</v>
      </c>
      <c r="C18" s="43" t="n">
        <f aca="false">C254</f>
        <v>1</v>
      </c>
      <c r="D18" s="43" t="n">
        <f aca="false">D254</f>
        <v>12</v>
      </c>
      <c r="E18" s="43" t="n">
        <f aca="false">E254</f>
        <v>0</v>
      </c>
      <c r="F18" s="43" t="str">
        <f aca="false">F254</f>
        <v>ЛС-02-01-02</v>
      </c>
      <c r="G18" s="43" t="str">
        <f aca="false">G254</f>
        <v>Электрохимическая защита</v>
      </c>
      <c r="O18" s="43" t="n">
        <f aca="false">O254</f>
        <v>15157.06</v>
      </c>
      <c r="P18" s="43" t="n">
        <f aca="false">P254</f>
        <v>9673</v>
      </c>
      <c r="Q18" s="43" t="n">
        <f aca="false">Q254</f>
        <v>2839.14</v>
      </c>
      <c r="R18" s="43" t="n">
        <f aca="false">R254</f>
        <v>272.25</v>
      </c>
      <c r="S18" s="43" t="n">
        <f aca="false">S254</f>
        <v>2644.92</v>
      </c>
      <c r="T18" s="43" t="n">
        <f aca="false">T254</f>
        <v>0</v>
      </c>
      <c r="U18" s="43" t="n">
        <f aca="false">U254</f>
        <v>247.165277392</v>
      </c>
      <c r="V18" s="43" t="n">
        <f aca="false">V254</f>
        <v>0</v>
      </c>
      <c r="W18" s="43" t="n">
        <f aca="false">W254</f>
        <v>0</v>
      </c>
      <c r="X18" s="43" t="n">
        <f aca="false">X254</f>
        <v>3160.14</v>
      </c>
      <c r="Y18" s="43" t="n">
        <f aca="false">Y254</f>
        <v>1926.06</v>
      </c>
      <c r="Z18" s="43" t="n">
        <f aca="false">Z254</f>
        <v>0</v>
      </c>
      <c r="AA18" s="43" t="n">
        <f aca="false">AA254</f>
        <v>0</v>
      </c>
      <c r="AB18" s="43" t="n">
        <f aca="false">AB254</f>
        <v>0</v>
      </c>
      <c r="AC18" s="43" t="n">
        <f aca="false">AC254</f>
        <v>0</v>
      </c>
      <c r="AD18" s="43" t="n">
        <f aca="false">AD254</f>
        <v>0</v>
      </c>
      <c r="AE18" s="43" t="n">
        <f aca="false">AE254</f>
        <v>0</v>
      </c>
      <c r="AF18" s="43" t="n">
        <f aca="false">AF254</f>
        <v>0</v>
      </c>
      <c r="AG18" s="43" t="n">
        <f aca="false">AG254</f>
        <v>0</v>
      </c>
      <c r="AH18" s="43" t="n">
        <f aca="false">AH254</f>
        <v>0</v>
      </c>
      <c r="AI18" s="43" t="n">
        <f aca="false">AI254</f>
        <v>0</v>
      </c>
      <c r="AJ18" s="43" t="n">
        <f aca="false">AJ254</f>
        <v>0</v>
      </c>
      <c r="AK18" s="43" t="n">
        <f aca="false">AK254</f>
        <v>0</v>
      </c>
      <c r="AL18" s="43" t="n">
        <f aca="false">AL254</f>
        <v>0</v>
      </c>
      <c r="AM18" s="43" t="n">
        <f aca="false">AM254</f>
        <v>0</v>
      </c>
      <c r="AN18" s="43" t="n">
        <f aca="false">AN254</f>
        <v>0</v>
      </c>
      <c r="AO18" s="43" t="n">
        <f aca="false">AO254</f>
        <v>0</v>
      </c>
      <c r="AP18" s="43" t="n">
        <f aca="false">AP254</f>
        <v>0</v>
      </c>
      <c r="AQ18" s="43" t="n">
        <f aca="false">AQ254</f>
        <v>0</v>
      </c>
      <c r="AR18" s="43" t="n">
        <f aca="false">AR254</f>
        <v>20243.26</v>
      </c>
      <c r="AS18" s="43" t="n">
        <f aca="false">AS254</f>
        <v>20127.14</v>
      </c>
      <c r="AT18" s="43" t="n">
        <f aca="false">AT254</f>
        <v>116.12</v>
      </c>
      <c r="AU18" s="43" t="n">
        <f aca="false">AU254</f>
        <v>0</v>
      </c>
      <c r="AV18" s="43" t="n">
        <f aca="false">AV254</f>
        <v>9673</v>
      </c>
      <c r="AW18" s="43" t="n">
        <f aca="false">AW254</f>
        <v>9673</v>
      </c>
      <c r="AX18" s="43" t="n">
        <f aca="false">AX254</f>
        <v>0</v>
      </c>
      <c r="AY18" s="43" t="n">
        <f aca="false">AY254</f>
        <v>9673</v>
      </c>
      <c r="AZ18" s="43" t="n">
        <f aca="false">AZ254</f>
        <v>0</v>
      </c>
      <c r="BA18" s="43" t="n">
        <f aca="false">BA254</f>
        <v>0</v>
      </c>
      <c r="BB18" s="43" t="n">
        <f aca="false">BB254</f>
        <v>0</v>
      </c>
      <c r="BC18" s="43" t="n">
        <f aca="false">BC254</f>
        <v>0</v>
      </c>
      <c r="BD18" s="43" t="n">
        <f aca="false">BD254</f>
        <v>0</v>
      </c>
      <c r="BE18" s="43" t="n">
        <f aca="false">BE254</f>
        <v>0</v>
      </c>
      <c r="BF18" s="43" t="n">
        <f aca="false">BF254</f>
        <v>0</v>
      </c>
      <c r="BG18" s="43" t="n">
        <f aca="false">BG254</f>
        <v>0</v>
      </c>
      <c r="BH18" s="43" t="n">
        <f aca="false">BH254</f>
        <v>0</v>
      </c>
      <c r="BI18" s="43" t="n">
        <f aca="false">BI254</f>
        <v>0</v>
      </c>
      <c r="BJ18" s="43" t="n">
        <f aca="false">BJ254</f>
        <v>0</v>
      </c>
      <c r="BK18" s="43" t="n">
        <f aca="false">BK254</f>
        <v>0</v>
      </c>
      <c r="BL18" s="43" t="n">
        <f aca="false">BL254</f>
        <v>0</v>
      </c>
      <c r="BM18" s="43" t="n">
        <f aca="false">BM254</f>
        <v>0</v>
      </c>
      <c r="BN18" s="43" t="n">
        <f aca="false">BN254</f>
        <v>0</v>
      </c>
      <c r="BO18" s="43" t="n">
        <f aca="false">BO254</f>
        <v>0</v>
      </c>
      <c r="BP18" s="43" t="n">
        <f aca="false">BP254</f>
        <v>0</v>
      </c>
      <c r="BQ18" s="43" t="n">
        <f aca="false">BQ254</f>
        <v>0</v>
      </c>
      <c r="BR18" s="43" t="n">
        <f aca="false">BR254</f>
        <v>0</v>
      </c>
      <c r="BS18" s="43" t="n">
        <f aca="false">BS254</f>
        <v>0</v>
      </c>
      <c r="BT18" s="43" t="n">
        <f aca="false">BT254</f>
        <v>0</v>
      </c>
      <c r="BU18" s="43" t="n">
        <f aca="false">BU254</f>
        <v>0</v>
      </c>
      <c r="BV18" s="43" t="n">
        <f aca="false">BV254</f>
        <v>0</v>
      </c>
      <c r="BW18" s="43" t="n">
        <f aca="false">BW254</f>
        <v>0</v>
      </c>
      <c r="BX18" s="43" t="n">
        <f aca="false">BX254</f>
        <v>0</v>
      </c>
      <c r="BY18" s="43" t="n">
        <f aca="false">BY254</f>
        <v>0</v>
      </c>
      <c r="BZ18" s="43" t="n">
        <f aca="false">BZ254</f>
        <v>0</v>
      </c>
      <c r="CA18" s="43" t="n">
        <f aca="false">CA254</f>
        <v>0</v>
      </c>
      <c r="CB18" s="43" t="n">
        <f aca="false">CB254</f>
        <v>0</v>
      </c>
      <c r="CC18" s="43" t="n">
        <f aca="false">CC254</f>
        <v>0</v>
      </c>
      <c r="CD18" s="43" t="n">
        <f aca="false">CD254</f>
        <v>0</v>
      </c>
      <c r="CE18" s="43" t="n">
        <f aca="false">CE254</f>
        <v>0</v>
      </c>
      <c r="CF18" s="43" t="n">
        <f aca="false">CF254</f>
        <v>0</v>
      </c>
      <c r="CG18" s="43" t="n">
        <f aca="false">CG254</f>
        <v>0</v>
      </c>
      <c r="CH18" s="43" t="n">
        <f aca="false">CH254</f>
        <v>0</v>
      </c>
      <c r="CI18" s="43" t="n">
        <f aca="false">CI254</f>
        <v>0</v>
      </c>
      <c r="CJ18" s="43" t="n">
        <f aca="false">CJ254</f>
        <v>0</v>
      </c>
      <c r="CK18" s="43" t="n">
        <f aca="false">CK254</f>
        <v>0</v>
      </c>
      <c r="CL18" s="43" t="n">
        <f aca="false">CL254</f>
        <v>0</v>
      </c>
      <c r="CM18" s="43" t="n">
        <f aca="false">CM254</f>
        <v>0</v>
      </c>
      <c r="CN18" s="43" t="n">
        <f aca="false">CN254</f>
        <v>0</v>
      </c>
      <c r="CO18" s="43" t="n">
        <f aca="false">CO254</f>
        <v>0</v>
      </c>
      <c r="CP18" s="43" t="n">
        <f aca="false">CP254</f>
        <v>0</v>
      </c>
      <c r="CQ18" s="43" t="n">
        <f aca="false">CQ254</f>
        <v>0</v>
      </c>
      <c r="CR18" s="43" t="n">
        <f aca="false">CR254</f>
        <v>0</v>
      </c>
      <c r="CS18" s="43" t="n">
        <f aca="false">CS254</f>
        <v>0</v>
      </c>
      <c r="CT18" s="43" t="n">
        <f aca="false">CT254</f>
        <v>0</v>
      </c>
      <c r="CU18" s="43" t="n">
        <f aca="false">CU254</f>
        <v>0</v>
      </c>
      <c r="CV18" s="43" t="n">
        <f aca="false">CV254</f>
        <v>0</v>
      </c>
      <c r="CW18" s="43" t="n">
        <f aca="false">CW254</f>
        <v>0</v>
      </c>
      <c r="CX18" s="43" t="n">
        <f aca="false">CX254</f>
        <v>0</v>
      </c>
      <c r="CY18" s="43" t="n">
        <f aca="false">CY254</f>
        <v>0</v>
      </c>
      <c r="CZ18" s="43" t="n">
        <f aca="false">CZ254</f>
        <v>0</v>
      </c>
      <c r="DA18" s="43" t="n">
        <f aca="false">DA254</f>
        <v>0</v>
      </c>
      <c r="DB18" s="43" t="n">
        <f aca="false">DB254</f>
        <v>0</v>
      </c>
      <c r="DC18" s="43" t="n">
        <f aca="false">DC254</f>
        <v>0</v>
      </c>
      <c r="DD18" s="43" t="n">
        <f aca="false">DD254</f>
        <v>0</v>
      </c>
      <c r="DE18" s="43" t="n">
        <f aca="false">DE254</f>
        <v>0</v>
      </c>
      <c r="DF18" s="43" t="n">
        <f aca="false">DF254</f>
        <v>0</v>
      </c>
      <c r="DG18" s="43" t="n">
        <f aca="false">DG254</f>
        <v>288973.81</v>
      </c>
      <c r="DH18" s="43" t="n">
        <f aca="false">DH254</f>
        <v>93577.15</v>
      </c>
      <c r="DI18" s="43" t="n">
        <f aca="false">DI254</f>
        <v>42625.6</v>
      </c>
      <c r="DJ18" s="43" t="n">
        <f aca="false">DJ254</f>
        <v>15725.61</v>
      </c>
      <c r="DK18" s="43" t="n">
        <f aca="false">DK254</f>
        <v>152771.06</v>
      </c>
      <c r="DL18" s="43" t="n">
        <f aca="false">DL254</f>
        <v>0</v>
      </c>
      <c r="DM18" s="43" t="n">
        <f aca="false">DM254</f>
        <v>247.165277392</v>
      </c>
      <c r="DN18" s="43" t="n">
        <f aca="false">DN254</f>
        <v>0</v>
      </c>
      <c r="DO18" s="43" t="n">
        <f aca="false">DO254</f>
        <v>0</v>
      </c>
      <c r="DP18" s="43" t="n">
        <f aca="false">DP254</f>
        <v>182530.66</v>
      </c>
      <c r="DQ18" s="43" t="n">
        <f aca="false">DQ254</f>
        <v>111250.31</v>
      </c>
      <c r="DR18" s="43" t="n">
        <f aca="false">DR254</f>
        <v>0</v>
      </c>
      <c r="DS18" s="43" t="n">
        <f aca="false">DS254</f>
        <v>0</v>
      </c>
      <c r="DT18" s="43" t="n">
        <f aca="false">DT254</f>
        <v>0</v>
      </c>
      <c r="DU18" s="43" t="n">
        <f aca="false">DU254</f>
        <v>0</v>
      </c>
      <c r="DV18" s="43" t="n">
        <f aca="false">DV254</f>
        <v>0</v>
      </c>
      <c r="DW18" s="43" t="n">
        <f aca="false">DW254</f>
        <v>0</v>
      </c>
      <c r="DX18" s="43" t="n">
        <f aca="false">DX254</f>
        <v>0</v>
      </c>
      <c r="DY18" s="43" t="n">
        <f aca="false">DY254</f>
        <v>0</v>
      </c>
      <c r="DZ18" s="43" t="n">
        <f aca="false">DZ254</f>
        <v>0</v>
      </c>
      <c r="EA18" s="43" t="n">
        <f aca="false">EA254</f>
        <v>0</v>
      </c>
      <c r="EB18" s="43" t="n">
        <f aca="false">EB254</f>
        <v>0</v>
      </c>
      <c r="EC18" s="43" t="n">
        <f aca="false">EC254</f>
        <v>0</v>
      </c>
      <c r="ED18" s="43" t="n">
        <f aca="false">ED254</f>
        <v>0</v>
      </c>
      <c r="EE18" s="43" t="n">
        <f aca="false">EE254</f>
        <v>0</v>
      </c>
      <c r="EF18" s="43" t="n">
        <f aca="false">EF254</f>
        <v>0</v>
      </c>
      <c r="EG18" s="43" t="n">
        <f aca="false">EG254</f>
        <v>0</v>
      </c>
      <c r="EH18" s="43" t="n">
        <f aca="false">EH254</f>
        <v>0</v>
      </c>
      <c r="EI18" s="43" t="n">
        <f aca="false">EI254</f>
        <v>0</v>
      </c>
      <c r="EJ18" s="43" t="n">
        <f aca="false">EJ254</f>
        <v>582754.78</v>
      </c>
      <c r="EK18" s="43" t="n">
        <f aca="false">EK254</f>
        <v>579369.31</v>
      </c>
      <c r="EL18" s="43" t="n">
        <f aca="false">EL254</f>
        <v>3385.47</v>
      </c>
      <c r="EM18" s="43" t="n">
        <f aca="false">EM254</f>
        <v>0</v>
      </c>
      <c r="EN18" s="43" t="n">
        <f aca="false">EN254</f>
        <v>93577.15</v>
      </c>
      <c r="EO18" s="43" t="n">
        <f aca="false">EO254</f>
        <v>93577.15</v>
      </c>
      <c r="EP18" s="43" t="n">
        <f aca="false">EP254</f>
        <v>0</v>
      </c>
      <c r="EQ18" s="43" t="n">
        <f aca="false">EQ254</f>
        <v>93577.15</v>
      </c>
      <c r="ER18" s="43" t="n">
        <f aca="false">ER254</f>
        <v>0</v>
      </c>
      <c r="ES18" s="43" t="n">
        <f aca="false">ES254</f>
        <v>0</v>
      </c>
      <c r="ET18" s="43" t="n">
        <f aca="false">ET254</f>
        <v>0</v>
      </c>
      <c r="EU18" s="43" t="n">
        <f aca="false">EU254</f>
        <v>0</v>
      </c>
      <c r="EV18" s="43" t="n">
        <f aca="false">EV254</f>
        <v>0</v>
      </c>
      <c r="EW18" s="43" t="n">
        <f aca="false">EW254</f>
        <v>0</v>
      </c>
      <c r="EX18" s="43" t="n">
        <f aca="false">EX254</f>
        <v>0</v>
      </c>
      <c r="EY18" s="43" t="n">
        <f aca="false">EY254</f>
        <v>0</v>
      </c>
      <c r="EZ18" s="43" t="n">
        <f aca="false">EZ254</f>
        <v>0</v>
      </c>
      <c r="FA18" s="43" t="n">
        <f aca="false">FA254</f>
        <v>0</v>
      </c>
      <c r="FB18" s="43" t="n">
        <f aca="false">FB254</f>
        <v>0</v>
      </c>
      <c r="FC18" s="43" t="n">
        <f aca="false">FC254</f>
        <v>0</v>
      </c>
      <c r="FD18" s="43" t="n">
        <f aca="false">FD254</f>
        <v>0</v>
      </c>
      <c r="FE18" s="43" t="n">
        <f aca="false">FE254</f>
        <v>0</v>
      </c>
      <c r="FF18" s="43" t="n">
        <f aca="false">FF254</f>
        <v>0</v>
      </c>
      <c r="FG18" s="43" t="n">
        <f aca="false">FG254</f>
        <v>0</v>
      </c>
      <c r="FH18" s="43" t="n">
        <f aca="false">FH254</f>
        <v>0</v>
      </c>
      <c r="FI18" s="43" t="n">
        <f aca="false">FI254</f>
        <v>0</v>
      </c>
      <c r="FJ18" s="43" t="n">
        <f aca="false">FJ254</f>
        <v>0</v>
      </c>
      <c r="FK18" s="43" t="n">
        <f aca="false">FK254</f>
        <v>0</v>
      </c>
      <c r="FL18" s="43" t="n">
        <f aca="false">FL254</f>
        <v>0</v>
      </c>
      <c r="FM18" s="43" t="n">
        <f aca="false">FM254</f>
        <v>0</v>
      </c>
      <c r="FN18" s="43" t="n">
        <f aca="false">FN254</f>
        <v>0</v>
      </c>
      <c r="FO18" s="43" t="n">
        <f aca="false">FO254</f>
        <v>0</v>
      </c>
      <c r="FP18" s="43" t="n">
        <f aca="false">FP254</f>
        <v>0</v>
      </c>
      <c r="FQ18" s="43" t="n">
        <f aca="false">FQ254</f>
        <v>0</v>
      </c>
      <c r="FR18" s="43" t="n">
        <f aca="false">FR254</f>
        <v>0</v>
      </c>
      <c r="FS18" s="43" t="n">
        <f aca="false">FS254</f>
        <v>0</v>
      </c>
      <c r="FT18" s="43" t="n">
        <f aca="false">FT254</f>
        <v>0</v>
      </c>
      <c r="FU18" s="43" t="n">
        <f aca="false">FU254</f>
        <v>0</v>
      </c>
      <c r="FV18" s="43" t="n">
        <f aca="false">FV254</f>
        <v>0</v>
      </c>
      <c r="FW18" s="43" t="n">
        <f aca="false">FW254</f>
        <v>0</v>
      </c>
      <c r="FX18" s="43" t="n">
        <f aca="false">FX254</f>
        <v>0</v>
      </c>
      <c r="FY18" s="43" t="n">
        <f aca="false">FY254</f>
        <v>0</v>
      </c>
      <c r="FZ18" s="43" t="n">
        <f aca="false">FZ254</f>
        <v>0</v>
      </c>
      <c r="GA18" s="43" t="n">
        <f aca="false">GA254</f>
        <v>0</v>
      </c>
      <c r="GB18" s="43" t="n">
        <f aca="false">GB254</f>
        <v>0</v>
      </c>
      <c r="GC18" s="43" t="n">
        <f aca="false">GC254</f>
        <v>0</v>
      </c>
      <c r="GD18" s="43" t="n">
        <f aca="false">GD254</f>
        <v>0</v>
      </c>
      <c r="GE18" s="43" t="n">
        <f aca="false">GE254</f>
        <v>0</v>
      </c>
      <c r="GF18" s="43" t="n">
        <f aca="false">GF254</f>
        <v>0</v>
      </c>
      <c r="GG18" s="43" t="n">
        <f aca="false">GG254</f>
        <v>0</v>
      </c>
      <c r="GH18" s="43" t="n">
        <f aca="false">GH254</f>
        <v>0</v>
      </c>
      <c r="GI18" s="43" t="n">
        <f aca="false">GI254</f>
        <v>0</v>
      </c>
      <c r="GJ18" s="43" t="n">
        <f aca="false">GJ254</f>
        <v>0</v>
      </c>
      <c r="GK18" s="43" t="n">
        <f aca="false">GK254</f>
        <v>0</v>
      </c>
      <c r="GL18" s="43" t="n">
        <f aca="false">GL254</f>
        <v>0</v>
      </c>
      <c r="GM18" s="43" t="n">
        <f aca="false">GM254</f>
        <v>0</v>
      </c>
      <c r="GN18" s="43" t="n">
        <f aca="false">GN254</f>
        <v>0</v>
      </c>
      <c r="GO18" s="43" t="n">
        <f aca="false">GO254</f>
        <v>0</v>
      </c>
      <c r="GP18" s="43" t="n">
        <f aca="false">GP254</f>
        <v>0</v>
      </c>
      <c r="GQ18" s="43" t="n">
        <f aca="false">GQ254</f>
        <v>0</v>
      </c>
      <c r="GR18" s="43" t="n">
        <f aca="false">GR254</f>
        <v>0</v>
      </c>
      <c r="GS18" s="43" t="n">
        <f aca="false">GS254</f>
        <v>0</v>
      </c>
      <c r="GT18" s="43" t="n">
        <f aca="false">GT254</f>
        <v>0</v>
      </c>
      <c r="GU18" s="43" t="n">
        <f aca="false">GU254</f>
        <v>0</v>
      </c>
      <c r="GV18" s="43" t="n">
        <f aca="false">GV254</f>
        <v>0</v>
      </c>
      <c r="GW18" s="43" t="n">
        <f aca="false">GW254</f>
        <v>0</v>
      </c>
      <c r="GX18" s="43" t="n">
        <f aca="false">GX254</f>
        <v>0</v>
      </c>
    </row>
    <row r="20" customFormat="false" ht="14.65" hidden="false" customHeight="false" outlineLevel="0" collapsed="false">
      <c r="A20" s="43" t="n">
        <v>3</v>
      </c>
      <c r="B20" s="43" t="n">
        <v>1</v>
      </c>
      <c r="D20" s="43" t="n">
        <f aca="false">ROW(A224)</f>
        <v>224</v>
      </c>
      <c r="F20" s="43" t="s">
        <v>82</v>
      </c>
      <c r="G20" s="43" t="s">
        <v>83</v>
      </c>
      <c r="I20" s="43" t="n">
        <v>0</v>
      </c>
      <c r="K20" s="43" t="n">
        <v>0</v>
      </c>
      <c r="L20" s="43" t="s">
        <v>82</v>
      </c>
      <c r="S20" s="43" t="n">
        <v>0</v>
      </c>
      <c r="T20" s="43" t="n">
        <v>0</v>
      </c>
      <c r="U20" s="43" t="s">
        <v>83</v>
      </c>
      <c r="V20" s="43" t="n">
        <v>2</v>
      </c>
      <c r="BX20" s="43" t="n">
        <v>0</v>
      </c>
      <c r="CF20" s="43" t="n">
        <v>0</v>
      </c>
      <c r="CG20" s="43" t="n">
        <v>0</v>
      </c>
    </row>
    <row r="22" customFormat="false" ht="14.65" hidden="false" customHeight="false" outlineLevel="0" collapsed="false">
      <c r="A22" s="43" t="n">
        <v>52</v>
      </c>
      <c r="B22" s="43" t="n">
        <f aca="false">B224</f>
        <v>1</v>
      </c>
      <c r="C22" s="43" t="n">
        <f aca="false">C224</f>
        <v>3</v>
      </c>
      <c r="D22" s="43" t="n">
        <f aca="false">D224</f>
        <v>20</v>
      </c>
      <c r="E22" s="43" t="n">
        <f aca="false">E224</f>
        <v>0</v>
      </c>
      <c r="F22" s="43" t="str">
        <f aca="false">F224</f>
        <v>ЛС-02-01-02</v>
      </c>
      <c r="G22" s="43" t="str">
        <f aca="false">G224</f>
        <v>Электрохимическая защита</v>
      </c>
      <c r="O22" s="43" t="n">
        <f aca="false">O224</f>
        <v>15157.06</v>
      </c>
      <c r="P22" s="43" t="n">
        <f aca="false">P224</f>
        <v>9673</v>
      </c>
      <c r="Q22" s="43" t="n">
        <f aca="false">Q224</f>
        <v>2839.14</v>
      </c>
      <c r="R22" s="43" t="n">
        <f aca="false">R224</f>
        <v>272.25</v>
      </c>
      <c r="S22" s="43" t="n">
        <f aca="false">S224</f>
        <v>2644.92</v>
      </c>
      <c r="T22" s="43" t="n">
        <f aca="false">T224</f>
        <v>0</v>
      </c>
      <c r="U22" s="43" t="n">
        <f aca="false">U224</f>
        <v>247.165277392</v>
      </c>
      <c r="V22" s="43" t="n">
        <f aca="false">V224</f>
        <v>0</v>
      </c>
      <c r="W22" s="43" t="n">
        <f aca="false">W224</f>
        <v>0</v>
      </c>
      <c r="X22" s="43" t="n">
        <f aca="false">X224</f>
        <v>3160.14</v>
      </c>
      <c r="Y22" s="43" t="n">
        <f aca="false">Y224</f>
        <v>1926.06</v>
      </c>
      <c r="Z22" s="43" t="n">
        <f aca="false">Z224</f>
        <v>0</v>
      </c>
      <c r="AA22" s="43" t="n">
        <f aca="false">AA224</f>
        <v>0</v>
      </c>
      <c r="AB22" s="43" t="n">
        <f aca="false">AB224</f>
        <v>0</v>
      </c>
      <c r="AC22" s="43" t="n">
        <f aca="false">AC224</f>
        <v>0</v>
      </c>
      <c r="AD22" s="43" t="n">
        <f aca="false">AD224</f>
        <v>0</v>
      </c>
      <c r="AE22" s="43" t="n">
        <f aca="false">AE224</f>
        <v>0</v>
      </c>
      <c r="AF22" s="43" t="n">
        <f aca="false">AF224</f>
        <v>0</v>
      </c>
      <c r="AG22" s="43" t="n">
        <f aca="false">AG224</f>
        <v>0</v>
      </c>
      <c r="AH22" s="43" t="n">
        <f aca="false">AH224</f>
        <v>0</v>
      </c>
      <c r="AI22" s="43" t="n">
        <f aca="false">AI224</f>
        <v>0</v>
      </c>
      <c r="AJ22" s="43" t="n">
        <f aca="false">AJ224</f>
        <v>0</v>
      </c>
      <c r="AK22" s="43" t="n">
        <f aca="false">AK224</f>
        <v>0</v>
      </c>
      <c r="AL22" s="43" t="n">
        <f aca="false">AL224</f>
        <v>0</v>
      </c>
      <c r="AM22" s="43" t="n">
        <f aca="false">AM224</f>
        <v>0</v>
      </c>
      <c r="AN22" s="43" t="n">
        <f aca="false">AN224</f>
        <v>0</v>
      </c>
      <c r="AO22" s="43" t="n">
        <f aca="false">AO224</f>
        <v>0</v>
      </c>
      <c r="AP22" s="43" t="n">
        <f aca="false">AP224</f>
        <v>0</v>
      </c>
      <c r="AQ22" s="43" t="n">
        <f aca="false">AQ224</f>
        <v>0</v>
      </c>
      <c r="AR22" s="43" t="n">
        <f aca="false">AR224</f>
        <v>20243.26</v>
      </c>
      <c r="AS22" s="43" t="n">
        <f aca="false">AS224</f>
        <v>20127.14</v>
      </c>
      <c r="AT22" s="43" t="n">
        <f aca="false">AT224</f>
        <v>116.12</v>
      </c>
      <c r="AU22" s="43" t="n">
        <f aca="false">AU224</f>
        <v>0</v>
      </c>
      <c r="AV22" s="43" t="n">
        <f aca="false">AV224</f>
        <v>9673</v>
      </c>
      <c r="AW22" s="43" t="n">
        <f aca="false">AW224</f>
        <v>9673</v>
      </c>
      <c r="AX22" s="43" t="n">
        <f aca="false">AX224</f>
        <v>0</v>
      </c>
      <c r="AY22" s="43" t="n">
        <f aca="false">AY224</f>
        <v>9673</v>
      </c>
      <c r="AZ22" s="43" t="n">
        <f aca="false">AZ224</f>
        <v>0</v>
      </c>
      <c r="BA22" s="43" t="n">
        <f aca="false">BA224</f>
        <v>0</v>
      </c>
      <c r="BB22" s="43" t="n">
        <f aca="false">BB224</f>
        <v>0</v>
      </c>
      <c r="BC22" s="43" t="n">
        <f aca="false">BC224</f>
        <v>0</v>
      </c>
      <c r="BD22" s="43" t="n">
        <f aca="false">BD224</f>
        <v>0</v>
      </c>
      <c r="BE22" s="43" t="n">
        <f aca="false">BE224</f>
        <v>0</v>
      </c>
      <c r="BF22" s="43" t="n">
        <f aca="false">BF224</f>
        <v>0</v>
      </c>
      <c r="BG22" s="43" t="n">
        <f aca="false">BG224</f>
        <v>0</v>
      </c>
      <c r="BH22" s="43" t="n">
        <f aca="false">BH224</f>
        <v>0</v>
      </c>
      <c r="BI22" s="43" t="n">
        <f aca="false">BI224</f>
        <v>0</v>
      </c>
      <c r="BJ22" s="43" t="n">
        <f aca="false">BJ224</f>
        <v>0</v>
      </c>
      <c r="BK22" s="43" t="n">
        <f aca="false">BK224</f>
        <v>0</v>
      </c>
      <c r="BL22" s="43" t="n">
        <f aca="false">BL224</f>
        <v>0</v>
      </c>
      <c r="BM22" s="43" t="n">
        <f aca="false">BM224</f>
        <v>0</v>
      </c>
      <c r="BN22" s="43" t="n">
        <f aca="false">BN224</f>
        <v>0</v>
      </c>
      <c r="BO22" s="43" t="n">
        <f aca="false">BO224</f>
        <v>0</v>
      </c>
      <c r="BP22" s="43" t="n">
        <f aca="false">BP224</f>
        <v>0</v>
      </c>
      <c r="BQ22" s="43" t="n">
        <f aca="false">BQ224</f>
        <v>0</v>
      </c>
      <c r="BR22" s="43" t="n">
        <f aca="false">BR224</f>
        <v>0</v>
      </c>
      <c r="BS22" s="43" t="n">
        <f aca="false">BS224</f>
        <v>0</v>
      </c>
      <c r="BT22" s="43" t="n">
        <f aca="false">BT224</f>
        <v>0</v>
      </c>
      <c r="BU22" s="43" t="n">
        <f aca="false">BU224</f>
        <v>0</v>
      </c>
      <c r="BV22" s="43" t="n">
        <f aca="false">BV224</f>
        <v>0</v>
      </c>
      <c r="BW22" s="43" t="n">
        <f aca="false">BW224</f>
        <v>0</v>
      </c>
      <c r="BX22" s="43" t="n">
        <f aca="false">BX224</f>
        <v>0</v>
      </c>
      <c r="BY22" s="43" t="n">
        <f aca="false">BY224</f>
        <v>0</v>
      </c>
      <c r="BZ22" s="43" t="n">
        <f aca="false">BZ224</f>
        <v>0</v>
      </c>
      <c r="CA22" s="43" t="n">
        <f aca="false">CA224</f>
        <v>0</v>
      </c>
      <c r="CB22" s="43" t="n">
        <f aca="false">CB224</f>
        <v>0</v>
      </c>
      <c r="CC22" s="43" t="n">
        <f aca="false">CC224</f>
        <v>0</v>
      </c>
      <c r="CD22" s="43" t="n">
        <f aca="false">CD224</f>
        <v>0</v>
      </c>
      <c r="CE22" s="43" t="n">
        <f aca="false">CE224</f>
        <v>0</v>
      </c>
      <c r="CF22" s="43" t="n">
        <f aca="false">CF224</f>
        <v>0</v>
      </c>
      <c r="CG22" s="43" t="n">
        <f aca="false">CG224</f>
        <v>0</v>
      </c>
      <c r="CH22" s="43" t="n">
        <f aca="false">CH224</f>
        <v>0</v>
      </c>
      <c r="CI22" s="43" t="n">
        <f aca="false">CI224</f>
        <v>0</v>
      </c>
      <c r="CJ22" s="43" t="n">
        <f aca="false">CJ224</f>
        <v>0</v>
      </c>
      <c r="CK22" s="43" t="n">
        <f aca="false">CK224</f>
        <v>0</v>
      </c>
      <c r="CL22" s="43" t="n">
        <f aca="false">CL224</f>
        <v>0</v>
      </c>
      <c r="CM22" s="43" t="n">
        <f aca="false">CM224</f>
        <v>0</v>
      </c>
      <c r="CN22" s="43" t="n">
        <f aca="false">CN224</f>
        <v>0</v>
      </c>
      <c r="CO22" s="43" t="n">
        <f aca="false">CO224</f>
        <v>0</v>
      </c>
      <c r="CP22" s="43" t="n">
        <f aca="false">CP224</f>
        <v>0</v>
      </c>
      <c r="CQ22" s="43" t="n">
        <f aca="false">CQ224</f>
        <v>0</v>
      </c>
      <c r="CR22" s="43" t="n">
        <f aca="false">CR224</f>
        <v>0</v>
      </c>
      <c r="CS22" s="43" t="n">
        <f aca="false">CS224</f>
        <v>0</v>
      </c>
      <c r="CT22" s="43" t="n">
        <f aca="false">CT224</f>
        <v>0</v>
      </c>
      <c r="CU22" s="43" t="n">
        <f aca="false">CU224</f>
        <v>0</v>
      </c>
      <c r="CV22" s="43" t="n">
        <f aca="false">CV224</f>
        <v>0</v>
      </c>
      <c r="CW22" s="43" t="n">
        <f aca="false">CW224</f>
        <v>0</v>
      </c>
      <c r="CX22" s="43" t="n">
        <f aca="false">CX224</f>
        <v>0</v>
      </c>
      <c r="CY22" s="43" t="n">
        <f aca="false">CY224</f>
        <v>0</v>
      </c>
      <c r="CZ22" s="43" t="n">
        <f aca="false">CZ224</f>
        <v>0</v>
      </c>
      <c r="DA22" s="43" t="n">
        <f aca="false">DA224</f>
        <v>0</v>
      </c>
      <c r="DB22" s="43" t="n">
        <f aca="false">DB224</f>
        <v>0</v>
      </c>
      <c r="DC22" s="43" t="n">
        <f aca="false">DC224</f>
        <v>0</v>
      </c>
      <c r="DD22" s="43" t="n">
        <f aca="false">DD224</f>
        <v>0</v>
      </c>
      <c r="DE22" s="43" t="n">
        <f aca="false">DE224</f>
        <v>0</v>
      </c>
      <c r="DF22" s="43" t="n">
        <f aca="false">DF224</f>
        <v>0</v>
      </c>
      <c r="DG22" s="43" t="n">
        <f aca="false">DG224</f>
        <v>288973.81</v>
      </c>
      <c r="DH22" s="43" t="n">
        <f aca="false">DH224</f>
        <v>93577.15</v>
      </c>
      <c r="DI22" s="43" t="n">
        <f aca="false">DI224</f>
        <v>42625.6</v>
      </c>
      <c r="DJ22" s="43" t="n">
        <f aca="false">DJ224</f>
        <v>15725.61</v>
      </c>
      <c r="DK22" s="43" t="n">
        <f aca="false">DK224</f>
        <v>152771.06</v>
      </c>
      <c r="DL22" s="43" t="n">
        <f aca="false">DL224</f>
        <v>0</v>
      </c>
      <c r="DM22" s="43" t="n">
        <f aca="false">DM224</f>
        <v>247.165277392</v>
      </c>
      <c r="DN22" s="43" t="n">
        <f aca="false">DN224</f>
        <v>0</v>
      </c>
      <c r="DO22" s="43" t="n">
        <f aca="false">DO224</f>
        <v>0</v>
      </c>
      <c r="DP22" s="43" t="n">
        <f aca="false">DP224</f>
        <v>182530.66</v>
      </c>
      <c r="DQ22" s="43" t="n">
        <f aca="false">DQ224</f>
        <v>111250.31</v>
      </c>
      <c r="DR22" s="43" t="n">
        <f aca="false">DR224</f>
        <v>0</v>
      </c>
      <c r="DS22" s="43" t="n">
        <f aca="false">DS224</f>
        <v>0</v>
      </c>
      <c r="DT22" s="43" t="n">
        <f aca="false">DT224</f>
        <v>0</v>
      </c>
      <c r="DU22" s="43" t="n">
        <f aca="false">DU224</f>
        <v>0</v>
      </c>
      <c r="DV22" s="43" t="n">
        <f aca="false">DV224</f>
        <v>0</v>
      </c>
      <c r="DW22" s="43" t="n">
        <f aca="false">DW224</f>
        <v>0</v>
      </c>
      <c r="DX22" s="43" t="n">
        <f aca="false">DX224</f>
        <v>0</v>
      </c>
      <c r="DY22" s="43" t="n">
        <f aca="false">DY224</f>
        <v>0</v>
      </c>
      <c r="DZ22" s="43" t="n">
        <f aca="false">DZ224</f>
        <v>0</v>
      </c>
      <c r="EA22" s="43" t="n">
        <f aca="false">EA224</f>
        <v>0</v>
      </c>
      <c r="EB22" s="43" t="n">
        <f aca="false">EB224</f>
        <v>0</v>
      </c>
      <c r="EC22" s="43" t="n">
        <f aca="false">EC224</f>
        <v>0</v>
      </c>
      <c r="ED22" s="43" t="n">
        <f aca="false">ED224</f>
        <v>0</v>
      </c>
      <c r="EE22" s="43" t="n">
        <f aca="false">EE224</f>
        <v>0</v>
      </c>
      <c r="EF22" s="43" t="n">
        <f aca="false">EF224</f>
        <v>0</v>
      </c>
      <c r="EG22" s="43" t="n">
        <f aca="false">EG224</f>
        <v>0</v>
      </c>
      <c r="EH22" s="43" t="n">
        <f aca="false">EH224</f>
        <v>0</v>
      </c>
      <c r="EI22" s="43" t="n">
        <f aca="false">EI224</f>
        <v>0</v>
      </c>
      <c r="EJ22" s="43" t="n">
        <f aca="false">EJ224</f>
        <v>582754.78</v>
      </c>
      <c r="EK22" s="43" t="n">
        <f aca="false">EK224</f>
        <v>579369.31</v>
      </c>
      <c r="EL22" s="43" t="n">
        <f aca="false">EL224</f>
        <v>3385.47</v>
      </c>
      <c r="EM22" s="43" t="n">
        <f aca="false">EM224</f>
        <v>0</v>
      </c>
      <c r="EN22" s="43" t="n">
        <f aca="false">EN224</f>
        <v>93577.15</v>
      </c>
      <c r="EO22" s="43" t="n">
        <f aca="false">EO224</f>
        <v>93577.15</v>
      </c>
      <c r="EP22" s="43" t="n">
        <f aca="false">EP224</f>
        <v>0</v>
      </c>
      <c r="EQ22" s="43" t="n">
        <f aca="false">EQ224</f>
        <v>93577.15</v>
      </c>
      <c r="ER22" s="43" t="n">
        <f aca="false">ER224</f>
        <v>0</v>
      </c>
      <c r="ES22" s="43" t="n">
        <f aca="false">ES224</f>
        <v>0</v>
      </c>
      <c r="ET22" s="43" t="n">
        <f aca="false">ET224</f>
        <v>0</v>
      </c>
      <c r="EU22" s="43" t="n">
        <f aca="false">EU224</f>
        <v>0</v>
      </c>
      <c r="EV22" s="43" t="n">
        <f aca="false">EV224</f>
        <v>0</v>
      </c>
      <c r="EW22" s="43" t="n">
        <f aca="false">EW224</f>
        <v>0</v>
      </c>
      <c r="EX22" s="43" t="n">
        <f aca="false">EX224</f>
        <v>0</v>
      </c>
      <c r="EY22" s="43" t="n">
        <f aca="false">EY224</f>
        <v>0</v>
      </c>
      <c r="EZ22" s="43" t="n">
        <f aca="false">EZ224</f>
        <v>0</v>
      </c>
      <c r="FA22" s="43" t="n">
        <f aca="false">FA224</f>
        <v>0</v>
      </c>
      <c r="FB22" s="43" t="n">
        <f aca="false">FB224</f>
        <v>0</v>
      </c>
      <c r="FC22" s="43" t="n">
        <f aca="false">FC224</f>
        <v>0</v>
      </c>
      <c r="FD22" s="43" t="n">
        <f aca="false">FD224</f>
        <v>0</v>
      </c>
      <c r="FE22" s="43" t="n">
        <f aca="false">FE224</f>
        <v>0</v>
      </c>
      <c r="FF22" s="43" t="n">
        <f aca="false">FF224</f>
        <v>0</v>
      </c>
      <c r="FG22" s="43" t="n">
        <f aca="false">FG224</f>
        <v>0</v>
      </c>
      <c r="FH22" s="43" t="n">
        <f aca="false">FH224</f>
        <v>0</v>
      </c>
      <c r="FI22" s="43" t="n">
        <f aca="false">FI224</f>
        <v>0</v>
      </c>
      <c r="FJ22" s="43" t="n">
        <f aca="false">FJ224</f>
        <v>0</v>
      </c>
      <c r="FK22" s="43" t="n">
        <f aca="false">FK224</f>
        <v>0</v>
      </c>
      <c r="FL22" s="43" t="n">
        <f aca="false">FL224</f>
        <v>0</v>
      </c>
      <c r="FM22" s="43" t="n">
        <f aca="false">FM224</f>
        <v>0</v>
      </c>
      <c r="FN22" s="43" t="n">
        <f aca="false">FN224</f>
        <v>0</v>
      </c>
      <c r="FO22" s="43" t="n">
        <f aca="false">FO224</f>
        <v>0</v>
      </c>
      <c r="FP22" s="43" t="n">
        <f aca="false">FP224</f>
        <v>0</v>
      </c>
      <c r="FQ22" s="43" t="n">
        <f aca="false">FQ224</f>
        <v>0</v>
      </c>
      <c r="FR22" s="43" t="n">
        <f aca="false">FR224</f>
        <v>0</v>
      </c>
      <c r="FS22" s="43" t="n">
        <f aca="false">FS224</f>
        <v>0</v>
      </c>
      <c r="FT22" s="43" t="n">
        <f aca="false">FT224</f>
        <v>0</v>
      </c>
      <c r="FU22" s="43" t="n">
        <f aca="false">FU224</f>
        <v>0</v>
      </c>
      <c r="FV22" s="43" t="n">
        <f aca="false">FV224</f>
        <v>0</v>
      </c>
      <c r="FW22" s="43" t="n">
        <f aca="false">FW224</f>
        <v>0</v>
      </c>
      <c r="FX22" s="43" t="n">
        <f aca="false">FX224</f>
        <v>0</v>
      </c>
      <c r="FY22" s="43" t="n">
        <f aca="false">FY224</f>
        <v>0</v>
      </c>
      <c r="FZ22" s="43" t="n">
        <f aca="false">FZ224</f>
        <v>0</v>
      </c>
      <c r="GA22" s="43" t="n">
        <f aca="false">GA224</f>
        <v>0</v>
      </c>
      <c r="GB22" s="43" t="n">
        <f aca="false">GB224</f>
        <v>0</v>
      </c>
      <c r="GC22" s="43" t="n">
        <f aca="false">GC224</f>
        <v>0</v>
      </c>
      <c r="GD22" s="43" t="n">
        <f aca="false">GD224</f>
        <v>0</v>
      </c>
      <c r="GE22" s="43" t="n">
        <f aca="false">GE224</f>
        <v>0</v>
      </c>
      <c r="GF22" s="43" t="n">
        <f aca="false">GF224</f>
        <v>0</v>
      </c>
      <c r="GG22" s="43" t="n">
        <f aca="false">GG224</f>
        <v>0</v>
      </c>
      <c r="GH22" s="43" t="n">
        <f aca="false">GH224</f>
        <v>0</v>
      </c>
      <c r="GI22" s="43" t="n">
        <f aca="false">GI224</f>
        <v>0</v>
      </c>
      <c r="GJ22" s="43" t="n">
        <f aca="false">GJ224</f>
        <v>0</v>
      </c>
      <c r="GK22" s="43" t="n">
        <f aca="false">GK224</f>
        <v>0</v>
      </c>
      <c r="GL22" s="43" t="n">
        <f aca="false">GL224</f>
        <v>0</v>
      </c>
      <c r="GM22" s="43" t="n">
        <f aca="false">GM224</f>
        <v>0</v>
      </c>
      <c r="GN22" s="43" t="n">
        <f aca="false">GN224</f>
        <v>0</v>
      </c>
      <c r="GO22" s="43" t="n">
        <f aca="false">GO224</f>
        <v>0</v>
      </c>
      <c r="GP22" s="43" t="n">
        <f aca="false">GP224</f>
        <v>0</v>
      </c>
      <c r="GQ22" s="43" t="n">
        <f aca="false">GQ224</f>
        <v>0</v>
      </c>
      <c r="GR22" s="43" t="n">
        <f aca="false">GR224</f>
        <v>0</v>
      </c>
      <c r="GS22" s="43" t="n">
        <f aca="false">GS224</f>
        <v>0</v>
      </c>
      <c r="GT22" s="43" t="n">
        <f aca="false">GT224</f>
        <v>0</v>
      </c>
      <c r="GU22" s="43" t="n">
        <f aca="false">GU224</f>
        <v>0</v>
      </c>
      <c r="GV22" s="43" t="n">
        <f aca="false">GV224</f>
        <v>0</v>
      </c>
      <c r="GW22" s="43" t="n">
        <f aca="false">GW224</f>
        <v>0</v>
      </c>
      <c r="GX22" s="43" t="n">
        <f aca="false">GX224</f>
        <v>0</v>
      </c>
    </row>
    <row r="24" customFormat="false" ht="14.65" hidden="false" customHeight="false" outlineLevel="0" collapsed="false">
      <c r="A24" s="43" t="n">
        <v>4</v>
      </c>
      <c r="B24" s="43" t="n">
        <v>1</v>
      </c>
      <c r="D24" s="43" t="n">
        <f aca="false">ROW(A35)</f>
        <v>35</v>
      </c>
      <c r="F24" s="43" t="s">
        <v>93</v>
      </c>
      <c r="G24" s="43" t="s">
        <v>94</v>
      </c>
      <c r="I24" s="43" t="n">
        <v>0</v>
      </c>
      <c r="K24" s="43" t="n">
        <v>-1</v>
      </c>
      <c r="S24" s="43" t="n">
        <v>0</v>
      </c>
      <c r="T24" s="43" t="n">
        <v>0</v>
      </c>
      <c r="V24" s="43" t="n">
        <v>2</v>
      </c>
      <c r="BX24" s="43" t="n">
        <v>0</v>
      </c>
      <c r="CJ24" s="43" t="n">
        <v>0</v>
      </c>
    </row>
    <row r="26" customFormat="false" ht="14.65" hidden="false" customHeight="false" outlineLevel="0" collapsed="false">
      <c r="A26" s="43" t="n">
        <v>52</v>
      </c>
      <c r="B26" s="43" t="n">
        <f aca="false">B35</f>
        <v>1</v>
      </c>
      <c r="C26" s="43" t="n">
        <f aca="false">C35</f>
        <v>4</v>
      </c>
      <c r="D26" s="43" t="n">
        <f aca="false">D35</f>
        <v>24</v>
      </c>
      <c r="E26" s="43" t="n">
        <f aca="false">E35</f>
        <v>0</v>
      </c>
      <c r="F26" s="43" t="str">
        <f aca="false">F35</f>
        <v>1</v>
      </c>
      <c r="G26" s="43" t="str">
        <f aca="false">G35</f>
        <v>Демонтаж колодцев КУ и Гл.А.З (сборный железобетон)</v>
      </c>
      <c r="O26" s="43" t="n">
        <f aca="false">O35</f>
        <v>569.87</v>
      </c>
      <c r="P26" s="43" t="n">
        <f aca="false">P35</f>
        <v>0</v>
      </c>
      <c r="Q26" s="43" t="n">
        <f aca="false">Q35</f>
        <v>300.79</v>
      </c>
      <c r="R26" s="43" t="n">
        <f aca="false">R35</f>
        <v>37.35</v>
      </c>
      <c r="S26" s="43" t="n">
        <f aca="false">S35</f>
        <v>269.08</v>
      </c>
      <c r="T26" s="43" t="n">
        <f aca="false">T35</f>
        <v>0</v>
      </c>
      <c r="U26" s="43" t="n">
        <f aca="false">U35</f>
        <v>23.460103392</v>
      </c>
      <c r="V26" s="43" t="n">
        <f aca="false">V35</f>
        <v>0</v>
      </c>
      <c r="W26" s="43" t="n">
        <f aca="false">W35</f>
        <v>0</v>
      </c>
      <c r="X26" s="43" t="n">
        <f aca="false">X35</f>
        <v>321.76</v>
      </c>
      <c r="Y26" s="43" t="n">
        <f aca="false">Y35</f>
        <v>193.05</v>
      </c>
      <c r="Z26" s="43" t="n">
        <f aca="false">Z35</f>
        <v>0</v>
      </c>
      <c r="AA26" s="43" t="n">
        <f aca="false">AA35</f>
        <v>0</v>
      </c>
      <c r="AB26" s="43" t="n">
        <f aca="false">AB35</f>
        <v>569.87</v>
      </c>
      <c r="AC26" s="43" t="n">
        <f aca="false">AC35</f>
        <v>0</v>
      </c>
      <c r="AD26" s="43" t="n">
        <f aca="false">AD35</f>
        <v>300.79</v>
      </c>
      <c r="AE26" s="43" t="n">
        <f aca="false">AE35</f>
        <v>37.35</v>
      </c>
      <c r="AF26" s="43" t="n">
        <f aca="false">AF35</f>
        <v>269.08</v>
      </c>
      <c r="AG26" s="43" t="n">
        <f aca="false">AG35</f>
        <v>0</v>
      </c>
      <c r="AH26" s="43" t="n">
        <f aca="false">AH35</f>
        <v>23.460103392</v>
      </c>
      <c r="AI26" s="43" t="n">
        <f aca="false">AI35</f>
        <v>0</v>
      </c>
      <c r="AJ26" s="43" t="n">
        <f aca="false">AJ35</f>
        <v>0</v>
      </c>
      <c r="AK26" s="43" t="n">
        <f aca="false">AK35</f>
        <v>321.76</v>
      </c>
      <c r="AL26" s="43" t="n">
        <f aca="false">AL35</f>
        <v>193.05</v>
      </c>
      <c r="AM26" s="43" t="n">
        <f aca="false">AM35</f>
        <v>0</v>
      </c>
      <c r="AN26" s="43" t="n">
        <f aca="false">AN35</f>
        <v>0</v>
      </c>
      <c r="AO26" s="43" t="n">
        <f aca="false">AO35</f>
        <v>0</v>
      </c>
      <c r="AP26" s="43" t="n">
        <f aca="false">AP35</f>
        <v>0</v>
      </c>
      <c r="AQ26" s="43" t="n">
        <f aca="false">AQ35</f>
        <v>0</v>
      </c>
      <c r="AR26" s="43" t="n">
        <f aca="false">AR35</f>
        <v>1084.68</v>
      </c>
      <c r="AS26" s="43" t="n">
        <f aca="false">AS35</f>
        <v>1084.68</v>
      </c>
      <c r="AT26" s="43" t="n">
        <f aca="false">AT35</f>
        <v>0</v>
      </c>
      <c r="AU26" s="43" t="n">
        <f aca="false">AU35</f>
        <v>0</v>
      </c>
      <c r="AV26" s="43" t="n">
        <f aca="false">AV35</f>
        <v>0</v>
      </c>
      <c r="AW26" s="43" t="n">
        <f aca="false">AW35</f>
        <v>0</v>
      </c>
      <c r="AX26" s="43" t="n">
        <f aca="false">AX35</f>
        <v>0</v>
      </c>
      <c r="AY26" s="43" t="n">
        <f aca="false">AY35</f>
        <v>0</v>
      </c>
      <c r="AZ26" s="43" t="n">
        <f aca="false">AZ35</f>
        <v>0</v>
      </c>
      <c r="BA26" s="43" t="n">
        <f aca="false">BA35</f>
        <v>0</v>
      </c>
      <c r="BB26" s="43" t="n">
        <f aca="false">BB35</f>
        <v>0</v>
      </c>
      <c r="BC26" s="43" t="n">
        <f aca="false">BC35</f>
        <v>0</v>
      </c>
      <c r="BD26" s="43" t="n">
        <f aca="false">BD35</f>
        <v>0</v>
      </c>
      <c r="BE26" s="43" t="n">
        <f aca="false">BE35</f>
        <v>0</v>
      </c>
      <c r="BF26" s="43" t="n">
        <f aca="false">BF35</f>
        <v>0</v>
      </c>
      <c r="BG26" s="43" t="n">
        <f aca="false">BG35</f>
        <v>0</v>
      </c>
      <c r="BH26" s="43" t="n">
        <f aca="false">BH35</f>
        <v>0</v>
      </c>
      <c r="BI26" s="43" t="n">
        <f aca="false">BI35</f>
        <v>0</v>
      </c>
      <c r="BJ26" s="43" t="n">
        <f aca="false">BJ35</f>
        <v>0</v>
      </c>
      <c r="BK26" s="43" t="n">
        <f aca="false">BK35</f>
        <v>0</v>
      </c>
      <c r="BL26" s="43" t="n">
        <f aca="false">BL35</f>
        <v>0</v>
      </c>
      <c r="BM26" s="43" t="n">
        <f aca="false">BM35</f>
        <v>0</v>
      </c>
      <c r="BN26" s="43" t="n">
        <f aca="false">BN35</f>
        <v>0</v>
      </c>
      <c r="BO26" s="43" t="n">
        <f aca="false">BO35</f>
        <v>0</v>
      </c>
      <c r="BP26" s="43" t="n">
        <f aca="false">BP35</f>
        <v>0</v>
      </c>
      <c r="BQ26" s="43" t="n">
        <f aca="false">BQ35</f>
        <v>0</v>
      </c>
      <c r="BR26" s="43" t="n">
        <f aca="false">BR35</f>
        <v>0</v>
      </c>
      <c r="BS26" s="43" t="n">
        <f aca="false">BS35</f>
        <v>0</v>
      </c>
      <c r="BT26" s="43" t="n">
        <f aca="false">BT35</f>
        <v>0</v>
      </c>
      <c r="BU26" s="43" t="n">
        <f aca="false">BU35</f>
        <v>0</v>
      </c>
      <c r="BV26" s="43" t="n">
        <f aca="false">BV35</f>
        <v>0</v>
      </c>
      <c r="BW26" s="43" t="n">
        <f aca="false">BW35</f>
        <v>0</v>
      </c>
      <c r="BX26" s="43" t="n">
        <f aca="false">BX35</f>
        <v>0</v>
      </c>
      <c r="BY26" s="43" t="n">
        <f aca="false">BY35</f>
        <v>0</v>
      </c>
      <c r="BZ26" s="43" t="n">
        <f aca="false">BZ35</f>
        <v>0</v>
      </c>
      <c r="CA26" s="43" t="n">
        <f aca="false">CA35</f>
        <v>1084.68</v>
      </c>
      <c r="CB26" s="43" t="n">
        <f aca="false">CB35</f>
        <v>1084.68</v>
      </c>
      <c r="CC26" s="43" t="n">
        <f aca="false">CC35</f>
        <v>0</v>
      </c>
      <c r="CD26" s="43" t="n">
        <f aca="false">CD35</f>
        <v>0</v>
      </c>
      <c r="CE26" s="43" t="n">
        <f aca="false">CE35</f>
        <v>0</v>
      </c>
      <c r="CF26" s="43" t="n">
        <f aca="false">CF35</f>
        <v>0</v>
      </c>
      <c r="CG26" s="43" t="n">
        <f aca="false">CG35</f>
        <v>0</v>
      </c>
      <c r="CH26" s="43" t="n">
        <f aca="false">CH35</f>
        <v>0</v>
      </c>
      <c r="CI26" s="43" t="n">
        <f aca="false">CI35</f>
        <v>0</v>
      </c>
      <c r="CJ26" s="43" t="n">
        <f aca="false">CJ35</f>
        <v>0</v>
      </c>
      <c r="CK26" s="43" t="n">
        <f aca="false">CK35</f>
        <v>0</v>
      </c>
      <c r="CL26" s="43" t="n">
        <f aca="false">CL35</f>
        <v>0</v>
      </c>
      <c r="CM26" s="43" t="n">
        <f aca="false">CM35</f>
        <v>0</v>
      </c>
      <c r="CN26" s="43" t="n">
        <f aca="false">CN35</f>
        <v>0</v>
      </c>
      <c r="CO26" s="43" t="n">
        <f aca="false">CO35</f>
        <v>0</v>
      </c>
      <c r="CP26" s="43" t="n">
        <f aca="false">CP35</f>
        <v>0</v>
      </c>
      <c r="CQ26" s="43" t="n">
        <f aca="false">CQ35</f>
        <v>0</v>
      </c>
      <c r="CR26" s="43" t="n">
        <f aca="false">CR35</f>
        <v>0</v>
      </c>
      <c r="CS26" s="43" t="n">
        <f aca="false">CS35</f>
        <v>0</v>
      </c>
      <c r="CT26" s="43" t="n">
        <f aca="false">CT35</f>
        <v>0</v>
      </c>
      <c r="CU26" s="43" t="n">
        <f aca="false">CU35</f>
        <v>0</v>
      </c>
      <c r="CV26" s="43" t="n">
        <f aca="false">CV35</f>
        <v>0</v>
      </c>
      <c r="CW26" s="43" t="n">
        <f aca="false">CW35</f>
        <v>0</v>
      </c>
      <c r="CX26" s="43" t="n">
        <f aca="false">CX35</f>
        <v>0</v>
      </c>
      <c r="CY26" s="43" t="n">
        <f aca="false">CY35</f>
        <v>0</v>
      </c>
      <c r="CZ26" s="43" t="n">
        <f aca="false">CZ35</f>
        <v>0</v>
      </c>
      <c r="DA26" s="43" t="n">
        <f aca="false">DA35</f>
        <v>0</v>
      </c>
      <c r="DB26" s="43" t="n">
        <f aca="false">DB35</f>
        <v>0</v>
      </c>
      <c r="DC26" s="43" t="n">
        <f aca="false">DC35</f>
        <v>0</v>
      </c>
      <c r="DD26" s="43" t="n">
        <f aca="false">DD35</f>
        <v>0</v>
      </c>
      <c r="DE26" s="43" t="n">
        <f aca="false">DE35</f>
        <v>0</v>
      </c>
      <c r="DF26" s="43" t="n">
        <f aca="false">DF35</f>
        <v>0</v>
      </c>
      <c r="DG26" s="43" t="n">
        <f aca="false">DG35</f>
        <v>20607.76</v>
      </c>
      <c r="DH26" s="43" t="n">
        <f aca="false">DH35</f>
        <v>0</v>
      </c>
      <c r="DI26" s="43" t="n">
        <f aca="false">DI35</f>
        <v>5065.31</v>
      </c>
      <c r="DJ26" s="43" t="n">
        <f aca="false">DJ35</f>
        <v>2157.54</v>
      </c>
      <c r="DK26" s="43" t="n">
        <f aca="false">DK35</f>
        <v>15542.45</v>
      </c>
      <c r="DL26" s="43" t="n">
        <f aca="false">DL35</f>
        <v>0</v>
      </c>
      <c r="DM26" s="43" t="n">
        <f aca="false">DM35</f>
        <v>23.460103392</v>
      </c>
      <c r="DN26" s="43" t="n">
        <f aca="false">DN35</f>
        <v>0</v>
      </c>
      <c r="DO26" s="43" t="n">
        <f aca="false">DO35</f>
        <v>0</v>
      </c>
      <c r="DP26" s="43" t="n">
        <f aca="false">DP35</f>
        <v>18584.98</v>
      </c>
      <c r="DQ26" s="43" t="n">
        <f aca="false">DQ35</f>
        <v>11151</v>
      </c>
      <c r="DR26" s="43" t="n">
        <f aca="false">DR35</f>
        <v>0</v>
      </c>
      <c r="DS26" s="43" t="n">
        <f aca="false">DS35</f>
        <v>0</v>
      </c>
      <c r="DT26" s="43" t="n">
        <f aca="false">DT35</f>
        <v>20607.76</v>
      </c>
      <c r="DU26" s="43" t="n">
        <f aca="false">DU35</f>
        <v>0</v>
      </c>
      <c r="DV26" s="43" t="n">
        <f aca="false">DV35</f>
        <v>5065.31</v>
      </c>
      <c r="DW26" s="43" t="n">
        <f aca="false">DW35</f>
        <v>2157.54</v>
      </c>
      <c r="DX26" s="43" t="n">
        <f aca="false">DX35</f>
        <v>15542.45</v>
      </c>
      <c r="DY26" s="43" t="n">
        <f aca="false">DY35</f>
        <v>0</v>
      </c>
      <c r="DZ26" s="43" t="n">
        <f aca="false">DZ35</f>
        <v>23.460103392</v>
      </c>
      <c r="EA26" s="43" t="n">
        <f aca="false">EA35</f>
        <v>0</v>
      </c>
      <c r="EB26" s="43" t="n">
        <f aca="false">EB35</f>
        <v>0</v>
      </c>
      <c r="EC26" s="43" t="n">
        <f aca="false">EC35</f>
        <v>18584.98</v>
      </c>
      <c r="ED26" s="43" t="n">
        <f aca="false">ED35</f>
        <v>11151</v>
      </c>
      <c r="EE26" s="43" t="n">
        <f aca="false">EE35</f>
        <v>0</v>
      </c>
      <c r="EF26" s="43" t="n">
        <f aca="false">EF35</f>
        <v>0</v>
      </c>
      <c r="EG26" s="43" t="n">
        <f aca="false">EG35</f>
        <v>0</v>
      </c>
      <c r="EH26" s="43" t="n">
        <f aca="false">EH35</f>
        <v>0</v>
      </c>
      <c r="EI26" s="43" t="n">
        <f aca="false">EI35</f>
        <v>0</v>
      </c>
      <c r="EJ26" s="43" t="n">
        <f aca="false">EJ35</f>
        <v>50343.74</v>
      </c>
      <c r="EK26" s="43" t="n">
        <f aca="false">EK35</f>
        <v>50343.74</v>
      </c>
      <c r="EL26" s="43" t="n">
        <f aca="false">EL35</f>
        <v>0</v>
      </c>
      <c r="EM26" s="43" t="n">
        <f aca="false">EM35</f>
        <v>0</v>
      </c>
      <c r="EN26" s="43" t="n">
        <f aca="false">EN35</f>
        <v>0</v>
      </c>
      <c r="EO26" s="43" t="n">
        <f aca="false">EO35</f>
        <v>0</v>
      </c>
      <c r="EP26" s="43" t="n">
        <f aca="false">EP35</f>
        <v>0</v>
      </c>
      <c r="EQ26" s="43" t="n">
        <f aca="false">EQ35</f>
        <v>0</v>
      </c>
      <c r="ER26" s="43" t="n">
        <f aca="false">ER35</f>
        <v>0</v>
      </c>
      <c r="ES26" s="43" t="n">
        <f aca="false">ES35</f>
        <v>0</v>
      </c>
      <c r="ET26" s="43" t="n">
        <f aca="false">ET35</f>
        <v>0</v>
      </c>
      <c r="EU26" s="43" t="n">
        <f aca="false">EU35</f>
        <v>0</v>
      </c>
      <c r="EV26" s="43" t="n">
        <f aca="false">EV35</f>
        <v>0</v>
      </c>
      <c r="EW26" s="43" t="n">
        <f aca="false">EW35</f>
        <v>0</v>
      </c>
      <c r="EX26" s="43" t="n">
        <f aca="false">EX35</f>
        <v>0</v>
      </c>
      <c r="EY26" s="43" t="n">
        <f aca="false">EY35</f>
        <v>0</v>
      </c>
      <c r="EZ26" s="43" t="n">
        <f aca="false">EZ35</f>
        <v>0</v>
      </c>
      <c r="FA26" s="43" t="n">
        <f aca="false">FA35</f>
        <v>0</v>
      </c>
      <c r="FB26" s="43" t="n">
        <f aca="false">FB35</f>
        <v>0</v>
      </c>
      <c r="FC26" s="43" t="n">
        <f aca="false">FC35</f>
        <v>0</v>
      </c>
      <c r="FD26" s="43" t="n">
        <f aca="false">FD35</f>
        <v>0</v>
      </c>
      <c r="FE26" s="43" t="n">
        <f aca="false">FE35</f>
        <v>0</v>
      </c>
      <c r="FF26" s="43" t="n">
        <f aca="false">FF35</f>
        <v>0</v>
      </c>
      <c r="FG26" s="43" t="n">
        <f aca="false">FG35</f>
        <v>0</v>
      </c>
      <c r="FH26" s="43" t="n">
        <f aca="false">FH35</f>
        <v>0</v>
      </c>
      <c r="FI26" s="43" t="n">
        <f aca="false">FI35</f>
        <v>0</v>
      </c>
      <c r="FJ26" s="43" t="n">
        <f aca="false">FJ35</f>
        <v>0</v>
      </c>
      <c r="FK26" s="43" t="n">
        <f aca="false">FK35</f>
        <v>0</v>
      </c>
      <c r="FL26" s="43" t="n">
        <f aca="false">FL35</f>
        <v>0</v>
      </c>
      <c r="FM26" s="43" t="n">
        <f aca="false">FM35</f>
        <v>0</v>
      </c>
      <c r="FN26" s="43" t="n">
        <f aca="false">FN35</f>
        <v>0</v>
      </c>
      <c r="FO26" s="43" t="n">
        <f aca="false">FO35</f>
        <v>0</v>
      </c>
      <c r="FP26" s="43" t="n">
        <f aca="false">FP35</f>
        <v>0</v>
      </c>
      <c r="FQ26" s="43" t="n">
        <f aca="false">FQ35</f>
        <v>0</v>
      </c>
      <c r="FR26" s="43" t="n">
        <f aca="false">FR35</f>
        <v>0</v>
      </c>
      <c r="FS26" s="43" t="n">
        <f aca="false">FS35</f>
        <v>50343.74</v>
      </c>
      <c r="FT26" s="43" t="n">
        <f aca="false">FT35</f>
        <v>50343.74</v>
      </c>
      <c r="FU26" s="43" t="n">
        <f aca="false">FU35</f>
        <v>0</v>
      </c>
      <c r="FV26" s="43" t="n">
        <f aca="false">FV35</f>
        <v>0</v>
      </c>
      <c r="FW26" s="43" t="n">
        <f aca="false">FW35</f>
        <v>0</v>
      </c>
      <c r="FX26" s="43" t="n">
        <f aca="false">FX35</f>
        <v>0</v>
      </c>
      <c r="FY26" s="43" t="n">
        <f aca="false">FY35</f>
        <v>0</v>
      </c>
      <c r="FZ26" s="43" t="n">
        <f aca="false">FZ35</f>
        <v>0</v>
      </c>
      <c r="GA26" s="43" t="n">
        <f aca="false">GA35</f>
        <v>0</v>
      </c>
      <c r="GB26" s="43" t="n">
        <f aca="false">GB35</f>
        <v>0</v>
      </c>
      <c r="GC26" s="43" t="n">
        <f aca="false">GC35</f>
        <v>0</v>
      </c>
      <c r="GD26" s="43" t="n">
        <f aca="false">GD35</f>
        <v>0</v>
      </c>
      <c r="GE26" s="43" t="n">
        <f aca="false">GE35</f>
        <v>0</v>
      </c>
      <c r="GF26" s="43" t="n">
        <f aca="false">GF35</f>
        <v>0</v>
      </c>
      <c r="GG26" s="43" t="n">
        <f aca="false">GG35</f>
        <v>0</v>
      </c>
      <c r="GH26" s="43" t="n">
        <f aca="false">GH35</f>
        <v>0</v>
      </c>
      <c r="GI26" s="43" t="n">
        <f aca="false">GI35</f>
        <v>0</v>
      </c>
      <c r="GJ26" s="43" t="n">
        <f aca="false">GJ35</f>
        <v>0</v>
      </c>
      <c r="GK26" s="43" t="n">
        <f aca="false">GK35</f>
        <v>0</v>
      </c>
      <c r="GL26" s="43" t="n">
        <f aca="false">GL35</f>
        <v>0</v>
      </c>
      <c r="GM26" s="43" t="n">
        <f aca="false">GM35</f>
        <v>0</v>
      </c>
      <c r="GN26" s="43" t="n">
        <f aca="false">GN35</f>
        <v>0</v>
      </c>
      <c r="GO26" s="43" t="n">
        <f aca="false">GO35</f>
        <v>0</v>
      </c>
      <c r="GP26" s="43" t="n">
        <f aca="false">GP35</f>
        <v>0</v>
      </c>
      <c r="GQ26" s="43" t="n">
        <f aca="false">GQ35</f>
        <v>0</v>
      </c>
      <c r="GR26" s="43" t="n">
        <f aca="false">GR35</f>
        <v>0</v>
      </c>
      <c r="GS26" s="43" t="n">
        <f aca="false">GS35</f>
        <v>0</v>
      </c>
      <c r="GT26" s="43" t="n">
        <f aca="false">GT35</f>
        <v>0</v>
      </c>
      <c r="GU26" s="43" t="n">
        <f aca="false">GU35</f>
        <v>0</v>
      </c>
      <c r="GV26" s="43" t="n">
        <f aca="false">GV35</f>
        <v>0</v>
      </c>
      <c r="GW26" s="43" t="n">
        <f aca="false">GW35</f>
        <v>0</v>
      </c>
      <c r="GX26" s="43" t="n">
        <f aca="false">GX35</f>
        <v>0</v>
      </c>
    </row>
    <row r="28" customFormat="false" ht="14.65" hidden="false" customHeight="false" outlineLevel="0" collapsed="false">
      <c r="A28" s="43" t="n">
        <v>17</v>
      </c>
      <c r="B28" s="43" t="n">
        <v>1</v>
      </c>
      <c r="C28" s="43" t="n">
        <f aca="false">ROW(SmtRes!A13)</f>
        <v>13</v>
      </c>
      <c r="D28" s="43" t="n">
        <f aca="false">ROW(EtalonRes!A13)</f>
        <v>13</v>
      </c>
      <c r="E28" s="43" t="s">
        <v>93</v>
      </c>
      <c r="F28" s="43" t="s">
        <v>95</v>
      </c>
      <c r="G28" s="43" t="s">
        <v>30</v>
      </c>
      <c r="H28" s="43" t="s">
        <v>96</v>
      </c>
      <c r="I28" s="43" t="n">
        <f aca="false">ROUND(1.5/10,9)</f>
        <v>0.15</v>
      </c>
      <c r="J28" s="43" t="n">
        <v>0</v>
      </c>
      <c r="K28" s="43" t="n">
        <f aca="false">ROUND(1.5/10,9)</f>
        <v>0.15</v>
      </c>
      <c r="O28" s="43" t="n">
        <f aca="false">ROUND(CP28,2)</f>
        <v>303.12</v>
      </c>
      <c r="P28" s="43" t="n">
        <f aca="false">ROUND(CQ28*I28,2)</f>
        <v>0</v>
      </c>
      <c r="Q28" s="43" t="n">
        <f aca="false">ROUND(CR28*I28,2)</f>
        <v>159.99</v>
      </c>
      <c r="R28" s="43" t="n">
        <f aca="false">ROUND(CS28*I28,2)</f>
        <v>19.87</v>
      </c>
      <c r="S28" s="43" t="n">
        <f aca="false">ROUND(CT28*I28,2)</f>
        <v>143.13</v>
      </c>
      <c r="T28" s="43" t="n">
        <f aca="false">ROUND(CU28*I28,2)</f>
        <v>0</v>
      </c>
      <c r="U28" s="43" t="n">
        <f aca="false">CV28*I28</f>
        <v>12.4787784</v>
      </c>
      <c r="V28" s="43" t="n">
        <f aca="false">CW28*I28</f>
        <v>0</v>
      </c>
      <c r="W28" s="43" t="n">
        <f aca="false">ROUND(CX28*I28,2)</f>
        <v>0</v>
      </c>
      <c r="X28" s="43" t="n">
        <f aca="false">ROUND(CY28,2)</f>
        <v>171.15</v>
      </c>
      <c r="Y28" s="43" t="n">
        <f aca="false">ROUND(CZ28,2)</f>
        <v>102.69</v>
      </c>
      <c r="AA28" s="43" t="n">
        <v>86497921</v>
      </c>
      <c r="AB28" s="43" t="n">
        <f aca="false">(AC28+AD28+AF28)</f>
        <v>1893.9448</v>
      </c>
      <c r="AC28" s="43" t="n">
        <f aca="false">((ES28*0))</f>
        <v>0</v>
      </c>
      <c r="AD28" s="43" t="n">
        <f aca="false">((ET28*1.1*0.8))</f>
        <v>999.6536</v>
      </c>
      <c r="AE28" s="43" t="n">
        <f aca="false">((EU28*1.1*0.8))</f>
        <v>124.1416</v>
      </c>
      <c r="AF28" s="43" t="n">
        <f aca="false">((EV28*1.1*0.8))</f>
        <v>894.2912</v>
      </c>
      <c r="AG28" s="43" t="n">
        <f aca="false">(AP28)</f>
        <v>0</v>
      </c>
      <c r="AH28" s="43" t="n">
        <f aca="false">((EW28*1.1*0.8))</f>
        <v>77.968</v>
      </c>
      <c r="AI28" s="43" t="n">
        <f aca="false">((EX28*1.1*0.8))</f>
        <v>0</v>
      </c>
      <c r="AJ28" s="43" t="n">
        <f aca="false">(AS28)</f>
        <v>0</v>
      </c>
      <c r="AK28" s="43" t="n">
        <v>0</v>
      </c>
      <c r="AL28" s="43" t="n">
        <v>4172.77</v>
      </c>
      <c r="AM28" s="43" t="n">
        <v>1135.97</v>
      </c>
      <c r="AN28" s="43" t="n">
        <v>141.07</v>
      </c>
      <c r="AO28" s="43" t="n">
        <v>1016.24</v>
      </c>
      <c r="AP28" s="43" t="n">
        <v>0</v>
      </c>
      <c r="AQ28" s="43" t="n">
        <v>88.6</v>
      </c>
      <c r="AR28" s="43" t="n">
        <v>0</v>
      </c>
      <c r="AS28" s="43" t="n">
        <v>0</v>
      </c>
      <c r="AT28" s="43" t="n">
        <v>105</v>
      </c>
      <c r="AU28" s="43" t="n">
        <v>63</v>
      </c>
      <c r="AV28" s="43" t="n">
        <v>1.067</v>
      </c>
      <c r="AW28" s="43" t="n">
        <v>1.003</v>
      </c>
      <c r="AZ28" s="43" t="n">
        <v>1</v>
      </c>
      <c r="BA28" s="43" t="n">
        <v>1</v>
      </c>
      <c r="BB28" s="43" t="n">
        <v>1</v>
      </c>
      <c r="BC28" s="43" t="n">
        <v>1</v>
      </c>
      <c r="BH28" s="43" t="n">
        <v>0</v>
      </c>
      <c r="BI28" s="43" t="n">
        <v>1</v>
      </c>
      <c r="BJ28" s="43" t="s">
        <v>95</v>
      </c>
      <c r="BM28" s="43" t="n">
        <v>140</v>
      </c>
      <c r="BN28" s="43" t="n">
        <v>0</v>
      </c>
      <c r="BO28" s="43" t="s">
        <v>95</v>
      </c>
      <c r="BP28" s="43" t="n">
        <v>1</v>
      </c>
      <c r="BQ28" s="43" t="n">
        <v>30</v>
      </c>
      <c r="BR28" s="43" t="n">
        <v>0</v>
      </c>
      <c r="BS28" s="43" t="n">
        <v>1</v>
      </c>
      <c r="BT28" s="43" t="n">
        <v>1</v>
      </c>
      <c r="BU28" s="43" t="n">
        <v>1</v>
      </c>
      <c r="BV28" s="43" t="n">
        <v>1</v>
      </c>
      <c r="BW28" s="43" t="n">
        <v>1</v>
      </c>
      <c r="BX28" s="43" t="n">
        <v>1</v>
      </c>
      <c r="BZ28" s="43" t="n">
        <v>105</v>
      </c>
      <c r="CA28" s="43" t="n">
        <v>63</v>
      </c>
      <c r="CE28" s="43" t="n">
        <v>0</v>
      </c>
      <c r="CF28" s="43" t="n">
        <v>0</v>
      </c>
      <c r="CG28" s="43" t="n">
        <v>0</v>
      </c>
      <c r="CM28" s="43" t="n">
        <v>0</v>
      </c>
      <c r="CN28" s="43" t="s">
        <v>97</v>
      </c>
      <c r="CO28" s="43" t="n">
        <v>0</v>
      </c>
      <c r="CP28" s="43" t="n">
        <f aca="false">(P28+Q28+S28)</f>
        <v>303.12</v>
      </c>
      <c r="CQ28" s="43" t="n">
        <f aca="false">(AC28*BC28*AW28)</f>
        <v>0</v>
      </c>
      <c r="CR28" s="43" t="n">
        <f aca="false">(((ET28*1.1*0.8))*BB28*AV28)</f>
        <v>1066.6303912</v>
      </c>
      <c r="CS28" s="43" t="n">
        <f aca="false">(AE28*BS28*AV28)</f>
        <v>132.4590872</v>
      </c>
      <c r="CT28" s="43" t="n">
        <f aca="false">(AF28*BA28*AV28)</f>
        <v>954.2087104</v>
      </c>
      <c r="CU28" s="43" t="n">
        <f aca="false">AG28</f>
        <v>0</v>
      </c>
      <c r="CV28" s="43" t="n">
        <f aca="false">(AH28*AV28)</f>
        <v>83.191856</v>
      </c>
      <c r="CW28" s="43" t="n">
        <f aca="false">AI28</f>
        <v>0</v>
      </c>
      <c r="CX28" s="43" t="n">
        <f aca="false">AJ28</f>
        <v>0</v>
      </c>
      <c r="CY28" s="43" t="n">
        <f aca="false">(((S28+R28)*BZ28)/100)</f>
        <v>171.15</v>
      </c>
      <c r="CZ28" s="43" t="n">
        <f aca="false">(((S28+R28)*CA28)/100)</f>
        <v>102.69</v>
      </c>
      <c r="DD28" s="43" t="s">
        <v>98</v>
      </c>
      <c r="DE28" s="43" t="s">
        <v>99</v>
      </c>
      <c r="DF28" s="43" t="s">
        <v>99</v>
      </c>
      <c r="DG28" s="43" t="s">
        <v>99</v>
      </c>
      <c r="DI28" s="43" t="s">
        <v>99</v>
      </c>
      <c r="DJ28" s="43" t="s">
        <v>99</v>
      </c>
      <c r="DN28" s="43" t="n">
        <v>0</v>
      </c>
      <c r="DO28" s="43" t="n">
        <v>0</v>
      </c>
      <c r="DP28" s="43" t="n">
        <v>1</v>
      </c>
      <c r="DQ28" s="43" t="n">
        <v>1</v>
      </c>
      <c r="DU28" s="43" t="n">
        <v>1013</v>
      </c>
      <c r="DV28" s="43" t="s">
        <v>96</v>
      </c>
      <c r="DW28" s="43" t="s">
        <v>96</v>
      </c>
      <c r="DX28" s="43" t="n">
        <v>1</v>
      </c>
      <c r="EE28" s="43" t="n">
        <v>86330768</v>
      </c>
      <c r="EF28" s="43" t="n">
        <v>30</v>
      </c>
      <c r="EG28" s="43" t="s">
        <v>8</v>
      </c>
      <c r="EH28" s="43" t="n">
        <v>0</v>
      </c>
      <c r="EJ28" s="43" t="n">
        <v>1</v>
      </c>
      <c r="EK28" s="43" t="n">
        <v>140</v>
      </c>
      <c r="EL28" s="43" t="s">
        <v>100</v>
      </c>
      <c r="EM28" s="43" t="s">
        <v>101</v>
      </c>
      <c r="EO28" s="43" t="s">
        <v>102</v>
      </c>
      <c r="EQ28" s="43" t="n">
        <v>0</v>
      </c>
      <c r="ER28" s="43" t="n">
        <v>0</v>
      </c>
      <c r="ES28" s="43" t="n">
        <v>4172.77</v>
      </c>
      <c r="ET28" s="43" t="n">
        <v>1135.97</v>
      </c>
      <c r="EU28" s="43" t="n">
        <v>141.07</v>
      </c>
      <c r="EV28" s="43" t="n">
        <v>1016.24</v>
      </c>
      <c r="EW28" s="43" t="n">
        <v>88.6</v>
      </c>
      <c r="EX28" s="43" t="n">
        <v>0</v>
      </c>
      <c r="EY28" s="43" t="n">
        <v>0</v>
      </c>
      <c r="FQ28" s="43" t="n">
        <v>0</v>
      </c>
      <c r="FR28" s="43" t="n">
        <v>0</v>
      </c>
      <c r="FS28" s="43" t="n">
        <v>0</v>
      </c>
      <c r="FX28" s="43" t="n">
        <v>105</v>
      </c>
      <c r="FY28" s="43" t="n">
        <v>63</v>
      </c>
      <c r="GD28" s="43" t="n">
        <v>1</v>
      </c>
      <c r="GF28" s="43" t="n">
        <v>1531655653</v>
      </c>
      <c r="GG28" s="43" t="n">
        <v>2</v>
      </c>
      <c r="GH28" s="43" t="n">
        <v>0</v>
      </c>
      <c r="GI28" s="43" t="n">
        <v>-2</v>
      </c>
      <c r="GJ28" s="43" t="n">
        <v>0</v>
      </c>
      <c r="GK28" s="43" t="n">
        <v>0</v>
      </c>
      <c r="GL28" s="43" t="n">
        <f aca="false">ROUND(IF(AND(BH28=3,BI28=3,FS28&lt;&gt;0),P28,0),2)</f>
        <v>0</v>
      </c>
      <c r="GM28" s="43" t="n">
        <f aca="false">ROUND(O28+X28+Y28,2)+GX28</f>
        <v>576.96</v>
      </c>
      <c r="GN28" s="43" t="n">
        <f aca="false">IF(OR(BI28=0,BI28=1),GM28-GX28,0)</f>
        <v>576.96</v>
      </c>
      <c r="GO28" s="43" t="n">
        <f aca="false">IF(BI28=2,GM28-GX28,0)</f>
        <v>0</v>
      </c>
      <c r="GP28" s="43" t="n">
        <f aca="false">IF(BI28=4,GM28-GX28,0)</f>
        <v>0</v>
      </c>
      <c r="GR28" s="43" t="n">
        <v>0</v>
      </c>
      <c r="GS28" s="43" t="n">
        <v>3</v>
      </c>
      <c r="GT28" s="43" t="n">
        <v>0</v>
      </c>
      <c r="GV28" s="43" t="n">
        <f aca="false">(GT28)</f>
        <v>0</v>
      </c>
      <c r="GW28" s="43" t="n">
        <v>1</v>
      </c>
      <c r="GX28" s="43" t="n">
        <f aca="false">ROUND(HC28*I28,2)</f>
        <v>0</v>
      </c>
      <c r="HA28" s="43" t="n">
        <v>0</v>
      </c>
      <c r="HB28" s="43" t="n">
        <v>0</v>
      </c>
      <c r="HC28" s="43" t="n">
        <f aca="false">GV28*GW28</f>
        <v>0</v>
      </c>
      <c r="HS28" s="43" t="n">
        <v>0</v>
      </c>
      <c r="IK28" s="43" t="n">
        <v>0</v>
      </c>
    </row>
    <row r="29" customFormat="false" ht="14.65" hidden="false" customHeight="false" outlineLevel="0" collapsed="false">
      <c r="A29" s="43" t="n">
        <v>17</v>
      </c>
      <c r="B29" s="43" t="n">
        <v>1</v>
      </c>
      <c r="C29" s="43" t="n">
        <f aca="false">ROW(SmtRes!A26)</f>
        <v>26</v>
      </c>
      <c r="D29" s="43" t="n">
        <f aca="false">ROW(EtalonRes!A26)</f>
        <v>26</v>
      </c>
      <c r="E29" s="43" t="s">
        <v>93</v>
      </c>
      <c r="F29" s="43" t="s">
        <v>95</v>
      </c>
      <c r="G29" s="43" t="s">
        <v>30</v>
      </c>
      <c r="H29" s="43" t="s">
        <v>96</v>
      </c>
      <c r="I29" s="43" t="n">
        <f aca="false">ROUND(1.5/10,9)</f>
        <v>0.15</v>
      </c>
      <c r="J29" s="43" t="n">
        <v>0</v>
      </c>
      <c r="K29" s="43" t="n">
        <f aca="false">ROUND(1.5/10,9)</f>
        <v>0.15</v>
      </c>
      <c r="O29" s="43" t="n">
        <f aca="false">ROUND(CP29,2)</f>
        <v>10961.57</v>
      </c>
      <c r="P29" s="43" t="n">
        <f aca="false">ROUND(CQ29*I29,2)</f>
        <v>0</v>
      </c>
      <c r="Q29" s="43" t="n">
        <f aca="false">ROUND(CR29*I29,2)</f>
        <v>2694.31</v>
      </c>
      <c r="R29" s="43" t="n">
        <f aca="false">ROUND(CS29*I29,2)</f>
        <v>1147.63</v>
      </c>
      <c r="S29" s="43" t="n">
        <f aca="false">ROUND(CT29*I29,2)</f>
        <v>8267.26</v>
      </c>
      <c r="T29" s="43" t="n">
        <f aca="false">ROUND(CU29*I29,2)</f>
        <v>0</v>
      </c>
      <c r="U29" s="43" t="n">
        <f aca="false">CV29*I29</f>
        <v>12.4787784</v>
      </c>
      <c r="V29" s="43" t="n">
        <f aca="false">CW29*I29</f>
        <v>0</v>
      </c>
      <c r="W29" s="43" t="n">
        <f aca="false">ROUND(CX29*I29,2)</f>
        <v>0</v>
      </c>
      <c r="X29" s="43" t="n">
        <f aca="false">ROUND(CY29,2)</f>
        <v>9885.63</v>
      </c>
      <c r="Y29" s="43" t="n">
        <f aca="false">ROUND(CZ29,2)</f>
        <v>5931.38</v>
      </c>
      <c r="AA29" s="43" t="n">
        <v>86497922</v>
      </c>
      <c r="AB29" s="43" t="n">
        <f aca="false">(AC29+AD29+AF29)</f>
        <v>1893.9448</v>
      </c>
      <c r="AC29" s="43" t="n">
        <f aca="false">((ES29*0))</f>
        <v>0</v>
      </c>
      <c r="AD29" s="43" t="n">
        <f aca="false">((ET29*1.1*0.8))</f>
        <v>999.6536</v>
      </c>
      <c r="AE29" s="43" t="n">
        <f aca="false">((EU29*1.1*0.8))</f>
        <v>124.1416</v>
      </c>
      <c r="AF29" s="43" t="n">
        <f aca="false">((EV29*1.1*0.8))</f>
        <v>894.2912</v>
      </c>
      <c r="AG29" s="43" t="n">
        <f aca="false">(AP29)</f>
        <v>0</v>
      </c>
      <c r="AH29" s="43" t="n">
        <f aca="false">((EW29*1.1*0.8))</f>
        <v>77.968</v>
      </c>
      <c r="AI29" s="43" t="n">
        <f aca="false">((EX29*1.1*0.8))</f>
        <v>0</v>
      </c>
      <c r="AJ29" s="43" t="n">
        <f aca="false">(AS29)</f>
        <v>0</v>
      </c>
      <c r="AK29" s="43" t="n">
        <v>0</v>
      </c>
      <c r="AL29" s="43" t="n">
        <v>4172.77</v>
      </c>
      <c r="AM29" s="43" t="n">
        <v>1135.97</v>
      </c>
      <c r="AN29" s="43" t="n">
        <v>141.07</v>
      </c>
      <c r="AO29" s="43" t="n">
        <v>1016.24</v>
      </c>
      <c r="AP29" s="43" t="n">
        <v>0</v>
      </c>
      <c r="AQ29" s="43" t="n">
        <v>88.6</v>
      </c>
      <c r="AR29" s="43" t="n">
        <v>0</v>
      </c>
      <c r="AS29" s="43" t="n">
        <v>0</v>
      </c>
      <c r="AT29" s="43" t="n">
        <v>105</v>
      </c>
      <c r="AU29" s="43" t="n">
        <v>63</v>
      </c>
      <c r="AV29" s="43" t="n">
        <v>1.067</v>
      </c>
      <c r="AW29" s="43" t="n">
        <v>1.003</v>
      </c>
      <c r="AZ29" s="43" t="n">
        <v>1</v>
      </c>
      <c r="BA29" s="43" t="n">
        <v>57.76</v>
      </c>
      <c r="BB29" s="43" t="n">
        <v>16.84</v>
      </c>
      <c r="BC29" s="43" t="n">
        <v>13.35</v>
      </c>
      <c r="BH29" s="43" t="n">
        <v>0</v>
      </c>
      <c r="BI29" s="43" t="n">
        <v>1</v>
      </c>
      <c r="BJ29" s="43" t="s">
        <v>95</v>
      </c>
      <c r="BM29" s="43" t="n">
        <v>140</v>
      </c>
      <c r="BN29" s="43" t="n">
        <v>0</v>
      </c>
      <c r="BO29" s="43" t="s">
        <v>95</v>
      </c>
      <c r="BP29" s="43" t="n">
        <v>1</v>
      </c>
      <c r="BQ29" s="43" t="n">
        <v>30</v>
      </c>
      <c r="BR29" s="43" t="n">
        <v>0</v>
      </c>
      <c r="BS29" s="43" t="n">
        <v>57.76</v>
      </c>
      <c r="BT29" s="43" t="n">
        <v>1</v>
      </c>
      <c r="BU29" s="43" t="n">
        <v>1</v>
      </c>
      <c r="BV29" s="43" t="n">
        <v>1</v>
      </c>
      <c r="BW29" s="43" t="n">
        <v>1</v>
      </c>
      <c r="BX29" s="43" t="n">
        <v>1</v>
      </c>
      <c r="BZ29" s="43" t="n">
        <v>105</v>
      </c>
      <c r="CA29" s="43" t="n">
        <v>63</v>
      </c>
      <c r="CE29" s="43" t="n">
        <v>0</v>
      </c>
      <c r="CF29" s="43" t="n">
        <v>0</v>
      </c>
      <c r="CG29" s="43" t="n">
        <v>0</v>
      </c>
      <c r="CM29" s="43" t="n">
        <v>0</v>
      </c>
      <c r="CN29" s="43" t="s">
        <v>97</v>
      </c>
      <c r="CO29" s="43" t="n">
        <v>0</v>
      </c>
      <c r="CP29" s="43" t="n">
        <f aca="false">(P29+Q29+S29)</f>
        <v>10961.57</v>
      </c>
      <c r="CQ29" s="43" t="n">
        <f aca="false">(AC29*BC29*AW29)</f>
        <v>0</v>
      </c>
      <c r="CR29" s="43" t="n">
        <f aca="false">(((ET29*1.1*0.8))*BB29*AV29)</f>
        <v>17962.055787808</v>
      </c>
      <c r="CS29" s="43" t="n">
        <f aca="false">(AE29*BS29*AV29)</f>
        <v>7650.836876672</v>
      </c>
      <c r="CT29" s="43" t="n">
        <f aca="false">(AF29*BA29*AV29)</f>
        <v>55115.095112704</v>
      </c>
      <c r="CU29" s="43" t="n">
        <f aca="false">AG29</f>
        <v>0</v>
      </c>
      <c r="CV29" s="43" t="n">
        <f aca="false">(AH29*AV29)</f>
        <v>83.191856</v>
      </c>
      <c r="CW29" s="43" t="n">
        <f aca="false">AI29</f>
        <v>0</v>
      </c>
      <c r="CX29" s="43" t="n">
        <f aca="false">AJ29</f>
        <v>0</v>
      </c>
      <c r="CY29" s="43" t="n">
        <f aca="false">(S29+R29)*(BZ29/100)</f>
        <v>9885.6345</v>
      </c>
      <c r="CZ29" s="43" t="n">
        <f aca="false">(S29+R29)*(CA29/100)</f>
        <v>5931.3807</v>
      </c>
      <c r="DD29" s="43" t="s">
        <v>98</v>
      </c>
      <c r="DE29" s="43" t="s">
        <v>99</v>
      </c>
      <c r="DF29" s="43" t="s">
        <v>99</v>
      </c>
      <c r="DG29" s="43" t="s">
        <v>99</v>
      </c>
      <c r="DI29" s="43" t="s">
        <v>99</v>
      </c>
      <c r="DJ29" s="43" t="s">
        <v>99</v>
      </c>
      <c r="DN29" s="43" t="n">
        <v>105</v>
      </c>
      <c r="DO29" s="43" t="n">
        <v>63</v>
      </c>
      <c r="DP29" s="43" t="n">
        <v>1</v>
      </c>
      <c r="DQ29" s="43" t="n">
        <v>1</v>
      </c>
      <c r="DU29" s="43" t="n">
        <v>1013</v>
      </c>
      <c r="DV29" s="43" t="s">
        <v>96</v>
      </c>
      <c r="DW29" s="43" t="s">
        <v>96</v>
      </c>
      <c r="DX29" s="43" t="n">
        <v>1</v>
      </c>
      <c r="EE29" s="43" t="n">
        <v>86330768</v>
      </c>
      <c r="EF29" s="43" t="n">
        <v>30</v>
      </c>
      <c r="EG29" s="43" t="s">
        <v>8</v>
      </c>
      <c r="EH29" s="43" t="n">
        <v>0</v>
      </c>
      <c r="EJ29" s="43" t="n">
        <v>1</v>
      </c>
      <c r="EK29" s="43" t="n">
        <v>140</v>
      </c>
      <c r="EL29" s="43" t="s">
        <v>100</v>
      </c>
      <c r="EM29" s="43" t="s">
        <v>101</v>
      </c>
      <c r="EO29" s="43" t="s">
        <v>102</v>
      </c>
      <c r="EQ29" s="43" t="n">
        <v>0</v>
      </c>
      <c r="ER29" s="43" t="n">
        <v>0</v>
      </c>
      <c r="ES29" s="43" t="n">
        <v>4172.77</v>
      </c>
      <c r="ET29" s="43" t="n">
        <v>1135.97</v>
      </c>
      <c r="EU29" s="43" t="n">
        <v>141.07</v>
      </c>
      <c r="EV29" s="43" t="n">
        <v>1016.24</v>
      </c>
      <c r="EW29" s="43" t="n">
        <v>88.6</v>
      </c>
      <c r="EX29" s="43" t="n">
        <v>0</v>
      </c>
      <c r="EY29" s="43" t="n">
        <v>0</v>
      </c>
      <c r="FQ29" s="43" t="n">
        <v>0</v>
      </c>
      <c r="FR29" s="43" t="n">
        <v>0</v>
      </c>
      <c r="FS29" s="43" t="n">
        <v>0</v>
      </c>
      <c r="FX29" s="43" t="n">
        <v>105</v>
      </c>
      <c r="FY29" s="43" t="n">
        <v>63</v>
      </c>
      <c r="GD29" s="43" t="n">
        <v>1</v>
      </c>
      <c r="GF29" s="43" t="n">
        <v>1531655653</v>
      </c>
      <c r="GG29" s="43" t="n">
        <v>2</v>
      </c>
      <c r="GH29" s="43" t="n">
        <v>0</v>
      </c>
      <c r="GI29" s="43" t="n">
        <v>-2</v>
      </c>
      <c r="GJ29" s="43" t="n">
        <v>0</v>
      </c>
      <c r="GK29" s="43" t="n">
        <v>0</v>
      </c>
      <c r="GL29" s="43" t="n">
        <f aca="false">ROUND(IF(AND(BH29=3,BI29=3,FS29&lt;&gt;0),P29,0),2)</f>
        <v>0</v>
      </c>
      <c r="GM29" s="43" t="n">
        <f aca="false">ROUND(O29+X29+Y29,2)+GX29</f>
        <v>26778.58</v>
      </c>
      <c r="GN29" s="43" t="n">
        <f aca="false">IF(OR(BI29=0,BI29=1),GM29-GX29,0)</f>
        <v>26778.58</v>
      </c>
      <c r="GO29" s="43" t="n">
        <f aca="false">IF(BI29=2,GM29-GX29,0)</f>
        <v>0</v>
      </c>
      <c r="GP29" s="43" t="n">
        <f aca="false">IF(BI29=4,GM29-GX29,0)</f>
        <v>0</v>
      </c>
      <c r="GR29" s="43" t="n">
        <v>0</v>
      </c>
      <c r="GS29" s="43" t="n">
        <v>3</v>
      </c>
      <c r="GT29" s="43" t="n">
        <v>0</v>
      </c>
      <c r="GV29" s="43" t="n">
        <f aca="false">(GT29)</f>
        <v>0</v>
      </c>
      <c r="GW29" s="43" t="n">
        <v>13.35</v>
      </c>
      <c r="GX29" s="43" t="n">
        <f aca="false">ROUND(HC29*I29,2)</f>
        <v>0</v>
      </c>
      <c r="HA29" s="43" t="n">
        <v>0</v>
      </c>
      <c r="HB29" s="43" t="n">
        <v>0</v>
      </c>
      <c r="HC29" s="43" t="n">
        <f aca="false">GV29*GW29</f>
        <v>0</v>
      </c>
      <c r="HS29" s="43" t="n">
        <v>0</v>
      </c>
      <c r="IK29" s="43" t="n">
        <v>0</v>
      </c>
    </row>
    <row r="30" customFormat="false" ht="14.65" hidden="false" customHeight="false" outlineLevel="0" collapsed="false">
      <c r="A30" s="43" t="n">
        <v>17</v>
      </c>
      <c r="B30" s="43" t="n">
        <v>1</v>
      </c>
      <c r="C30" s="43" t="n">
        <f aca="false">ROW(SmtRes!A39)</f>
        <v>39</v>
      </c>
      <c r="D30" s="43" t="n">
        <f aca="false">ROW(EtalonRes!A39)</f>
        <v>39</v>
      </c>
      <c r="E30" s="43" t="s">
        <v>103</v>
      </c>
      <c r="F30" s="43" t="s">
        <v>95</v>
      </c>
      <c r="G30" s="43" t="s">
        <v>30</v>
      </c>
      <c r="H30" s="43" t="s">
        <v>96</v>
      </c>
      <c r="I30" s="43" t="n">
        <f aca="false">ROUND(0.11,9)</f>
        <v>0.11</v>
      </c>
      <c r="J30" s="43" t="n">
        <v>0</v>
      </c>
      <c r="K30" s="43" t="n">
        <f aca="false">ROUND(0.11,9)</f>
        <v>0.11</v>
      </c>
      <c r="O30" s="43" t="n">
        <f aca="false">ROUND(CP30,2)</f>
        <v>222.29</v>
      </c>
      <c r="P30" s="43" t="n">
        <f aca="false">ROUND(CQ30*I30,2)</f>
        <v>0</v>
      </c>
      <c r="Q30" s="43" t="n">
        <f aca="false">ROUND(CR30*I30,2)</f>
        <v>117.33</v>
      </c>
      <c r="R30" s="43" t="n">
        <f aca="false">ROUND(CS30*I30,2)</f>
        <v>14.57</v>
      </c>
      <c r="S30" s="43" t="n">
        <f aca="false">ROUND(CT30*I30,2)</f>
        <v>104.96</v>
      </c>
      <c r="T30" s="43" t="n">
        <f aca="false">ROUND(CU30*I30,2)</f>
        <v>0</v>
      </c>
      <c r="U30" s="43" t="n">
        <f aca="false">CV30*I30</f>
        <v>9.15110416</v>
      </c>
      <c r="V30" s="43" t="n">
        <f aca="false">CW30*I30</f>
        <v>0</v>
      </c>
      <c r="W30" s="43" t="n">
        <f aca="false">ROUND(CX30*I30,2)</f>
        <v>0</v>
      </c>
      <c r="X30" s="43" t="n">
        <f aca="false">ROUND(CY30,2)</f>
        <v>125.51</v>
      </c>
      <c r="Y30" s="43" t="n">
        <f aca="false">ROUND(CZ30,2)</f>
        <v>75.3</v>
      </c>
      <c r="AA30" s="43" t="n">
        <v>86497921</v>
      </c>
      <c r="AB30" s="43" t="n">
        <f aca="false">(AC30+AD30+AF30)</f>
        <v>1893.9448</v>
      </c>
      <c r="AC30" s="43" t="n">
        <f aca="false">((ES30*0))</f>
        <v>0</v>
      </c>
      <c r="AD30" s="43" t="n">
        <f aca="false">((ET30*1.1*0.8))</f>
        <v>999.6536</v>
      </c>
      <c r="AE30" s="43" t="n">
        <f aca="false">((EU30*1.1*0.8))</f>
        <v>124.1416</v>
      </c>
      <c r="AF30" s="43" t="n">
        <f aca="false">((EV30*1.1*0.8))</f>
        <v>894.2912</v>
      </c>
      <c r="AG30" s="43" t="n">
        <f aca="false">(AP30)</f>
        <v>0</v>
      </c>
      <c r="AH30" s="43" t="n">
        <f aca="false">((EW30*1.1*0.8))</f>
        <v>77.968</v>
      </c>
      <c r="AI30" s="43" t="n">
        <f aca="false">((EX30*1.1*0.8))</f>
        <v>0</v>
      </c>
      <c r="AJ30" s="43" t="n">
        <f aca="false">(AS30)</f>
        <v>0</v>
      </c>
      <c r="AK30" s="43" t="n">
        <v>0</v>
      </c>
      <c r="AL30" s="43" t="n">
        <v>4172.77</v>
      </c>
      <c r="AM30" s="43" t="n">
        <v>1135.97</v>
      </c>
      <c r="AN30" s="43" t="n">
        <v>141.07</v>
      </c>
      <c r="AO30" s="43" t="n">
        <v>1016.24</v>
      </c>
      <c r="AP30" s="43" t="n">
        <v>0</v>
      </c>
      <c r="AQ30" s="43" t="n">
        <v>88.6</v>
      </c>
      <c r="AR30" s="43" t="n">
        <v>0</v>
      </c>
      <c r="AS30" s="43" t="n">
        <v>0</v>
      </c>
      <c r="AT30" s="43" t="n">
        <v>105</v>
      </c>
      <c r="AU30" s="43" t="n">
        <v>63</v>
      </c>
      <c r="AV30" s="43" t="n">
        <v>1.067</v>
      </c>
      <c r="AW30" s="43" t="n">
        <v>1.003</v>
      </c>
      <c r="AZ30" s="43" t="n">
        <v>1</v>
      </c>
      <c r="BA30" s="43" t="n">
        <v>1</v>
      </c>
      <c r="BB30" s="43" t="n">
        <v>1</v>
      </c>
      <c r="BC30" s="43" t="n">
        <v>1</v>
      </c>
      <c r="BH30" s="43" t="n">
        <v>0</v>
      </c>
      <c r="BI30" s="43" t="n">
        <v>1</v>
      </c>
      <c r="BJ30" s="43" t="s">
        <v>95</v>
      </c>
      <c r="BM30" s="43" t="n">
        <v>140</v>
      </c>
      <c r="BN30" s="43" t="n">
        <v>0</v>
      </c>
      <c r="BO30" s="43" t="s">
        <v>95</v>
      </c>
      <c r="BP30" s="43" t="n">
        <v>1</v>
      </c>
      <c r="BQ30" s="43" t="n">
        <v>30</v>
      </c>
      <c r="BR30" s="43" t="n">
        <v>0</v>
      </c>
      <c r="BS30" s="43" t="n">
        <v>1</v>
      </c>
      <c r="BT30" s="43" t="n">
        <v>1</v>
      </c>
      <c r="BU30" s="43" t="n">
        <v>1</v>
      </c>
      <c r="BV30" s="43" t="n">
        <v>1</v>
      </c>
      <c r="BW30" s="43" t="n">
        <v>1</v>
      </c>
      <c r="BX30" s="43" t="n">
        <v>1</v>
      </c>
      <c r="BZ30" s="43" t="n">
        <v>105</v>
      </c>
      <c r="CA30" s="43" t="n">
        <v>63</v>
      </c>
      <c r="CE30" s="43" t="n">
        <v>0</v>
      </c>
      <c r="CF30" s="43" t="n">
        <v>0</v>
      </c>
      <c r="CG30" s="43" t="n">
        <v>0</v>
      </c>
      <c r="CM30" s="43" t="n">
        <v>0</v>
      </c>
      <c r="CN30" s="43" t="s">
        <v>97</v>
      </c>
      <c r="CO30" s="43" t="n">
        <v>0</v>
      </c>
      <c r="CP30" s="43" t="n">
        <f aca="false">(P30+Q30+S30)</f>
        <v>222.29</v>
      </c>
      <c r="CQ30" s="43" t="n">
        <f aca="false">(AC30*BC30*AW30)</f>
        <v>0</v>
      </c>
      <c r="CR30" s="43" t="n">
        <f aca="false">(((ET30*1.1*0.8))*BB30*AV30)</f>
        <v>1066.6303912</v>
      </c>
      <c r="CS30" s="43" t="n">
        <f aca="false">(AE30*BS30*AV30)</f>
        <v>132.4590872</v>
      </c>
      <c r="CT30" s="43" t="n">
        <f aca="false">(AF30*BA30*AV30)</f>
        <v>954.2087104</v>
      </c>
      <c r="CU30" s="43" t="n">
        <f aca="false">AG30</f>
        <v>0</v>
      </c>
      <c r="CV30" s="43" t="n">
        <f aca="false">(AH30*AV30)</f>
        <v>83.191856</v>
      </c>
      <c r="CW30" s="43" t="n">
        <f aca="false">AI30</f>
        <v>0</v>
      </c>
      <c r="CX30" s="43" t="n">
        <f aca="false">AJ30</f>
        <v>0</v>
      </c>
      <c r="CY30" s="43" t="n">
        <f aca="false">(((S30+R30)*BZ30)/100)</f>
        <v>125.5065</v>
      </c>
      <c r="CZ30" s="43" t="n">
        <f aca="false">(((S30+R30)*CA30)/100)</f>
        <v>75.3039</v>
      </c>
      <c r="DD30" s="43" t="s">
        <v>98</v>
      </c>
      <c r="DE30" s="43" t="s">
        <v>99</v>
      </c>
      <c r="DF30" s="43" t="s">
        <v>99</v>
      </c>
      <c r="DG30" s="43" t="s">
        <v>99</v>
      </c>
      <c r="DI30" s="43" t="s">
        <v>99</v>
      </c>
      <c r="DJ30" s="43" t="s">
        <v>99</v>
      </c>
      <c r="DN30" s="43" t="n">
        <v>0</v>
      </c>
      <c r="DO30" s="43" t="n">
        <v>0</v>
      </c>
      <c r="DP30" s="43" t="n">
        <v>1</v>
      </c>
      <c r="DQ30" s="43" t="n">
        <v>1</v>
      </c>
      <c r="DU30" s="43" t="n">
        <v>1013</v>
      </c>
      <c r="DV30" s="43" t="s">
        <v>96</v>
      </c>
      <c r="DW30" s="43" t="s">
        <v>96</v>
      </c>
      <c r="DX30" s="43" t="n">
        <v>1</v>
      </c>
      <c r="EE30" s="43" t="n">
        <v>86330768</v>
      </c>
      <c r="EF30" s="43" t="n">
        <v>30</v>
      </c>
      <c r="EG30" s="43" t="s">
        <v>8</v>
      </c>
      <c r="EH30" s="43" t="n">
        <v>0</v>
      </c>
      <c r="EJ30" s="43" t="n">
        <v>1</v>
      </c>
      <c r="EK30" s="43" t="n">
        <v>140</v>
      </c>
      <c r="EL30" s="43" t="s">
        <v>100</v>
      </c>
      <c r="EM30" s="43" t="s">
        <v>101</v>
      </c>
      <c r="EO30" s="43" t="s">
        <v>102</v>
      </c>
      <c r="EQ30" s="43" t="n">
        <v>0</v>
      </c>
      <c r="ER30" s="43" t="n">
        <v>0</v>
      </c>
      <c r="ES30" s="43" t="n">
        <v>4172.77</v>
      </c>
      <c r="ET30" s="43" t="n">
        <v>1135.97</v>
      </c>
      <c r="EU30" s="43" t="n">
        <v>141.07</v>
      </c>
      <c r="EV30" s="43" t="n">
        <v>1016.24</v>
      </c>
      <c r="EW30" s="43" t="n">
        <v>88.6</v>
      </c>
      <c r="EX30" s="43" t="n">
        <v>0</v>
      </c>
      <c r="EY30" s="43" t="n">
        <v>0</v>
      </c>
      <c r="FQ30" s="43" t="n">
        <v>0</v>
      </c>
      <c r="FR30" s="43" t="n">
        <v>0</v>
      </c>
      <c r="FS30" s="43" t="n">
        <v>0</v>
      </c>
      <c r="FX30" s="43" t="n">
        <v>105</v>
      </c>
      <c r="FY30" s="43" t="n">
        <v>63</v>
      </c>
      <c r="GD30" s="43" t="n">
        <v>1</v>
      </c>
      <c r="GF30" s="43" t="n">
        <v>1693447855</v>
      </c>
      <c r="GG30" s="43" t="n">
        <v>2</v>
      </c>
      <c r="GH30" s="43" t="n">
        <v>0</v>
      </c>
      <c r="GI30" s="43" t="n">
        <v>-2</v>
      </c>
      <c r="GJ30" s="43" t="n">
        <v>0</v>
      </c>
      <c r="GK30" s="43" t="n">
        <v>0</v>
      </c>
      <c r="GL30" s="43" t="n">
        <f aca="false">ROUND(IF(AND(BH30=3,BI30=3,FS30&lt;&gt;0),P30,0),2)</f>
        <v>0</v>
      </c>
      <c r="GM30" s="43" t="n">
        <f aca="false">ROUND(O30+X30+Y30,2)+GX30</f>
        <v>423.1</v>
      </c>
      <c r="GN30" s="43" t="n">
        <f aca="false">IF(OR(BI30=0,BI30=1),GM30-GX30,0)</f>
        <v>423.1</v>
      </c>
      <c r="GO30" s="43" t="n">
        <f aca="false">IF(BI30=2,GM30-GX30,0)</f>
        <v>0</v>
      </c>
      <c r="GP30" s="43" t="n">
        <f aca="false">IF(BI30=4,GM30-GX30,0)</f>
        <v>0</v>
      </c>
      <c r="GR30" s="43" t="n">
        <v>0</v>
      </c>
      <c r="GS30" s="43" t="n">
        <v>3</v>
      </c>
      <c r="GT30" s="43" t="n">
        <v>0</v>
      </c>
      <c r="GV30" s="43" t="n">
        <f aca="false">(GT30)</f>
        <v>0</v>
      </c>
      <c r="GW30" s="43" t="n">
        <v>1</v>
      </c>
      <c r="GX30" s="43" t="n">
        <f aca="false">ROUND(HC30*I30,2)</f>
        <v>0</v>
      </c>
      <c r="HA30" s="43" t="n">
        <v>0</v>
      </c>
      <c r="HB30" s="43" t="n">
        <v>0</v>
      </c>
      <c r="HC30" s="43" t="n">
        <f aca="false">GV30*GW30</f>
        <v>0</v>
      </c>
      <c r="HS30" s="43" t="n">
        <v>0</v>
      </c>
      <c r="IK30" s="43" t="n">
        <v>0</v>
      </c>
    </row>
    <row r="31" customFormat="false" ht="14.65" hidden="false" customHeight="false" outlineLevel="0" collapsed="false">
      <c r="A31" s="43" t="n">
        <v>17</v>
      </c>
      <c r="B31" s="43" t="n">
        <v>1</v>
      </c>
      <c r="C31" s="43" t="n">
        <f aca="false">ROW(SmtRes!A52)</f>
        <v>52</v>
      </c>
      <c r="D31" s="43" t="n">
        <f aca="false">ROW(EtalonRes!A52)</f>
        <v>52</v>
      </c>
      <c r="E31" s="43" t="s">
        <v>103</v>
      </c>
      <c r="F31" s="43" t="s">
        <v>95</v>
      </c>
      <c r="G31" s="43" t="s">
        <v>30</v>
      </c>
      <c r="H31" s="43" t="s">
        <v>96</v>
      </c>
      <c r="I31" s="43" t="n">
        <f aca="false">ROUND(0.11,9)</f>
        <v>0.11</v>
      </c>
      <c r="J31" s="43" t="n">
        <v>0</v>
      </c>
      <c r="K31" s="43" t="n">
        <f aca="false">ROUND(0.11,9)</f>
        <v>0.11</v>
      </c>
      <c r="O31" s="43" t="n">
        <f aca="false">ROUND(CP31,2)</f>
        <v>8038.49</v>
      </c>
      <c r="P31" s="43" t="n">
        <f aca="false">ROUND(CQ31*I31,2)</f>
        <v>0</v>
      </c>
      <c r="Q31" s="43" t="n">
        <f aca="false">ROUND(CR31*I31,2)</f>
        <v>1975.83</v>
      </c>
      <c r="R31" s="43" t="n">
        <f aca="false">ROUND(CS31*I31,2)</f>
        <v>841.59</v>
      </c>
      <c r="S31" s="43" t="n">
        <f aca="false">ROUND(CT31*I31,2)</f>
        <v>6062.66</v>
      </c>
      <c r="T31" s="43" t="n">
        <f aca="false">ROUND(CU31*I31,2)</f>
        <v>0</v>
      </c>
      <c r="U31" s="43" t="n">
        <f aca="false">CV31*I31</f>
        <v>9.15110416</v>
      </c>
      <c r="V31" s="43" t="n">
        <f aca="false">CW31*I31</f>
        <v>0</v>
      </c>
      <c r="W31" s="43" t="n">
        <f aca="false">ROUND(CX31*I31,2)</f>
        <v>0</v>
      </c>
      <c r="X31" s="43" t="n">
        <f aca="false">ROUND(CY31,2)</f>
        <v>7249.46</v>
      </c>
      <c r="Y31" s="43" t="n">
        <f aca="false">ROUND(CZ31,2)</f>
        <v>4349.68</v>
      </c>
      <c r="AA31" s="43" t="n">
        <v>86497922</v>
      </c>
      <c r="AB31" s="43" t="n">
        <f aca="false">(AC31+AD31+AF31)</f>
        <v>1893.9448</v>
      </c>
      <c r="AC31" s="43" t="n">
        <f aca="false">((ES31*0))</f>
        <v>0</v>
      </c>
      <c r="AD31" s="43" t="n">
        <f aca="false">((ET31*1.1*0.8))</f>
        <v>999.6536</v>
      </c>
      <c r="AE31" s="43" t="n">
        <f aca="false">((EU31*1.1*0.8))</f>
        <v>124.1416</v>
      </c>
      <c r="AF31" s="43" t="n">
        <f aca="false">((EV31*1.1*0.8))</f>
        <v>894.2912</v>
      </c>
      <c r="AG31" s="43" t="n">
        <f aca="false">(AP31)</f>
        <v>0</v>
      </c>
      <c r="AH31" s="43" t="n">
        <f aca="false">((EW31*1.1*0.8))</f>
        <v>77.968</v>
      </c>
      <c r="AI31" s="43" t="n">
        <f aca="false">((EX31*1.1*0.8))</f>
        <v>0</v>
      </c>
      <c r="AJ31" s="43" t="n">
        <f aca="false">(AS31)</f>
        <v>0</v>
      </c>
      <c r="AK31" s="43" t="n">
        <v>0</v>
      </c>
      <c r="AL31" s="43" t="n">
        <v>4172.77</v>
      </c>
      <c r="AM31" s="43" t="n">
        <v>1135.97</v>
      </c>
      <c r="AN31" s="43" t="n">
        <v>141.07</v>
      </c>
      <c r="AO31" s="43" t="n">
        <v>1016.24</v>
      </c>
      <c r="AP31" s="43" t="n">
        <v>0</v>
      </c>
      <c r="AQ31" s="43" t="n">
        <v>88.6</v>
      </c>
      <c r="AR31" s="43" t="n">
        <v>0</v>
      </c>
      <c r="AS31" s="43" t="n">
        <v>0</v>
      </c>
      <c r="AT31" s="43" t="n">
        <v>105</v>
      </c>
      <c r="AU31" s="43" t="n">
        <v>63</v>
      </c>
      <c r="AV31" s="43" t="n">
        <v>1.067</v>
      </c>
      <c r="AW31" s="43" t="n">
        <v>1.003</v>
      </c>
      <c r="AZ31" s="43" t="n">
        <v>1</v>
      </c>
      <c r="BA31" s="43" t="n">
        <v>57.76</v>
      </c>
      <c r="BB31" s="43" t="n">
        <v>16.84</v>
      </c>
      <c r="BC31" s="43" t="n">
        <v>13.35</v>
      </c>
      <c r="BH31" s="43" t="n">
        <v>0</v>
      </c>
      <c r="BI31" s="43" t="n">
        <v>1</v>
      </c>
      <c r="BJ31" s="43" t="s">
        <v>95</v>
      </c>
      <c r="BM31" s="43" t="n">
        <v>140</v>
      </c>
      <c r="BN31" s="43" t="n">
        <v>0</v>
      </c>
      <c r="BO31" s="43" t="s">
        <v>95</v>
      </c>
      <c r="BP31" s="43" t="n">
        <v>1</v>
      </c>
      <c r="BQ31" s="43" t="n">
        <v>30</v>
      </c>
      <c r="BR31" s="43" t="n">
        <v>0</v>
      </c>
      <c r="BS31" s="43" t="n">
        <v>57.76</v>
      </c>
      <c r="BT31" s="43" t="n">
        <v>1</v>
      </c>
      <c r="BU31" s="43" t="n">
        <v>1</v>
      </c>
      <c r="BV31" s="43" t="n">
        <v>1</v>
      </c>
      <c r="BW31" s="43" t="n">
        <v>1</v>
      </c>
      <c r="BX31" s="43" t="n">
        <v>1</v>
      </c>
      <c r="BZ31" s="43" t="n">
        <v>105</v>
      </c>
      <c r="CA31" s="43" t="n">
        <v>63</v>
      </c>
      <c r="CE31" s="43" t="n">
        <v>0</v>
      </c>
      <c r="CF31" s="43" t="n">
        <v>0</v>
      </c>
      <c r="CG31" s="43" t="n">
        <v>0</v>
      </c>
      <c r="CM31" s="43" t="n">
        <v>0</v>
      </c>
      <c r="CN31" s="43" t="s">
        <v>97</v>
      </c>
      <c r="CO31" s="43" t="n">
        <v>0</v>
      </c>
      <c r="CP31" s="43" t="n">
        <f aca="false">(P31+Q31+S31)</f>
        <v>8038.49</v>
      </c>
      <c r="CQ31" s="43" t="n">
        <f aca="false">(AC31*BC31*AW31)</f>
        <v>0</v>
      </c>
      <c r="CR31" s="43" t="n">
        <f aca="false">(((ET31*1.1*0.8))*BB31*AV31)</f>
        <v>17962.055787808</v>
      </c>
      <c r="CS31" s="43" t="n">
        <f aca="false">(AE31*BS31*AV31)</f>
        <v>7650.836876672</v>
      </c>
      <c r="CT31" s="43" t="n">
        <f aca="false">(AF31*BA31*AV31)</f>
        <v>55115.095112704</v>
      </c>
      <c r="CU31" s="43" t="n">
        <f aca="false">AG31</f>
        <v>0</v>
      </c>
      <c r="CV31" s="43" t="n">
        <f aca="false">(AH31*AV31)</f>
        <v>83.191856</v>
      </c>
      <c r="CW31" s="43" t="n">
        <f aca="false">AI31</f>
        <v>0</v>
      </c>
      <c r="CX31" s="43" t="n">
        <f aca="false">AJ31</f>
        <v>0</v>
      </c>
      <c r="CY31" s="43" t="n">
        <f aca="false">(S31+R31)*(BZ31/100)</f>
        <v>7249.4625</v>
      </c>
      <c r="CZ31" s="43" t="n">
        <f aca="false">(S31+R31)*(CA31/100)</f>
        <v>4349.6775</v>
      </c>
      <c r="DD31" s="43" t="s">
        <v>98</v>
      </c>
      <c r="DE31" s="43" t="s">
        <v>99</v>
      </c>
      <c r="DF31" s="43" t="s">
        <v>99</v>
      </c>
      <c r="DG31" s="43" t="s">
        <v>99</v>
      </c>
      <c r="DI31" s="43" t="s">
        <v>99</v>
      </c>
      <c r="DJ31" s="43" t="s">
        <v>99</v>
      </c>
      <c r="DN31" s="43" t="n">
        <v>105</v>
      </c>
      <c r="DO31" s="43" t="n">
        <v>63</v>
      </c>
      <c r="DP31" s="43" t="n">
        <v>1</v>
      </c>
      <c r="DQ31" s="43" t="n">
        <v>1</v>
      </c>
      <c r="DU31" s="43" t="n">
        <v>1013</v>
      </c>
      <c r="DV31" s="43" t="s">
        <v>96</v>
      </c>
      <c r="DW31" s="43" t="s">
        <v>96</v>
      </c>
      <c r="DX31" s="43" t="n">
        <v>1</v>
      </c>
      <c r="EE31" s="43" t="n">
        <v>86330768</v>
      </c>
      <c r="EF31" s="43" t="n">
        <v>30</v>
      </c>
      <c r="EG31" s="43" t="s">
        <v>8</v>
      </c>
      <c r="EH31" s="43" t="n">
        <v>0</v>
      </c>
      <c r="EJ31" s="43" t="n">
        <v>1</v>
      </c>
      <c r="EK31" s="43" t="n">
        <v>140</v>
      </c>
      <c r="EL31" s="43" t="s">
        <v>100</v>
      </c>
      <c r="EM31" s="43" t="s">
        <v>101</v>
      </c>
      <c r="EO31" s="43" t="s">
        <v>102</v>
      </c>
      <c r="EQ31" s="43" t="n">
        <v>0</v>
      </c>
      <c r="ER31" s="43" t="n">
        <v>0</v>
      </c>
      <c r="ES31" s="43" t="n">
        <v>4172.77</v>
      </c>
      <c r="ET31" s="43" t="n">
        <v>1135.97</v>
      </c>
      <c r="EU31" s="43" t="n">
        <v>141.07</v>
      </c>
      <c r="EV31" s="43" t="n">
        <v>1016.24</v>
      </c>
      <c r="EW31" s="43" t="n">
        <v>88.6</v>
      </c>
      <c r="EX31" s="43" t="n">
        <v>0</v>
      </c>
      <c r="EY31" s="43" t="n">
        <v>0</v>
      </c>
      <c r="FQ31" s="43" t="n">
        <v>0</v>
      </c>
      <c r="FR31" s="43" t="n">
        <v>0</v>
      </c>
      <c r="FS31" s="43" t="n">
        <v>0</v>
      </c>
      <c r="FX31" s="43" t="n">
        <v>105</v>
      </c>
      <c r="FY31" s="43" t="n">
        <v>63</v>
      </c>
      <c r="GD31" s="43" t="n">
        <v>1</v>
      </c>
      <c r="GF31" s="43" t="n">
        <v>1693447855</v>
      </c>
      <c r="GG31" s="43" t="n">
        <v>2</v>
      </c>
      <c r="GH31" s="43" t="n">
        <v>0</v>
      </c>
      <c r="GI31" s="43" t="n">
        <v>-2</v>
      </c>
      <c r="GJ31" s="43" t="n">
        <v>0</v>
      </c>
      <c r="GK31" s="43" t="n">
        <v>0</v>
      </c>
      <c r="GL31" s="43" t="n">
        <f aca="false">ROUND(IF(AND(BH31=3,BI31=3,FS31&lt;&gt;0),P31,0),2)</f>
        <v>0</v>
      </c>
      <c r="GM31" s="43" t="n">
        <f aca="false">ROUND(O31+X31+Y31,2)+GX31</f>
        <v>19637.63</v>
      </c>
      <c r="GN31" s="43" t="n">
        <f aca="false">IF(OR(BI31=0,BI31=1),GM31-GX31,0)</f>
        <v>19637.63</v>
      </c>
      <c r="GO31" s="43" t="n">
        <f aca="false">IF(BI31=2,GM31-GX31,0)</f>
        <v>0</v>
      </c>
      <c r="GP31" s="43" t="n">
        <f aca="false">IF(BI31=4,GM31-GX31,0)</f>
        <v>0</v>
      </c>
      <c r="GR31" s="43" t="n">
        <v>0</v>
      </c>
      <c r="GS31" s="43" t="n">
        <v>3</v>
      </c>
      <c r="GT31" s="43" t="n">
        <v>0</v>
      </c>
      <c r="GV31" s="43" t="n">
        <f aca="false">(GT31)</f>
        <v>0</v>
      </c>
      <c r="GW31" s="43" t="n">
        <v>13.35</v>
      </c>
      <c r="GX31" s="43" t="n">
        <f aca="false">ROUND(HC31*I31,2)</f>
        <v>0</v>
      </c>
      <c r="HA31" s="43" t="n">
        <v>0</v>
      </c>
      <c r="HB31" s="43" t="n">
        <v>0</v>
      </c>
      <c r="HC31" s="43" t="n">
        <f aca="false">GV31*GW31</f>
        <v>0</v>
      </c>
      <c r="HS31" s="43" t="n">
        <v>0</v>
      </c>
      <c r="IK31" s="43" t="n">
        <v>0</v>
      </c>
    </row>
    <row r="32" customFormat="false" ht="14.65" hidden="false" customHeight="false" outlineLevel="0" collapsed="false">
      <c r="A32" s="43" t="n">
        <v>17</v>
      </c>
      <c r="B32" s="43" t="n">
        <v>1</v>
      </c>
      <c r="C32" s="43" t="n">
        <f aca="false">ROW(SmtRes!A65)</f>
        <v>65</v>
      </c>
      <c r="D32" s="43" t="n">
        <f aca="false">ROW(EtalonRes!A65)</f>
        <v>65</v>
      </c>
      <c r="E32" s="43" t="s">
        <v>104</v>
      </c>
      <c r="F32" s="43" t="s">
        <v>95</v>
      </c>
      <c r="G32" s="43" t="s">
        <v>30</v>
      </c>
      <c r="H32" s="43" t="s">
        <v>96</v>
      </c>
      <c r="I32" s="43" t="n">
        <f aca="false">ROUND(0.22/10,9)</f>
        <v>0.022</v>
      </c>
      <c r="J32" s="43" t="n">
        <v>0</v>
      </c>
      <c r="K32" s="43" t="n">
        <f aca="false">ROUND(0.22/10,9)</f>
        <v>0.022</v>
      </c>
      <c r="O32" s="43" t="n">
        <f aca="false">ROUND(CP32,2)</f>
        <v>44.46</v>
      </c>
      <c r="P32" s="43" t="n">
        <f aca="false">ROUND(CQ32*I32,2)</f>
        <v>0</v>
      </c>
      <c r="Q32" s="43" t="n">
        <f aca="false">ROUND(CR32*I32,2)</f>
        <v>23.47</v>
      </c>
      <c r="R32" s="43" t="n">
        <f aca="false">ROUND(CS32*I32,2)</f>
        <v>2.91</v>
      </c>
      <c r="S32" s="43" t="n">
        <f aca="false">ROUND(CT32*I32,2)</f>
        <v>20.99</v>
      </c>
      <c r="T32" s="43" t="n">
        <f aca="false">ROUND(CU32*I32,2)</f>
        <v>0</v>
      </c>
      <c r="U32" s="43" t="n">
        <f aca="false">CV32*I32</f>
        <v>1.830220832</v>
      </c>
      <c r="V32" s="43" t="n">
        <f aca="false">CW32*I32</f>
        <v>0</v>
      </c>
      <c r="W32" s="43" t="n">
        <f aca="false">ROUND(CX32*I32,2)</f>
        <v>0</v>
      </c>
      <c r="X32" s="43" t="n">
        <f aca="false">ROUND(CY32,2)</f>
        <v>25.1</v>
      </c>
      <c r="Y32" s="43" t="n">
        <f aca="false">ROUND(CZ32,2)</f>
        <v>15.06</v>
      </c>
      <c r="AA32" s="43" t="n">
        <v>86497921</v>
      </c>
      <c r="AB32" s="43" t="n">
        <f aca="false">(AC32+AD32+AF32)</f>
        <v>1893.9448</v>
      </c>
      <c r="AC32" s="43" t="n">
        <f aca="false">((ES32*0))</f>
        <v>0</v>
      </c>
      <c r="AD32" s="43" t="n">
        <f aca="false">((ET32*1.1*0.8))</f>
        <v>999.6536</v>
      </c>
      <c r="AE32" s="43" t="n">
        <f aca="false">((EU32*1.1*0.8))</f>
        <v>124.1416</v>
      </c>
      <c r="AF32" s="43" t="n">
        <f aca="false">((EV32*1.1*0.8))</f>
        <v>894.2912</v>
      </c>
      <c r="AG32" s="43" t="n">
        <f aca="false">(AP32)</f>
        <v>0</v>
      </c>
      <c r="AH32" s="43" t="n">
        <f aca="false">((EW32*1.1*0.8))</f>
        <v>77.968</v>
      </c>
      <c r="AI32" s="43" t="n">
        <f aca="false">((EX32*1.1*0.8))</f>
        <v>0</v>
      </c>
      <c r="AJ32" s="43" t="n">
        <f aca="false">(AS32)</f>
        <v>0</v>
      </c>
      <c r="AK32" s="43" t="n">
        <v>0</v>
      </c>
      <c r="AL32" s="43" t="n">
        <v>4172.77</v>
      </c>
      <c r="AM32" s="43" t="n">
        <v>1135.97</v>
      </c>
      <c r="AN32" s="43" t="n">
        <v>141.07</v>
      </c>
      <c r="AO32" s="43" t="n">
        <v>1016.24</v>
      </c>
      <c r="AP32" s="43" t="n">
        <v>0</v>
      </c>
      <c r="AQ32" s="43" t="n">
        <v>88.6</v>
      </c>
      <c r="AR32" s="43" t="n">
        <v>0</v>
      </c>
      <c r="AS32" s="43" t="n">
        <v>0</v>
      </c>
      <c r="AT32" s="43" t="n">
        <v>105</v>
      </c>
      <c r="AU32" s="43" t="n">
        <v>63</v>
      </c>
      <c r="AV32" s="43" t="n">
        <v>1.067</v>
      </c>
      <c r="AW32" s="43" t="n">
        <v>1.003</v>
      </c>
      <c r="AZ32" s="43" t="n">
        <v>1</v>
      </c>
      <c r="BA32" s="43" t="n">
        <v>1</v>
      </c>
      <c r="BB32" s="43" t="n">
        <v>1</v>
      </c>
      <c r="BC32" s="43" t="n">
        <v>1</v>
      </c>
      <c r="BH32" s="43" t="n">
        <v>0</v>
      </c>
      <c r="BI32" s="43" t="n">
        <v>1</v>
      </c>
      <c r="BJ32" s="43" t="s">
        <v>95</v>
      </c>
      <c r="BM32" s="43" t="n">
        <v>140</v>
      </c>
      <c r="BN32" s="43" t="n">
        <v>0</v>
      </c>
      <c r="BO32" s="43" t="s">
        <v>95</v>
      </c>
      <c r="BP32" s="43" t="n">
        <v>1</v>
      </c>
      <c r="BQ32" s="43" t="n">
        <v>30</v>
      </c>
      <c r="BR32" s="43" t="n">
        <v>0</v>
      </c>
      <c r="BS32" s="43" t="n">
        <v>1</v>
      </c>
      <c r="BT32" s="43" t="n">
        <v>1</v>
      </c>
      <c r="BU32" s="43" t="n">
        <v>1</v>
      </c>
      <c r="BV32" s="43" t="n">
        <v>1</v>
      </c>
      <c r="BW32" s="43" t="n">
        <v>1</v>
      </c>
      <c r="BX32" s="43" t="n">
        <v>1</v>
      </c>
      <c r="BZ32" s="43" t="n">
        <v>105</v>
      </c>
      <c r="CA32" s="43" t="n">
        <v>63</v>
      </c>
      <c r="CE32" s="43" t="n">
        <v>0</v>
      </c>
      <c r="CF32" s="43" t="n">
        <v>0</v>
      </c>
      <c r="CG32" s="43" t="n">
        <v>0</v>
      </c>
      <c r="CM32" s="43" t="n">
        <v>0</v>
      </c>
      <c r="CN32" s="43" t="s">
        <v>97</v>
      </c>
      <c r="CO32" s="43" t="n">
        <v>0</v>
      </c>
      <c r="CP32" s="43" t="n">
        <f aca="false">(P32+Q32+S32)</f>
        <v>44.46</v>
      </c>
      <c r="CQ32" s="43" t="n">
        <f aca="false">(AC32*BC32*AW32)</f>
        <v>0</v>
      </c>
      <c r="CR32" s="43" t="n">
        <f aca="false">(((ET32*1.1*0.8))*BB32*AV32)</f>
        <v>1066.6303912</v>
      </c>
      <c r="CS32" s="43" t="n">
        <f aca="false">(AE32*BS32*AV32)</f>
        <v>132.4590872</v>
      </c>
      <c r="CT32" s="43" t="n">
        <f aca="false">(AF32*BA32*AV32)</f>
        <v>954.2087104</v>
      </c>
      <c r="CU32" s="43" t="n">
        <f aca="false">AG32</f>
        <v>0</v>
      </c>
      <c r="CV32" s="43" t="n">
        <f aca="false">(AH32*AV32)</f>
        <v>83.191856</v>
      </c>
      <c r="CW32" s="43" t="n">
        <f aca="false">AI32</f>
        <v>0</v>
      </c>
      <c r="CX32" s="43" t="n">
        <f aca="false">AJ32</f>
        <v>0</v>
      </c>
      <c r="CY32" s="43" t="n">
        <f aca="false">(((S32+R32)*BZ32)/100)</f>
        <v>25.095</v>
      </c>
      <c r="CZ32" s="43" t="n">
        <f aca="false">(((S32+R32)*CA32)/100)</f>
        <v>15.057</v>
      </c>
      <c r="DD32" s="43" t="s">
        <v>98</v>
      </c>
      <c r="DE32" s="43" t="s">
        <v>99</v>
      </c>
      <c r="DF32" s="43" t="s">
        <v>99</v>
      </c>
      <c r="DG32" s="43" t="s">
        <v>99</v>
      </c>
      <c r="DI32" s="43" t="s">
        <v>99</v>
      </c>
      <c r="DJ32" s="43" t="s">
        <v>99</v>
      </c>
      <c r="DN32" s="43" t="n">
        <v>0</v>
      </c>
      <c r="DO32" s="43" t="n">
        <v>0</v>
      </c>
      <c r="DP32" s="43" t="n">
        <v>1</v>
      </c>
      <c r="DQ32" s="43" t="n">
        <v>1</v>
      </c>
      <c r="DU32" s="43" t="n">
        <v>1013</v>
      </c>
      <c r="DV32" s="43" t="s">
        <v>96</v>
      </c>
      <c r="DW32" s="43" t="s">
        <v>96</v>
      </c>
      <c r="DX32" s="43" t="n">
        <v>1</v>
      </c>
      <c r="EE32" s="43" t="n">
        <v>86330768</v>
      </c>
      <c r="EF32" s="43" t="n">
        <v>30</v>
      </c>
      <c r="EG32" s="43" t="s">
        <v>8</v>
      </c>
      <c r="EH32" s="43" t="n">
        <v>0</v>
      </c>
      <c r="EJ32" s="43" t="n">
        <v>1</v>
      </c>
      <c r="EK32" s="43" t="n">
        <v>140</v>
      </c>
      <c r="EL32" s="43" t="s">
        <v>100</v>
      </c>
      <c r="EM32" s="43" t="s">
        <v>101</v>
      </c>
      <c r="EO32" s="43" t="s">
        <v>102</v>
      </c>
      <c r="EQ32" s="43" t="n">
        <v>0</v>
      </c>
      <c r="ER32" s="43" t="n">
        <v>0</v>
      </c>
      <c r="ES32" s="43" t="n">
        <v>4172.77</v>
      </c>
      <c r="ET32" s="43" t="n">
        <v>1135.97</v>
      </c>
      <c r="EU32" s="43" t="n">
        <v>141.07</v>
      </c>
      <c r="EV32" s="43" t="n">
        <v>1016.24</v>
      </c>
      <c r="EW32" s="43" t="n">
        <v>88.6</v>
      </c>
      <c r="EX32" s="43" t="n">
        <v>0</v>
      </c>
      <c r="EY32" s="43" t="n">
        <v>0</v>
      </c>
      <c r="FQ32" s="43" t="n">
        <v>0</v>
      </c>
      <c r="FR32" s="43" t="n">
        <v>0</v>
      </c>
      <c r="FS32" s="43" t="n">
        <v>0</v>
      </c>
      <c r="FX32" s="43" t="n">
        <v>105</v>
      </c>
      <c r="FY32" s="43" t="n">
        <v>63</v>
      </c>
      <c r="GD32" s="43" t="n">
        <v>1</v>
      </c>
      <c r="GF32" s="43" t="n">
        <v>2028648746</v>
      </c>
      <c r="GG32" s="43" t="n">
        <v>2</v>
      </c>
      <c r="GH32" s="43" t="n">
        <v>0</v>
      </c>
      <c r="GI32" s="43" t="n">
        <v>-2</v>
      </c>
      <c r="GJ32" s="43" t="n">
        <v>0</v>
      </c>
      <c r="GK32" s="43" t="n">
        <v>0</v>
      </c>
      <c r="GL32" s="43" t="n">
        <f aca="false">ROUND(IF(AND(BH32=3,BI32=3,FS32&lt;&gt;0),P32,0),2)</f>
        <v>0</v>
      </c>
      <c r="GM32" s="43" t="n">
        <f aca="false">ROUND(O32+X32+Y32,2)+GX32</f>
        <v>84.62</v>
      </c>
      <c r="GN32" s="43" t="n">
        <f aca="false">IF(OR(BI32=0,BI32=1),GM32-GX32,0)</f>
        <v>84.62</v>
      </c>
      <c r="GO32" s="43" t="n">
        <f aca="false">IF(BI32=2,GM32-GX32,0)</f>
        <v>0</v>
      </c>
      <c r="GP32" s="43" t="n">
        <f aca="false">IF(BI32=4,GM32-GX32,0)</f>
        <v>0</v>
      </c>
      <c r="GR32" s="43" t="n">
        <v>0</v>
      </c>
      <c r="GS32" s="43" t="n">
        <v>3</v>
      </c>
      <c r="GT32" s="43" t="n">
        <v>0</v>
      </c>
      <c r="GV32" s="43" t="n">
        <f aca="false">(GT32)</f>
        <v>0</v>
      </c>
      <c r="GW32" s="43" t="n">
        <v>1</v>
      </c>
      <c r="GX32" s="43" t="n">
        <f aca="false">ROUND(HC32*I32,2)</f>
        <v>0</v>
      </c>
      <c r="HA32" s="43" t="n">
        <v>0</v>
      </c>
      <c r="HB32" s="43" t="n">
        <v>0</v>
      </c>
      <c r="HC32" s="43" t="n">
        <f aca="false">GV32*GW32</f>
        <v>0</v>
      </c>
      <c r="HS32" s="43" t="n">
        <v>0</v>
      </c>
      <c r="IK32" s="43" t="n">
        <v>0</v>
      </c>
    </row>
    <row r="33" customFormat="false" ht="14.65" hidden="false" customHeight="false" outlineLevel="0" collapsed="false">
      <c r="A33" s="43" t="n">
        <v>17</v>
      </c>
      <c r="B33" s="43" t="n">
        <v>1</v>
      </c>
      <c r="C33" s="43" t="n">
        <f aca="false">ROW(SmtRes!A78)</f>
        <v>78</v>
      </c>
      <c r="D33" s="43" t="n">
        <f aca="false">ROW(EtalonRes!A78)</f>
        <v>78</v>
      </c>
      <c r="E33" s="43" t="s">
        <v>104</v>
      </c>
      <c r="F33" s="43" t="s">
        <v>95</v>
      </c>
      <c r="G33" s="43" t="s">
        <v>30</v>
      </c>
      <c r="H33" s="43" t="s">
        <v>96</v>
      </c>
      <c r="I33" s="43" t="n">
        <f aca="false">ROUND(0.22/10,9)</f>
        <v>0.022</v>
      </c>
      <c r="J33" s="43" t="n">
        <v>0</v>
      </c>
      <c r="K33" s="43" t="n">
        <f aca="false">ROUND(0.22/10,9)</f>
        <v>0.022</v>
      </c>
      <c r="O33" s="43" t="n">
        <f aca="false">ROUND(CP33,2)</f>
        <v>1607.7</v>
      </c>
      <c r="P33" s="43" t="n">
        <f aca="false">ROUND(CQ33*I33,2)</f>
        <v>0</v>
      </c>
      <c r="Q33" s="43" t="n">
        <f aca="false">ROUND(CR33*I33,2)</f>
        <v>395.17</v>
      </c>
      <c r="R33" s="43" t="n">
        <f aca="false">ROUND(CS33*I33,2)</f>
        <v>168.32</v>
      </c>
      <c r="S33" s="43" t="n">
        <f aca="false">ROUND(CT33*I33,2)</f>
        <v>1212.53</v>
      </c>
      <c r="T33" s="43" t="n">
        <f aca="false">ROUND(CU33*I33,2)</f>
        <v>0</v>
      </c>
      <c r="U33" s="43" t="n">
        <f aca="false">CV33*I33</f>
        <v>1.830220832</v>
      </c>
      <c r="V33" s="43" t="n">
        <f aca="false">CW33*I33</f>
        <v>0</v>
      </c>
      <c r="W33" s="43" t="n">
        <f aca="false">ROUND(CX33*I33,2)</f>
        <v>0</v>
      </c>
      <c r="X33" s="43" t="n">
        <f aca="false">ROUND(CY33,2)</f>
        <v>1449.89</v>
      </c>
      <c r="Y33" s="43" t="n">
        <f aca="false">ROUND(CZ33,2)</f>
        <v>869.94</v>
      </c>
      <c r="AA33" s="43" t="n">
        <v>86497922</v>
      </c>
      <c r="AB33" s="43" t="n">
        <f aca="false">(AC33+AD33+AF33)</f>
        <v>1893.9448</v>
      </c>
      <c r="AC33" s="43" t="n">
        <f aca="false">((ES33*0))</f>
        <v>0</v>
      </c>
      <c r="AD33" s="43" t="n">
        <f aca="false">((ET33*1.1*0.8))</f>
        <v>999.6536</v>
      </c>
      <c r="AE33" s="43" t="n">
        <f aca="false">((EU33*1.1*0.8))</f>
        <v>124.1416</v>
      </c>
      <c r="AF33" s="43" t="n">
        <f aca="false">((EV33*1.1*0.8))</f>
        <v>894.2912</v>
      </c>
      <c r="AG33" s="43" t="n">
        <f aca="false">(AP33)</f>
        <v>0</v>
      </c>
      <c r="AH33" s="43" t="n">
        <f aca="false">((EW33*1.1*0.8))</f>
        <v>77.968</v>
      </c>
      <c r="AI33" s="43" t="n">
        <f aca="false">((EX33*1.1*0.8))</f>
        <v>0</v>
      </c>
      <c r="AJ33" s="43" t="n">
        <f aca="false">(AS33)</f>
        <v>0</v>
      </c>
      <c r="AK33" s="43" t="n">
        <v>0</v>
      </c>
      <c r="AL33" s="43" t="n">
        <v>4172.77</v>
      </c>
      <c r="AM33" s="43" t="n">
        <v>1135.97</v>
      </c>
      <c r="AN33" s="43" t="n">
        <v>141.07</v>
      </c>
      <c r="AO33" s="43" t="n">
        <v>1016.24</v>
      </c>
      <c r="AP33" s="43" t="n">
        <v>0</v>
      </c>
      <c r="AQ33" s="43" t="n">
        <v>88.6</v>
      </c>
      <c r="AR33" s="43" t="n">
        <v>0</v>
      </c>
      <c r="AS33" s="43" t="n">
        <v>0</v>
      </c>
      <c r="AT33" s="43" t="n">
        <v>105</v>
      </c>
      <c r="AU33" s="43" t="n">
        <v>63</v>
      </c>
      <c r="AV33" s="43" t="n">
        <v>1.067</v>
      </c>
      <c r="AW33" s="43" t="n">
        <v>1.003</v>
      </c>
      <c r="AZ33" s="43" t="n">
        <v>1</v>
      </c>
      <c r="BA33" s="43" t="n">
        <v>57.76</v>
      </c>
      <c r="BB33" s="43" t="n">
        <v>16.84</v>
      </c>
      <c r="BC33" s="43" t="n">
        <v>13.35</v>
      </c>
      <c r="BH33" s="43" t="n">
        <v>0</v>
      </c>
      <c r="BI33" s="43" t="n">
        <v>1</v>
      </c>
      <c r="BJ33" s="43" t="s">
        <v>95</v>
      </c>
      <c r="BM33" s="43" t="n">
        <v>140</v>
      </c>
      <c r="BN33" s="43" t="n">
        <v>0</v>
      </c>
      <c r="BO33" s="43" t="s">
        <v>95</v>
      </c>
      <c r="BP33" s="43" t="n">
        <v>1</v>
      </c>
      <c r="BQ33" s="43" t="n">
        <v>30</v>
      </c>
      <c r="BR33" s="43" t="n">
        <v>0</v>
      </c>
      <c r="BS33" s="43" t="n">
        <v>57.76</v>
      </c>
      <c r="BT33" s="43" t="n">
        <v>1</v>
      </c>
      <c r="BU33" s="43" t="n">
        <v>1</v>
      </c>
      <c r="BV33" s="43" t="n">
        <v>1</v>
      </c>
      <c r="BW33" s="43" t="n">
        <v>1</v>
      </c>
      <c r="BX33" s="43" t="n">
        <v>1</v>
      </c>
      <c r="BZ33" s="43" t="n">
        <v>105</v>
      </c>
      <c r="CA33" s="43" t="n">
        <v>63</v>
      </c>
      <c r="CE33" s="43" t="n">
        <v>0</v>
      </c>
      <c r="CF33" s="43" t="n">
        <v>0</v>
      </c>
      <c r="CG33" s="43" t="n">
        <v>0</v>
      </c>
      <c r="CM33" s="43" t="n">
        <v>0</v>
      </c>
      <c r="CN33" s="43" t="s">
        <v>97</v>
      </c>
      <c r="CO33" s="43" t="n">
        <v>0</v>
      </c>
      <c r="CP33" s="43" t="n">
        <f aca="false">(P33+Q33+S33)</f>
        <v>1607.7</v>
      </c>
      <c r="CQ33" s="43" t="n">
        <f aca="false">(AC33*BC33*AW33)</f>
        <v>0</v>
      </c>
      <c r="CR33" s="43" t="n">
        <f aca="false">(((ET33*1.1*0.8))*BB33*AV33)</f>
        <v>17962.055787808</v>
      </c>
      <c r="CS33" s="43" t="n">
        <f aca="false">(AE33*BS33*AV33)</f>
        <v>7650.836876672</v>
      </c>
      <c r="CT33" s="43" t="n">
        <f aca="false">(AF33*BA33*AV33)</f>
        <v>55115.095112704</v>
      </c>
      <c r="CU33" s="43" t="n">
        <f aca="false">AG33</f>
        <v>0</v>
      </c>
      <c r="CV33" s="43" t="n">
        <f aca="false">(AH33*AV33)</f>
        <v>83.191856</v>
      </c>
      <c r="CW33" s="43" t="n">
        <f aca="false">AI33</f>
        <v>0</v>
      </c>
      <c r="CX33" s="43" t="n">
        <f aca="false">AJ33</f>
        <v>0</v>
      </c>
      <c r="CY33" s="43" t="n">
        <f aca="false">(S33+R33)*(BZ33/100)</f>
        <v>1449.8925</v>
      </c>
      <c r="CZ33" s="43" t="n">
        <f aca="false">(S33+R33)*(CA33/100)</f>
        <v>869.9355</v>
      </c>
      <c r="DD33" s="43" t="s">
        <v>98</v>
      </c>
      <c r="DE33" s="43" t="s">
        <v>99</v>
      </c>
      <c r="DF33" s="43" t="s">
        <v>99</v>
      </c>
      <c r="DG33" s="43" t="s">
        <v>99</v>
      </c>
      <c r="DI33" s="43" t="s">
        <v>99</v>
      </c>
      <c r="DJ33" s="43" t="s">
        <v>99</v>
      </c>
      <c r="DN33" s="43" t="n">
        <v>105</v>
      </c>
      <c r="DO33" s="43" t="n">
        <v>63</v>
      </c>
      <c r="DP33" s="43" t="n">
        <v>1</v>
      </c>
      <c r="DQ33" s="43" t="n">
        <v>1</v>
      </c>
      <c r="DU33" s="43" t="n">
        <v>1013</v>
      </c>
      <c r="DV33" s="43" t="s">
        <v>96</v>
      </c>
      <c r="DW33" s="43" t="s">
        <v>96</v>
      </c>
      <c r="DX33" s="43" t="n">
        <v>1</v>
      </c>
      <c r="EE33" s="43" t="n">
        <v>86330768</v>
      </c>
      <c r="EF33" s="43" t="n">
        <v>30</v>
      </c>
      <c r="EG33" s="43" t="s">
        <v>8</v>
      </c>
      <c r="EH33" s="43" t="n">
        <v>0</v>
      </c>
      <c r="EJ33" s="43" t="n">
        <v>1</v>
      </c>
      <c r="EK33" s="43" t="n">
        <v>140</v>
      </c>
      <c r="EL33" s="43" t="s">
        <v>100</v>
      </c>
      <c r="EM33" s="43" t="s">
        <v>101</v>
      </c>
      <c r="EO33" s="43" t="s">
        <v>102</v>
      </c>
      <c r="EQ33" s="43" t="n">
        <v>0</v>
      </c>
      <c r="ER33" s="43" t="n">
        <v>0</v>
      </c>
      <c r="ES33" s="43" t="n">
        <v>4172.77</v>
      </c>
      <c r="ET33" s="43" t="n">
        <v>1135.97</v>
      </c>
      <c r="EU33" s="43" t="n">
        <v>141.07</v>
      </c>
      <c r="EV33" s="43" t="n">
        <v>1016.24</v>
      </c>
      <c r="EW33" s="43" t="n">
        <v>88.6</v>
      </c>
      <c r="EX33" s="43" t="n">
        <v>0</v>
      </c>
      <c r="EY33" s="43" t="n">
        <v>0</v>
      </c>
      <c r="FQ33" s="43" t="n">
        <v>0</v>
      </c>
      <c r="FR33" s="43" t="n">
        <v>0</v>
      </c>
      <c r="FS33" s="43" t="n">
        <v>0</v>
      </c>
      <c r="FX33" s="43" t="n">
        <v>105</v>
      </c>
      <c r="FY33" s="43" t="n">
        <v>63</v>
      </c>
      <c r="GD33" s="43" t="n">
        <v>1</v>
      </c>
      <c r="GF33" s="43" t="n">
        <v>2028648746</v>
      </c>
      <c r="GG33" s="43" t="n">
        <v>2</v>
      </c>
      <c r="GH33" s="43" t="n">
        <v>0</v>
      </c>
      <c r="GI33" s="43" t="n">
        <v>-2</v>
      </c>
      <c r="GJ33" s="43" t="n">
        <v>0</v>
      </c>
      <c r="GK33" s="43" t="n">
        <v>0</v>
      </c>
      <c r="GL33" s="43" t="n">
        <f aca="false">ROUND(IF(AND(BH33=3,BI33=3,FS33&lt;&gt;0),P33,0),2)</f>
        <v>0</v>
      </c>
      <c r="GM33" s="43" t="n">
        <f aca="false">ROUND(O33+X33+Y33,2)+GX33</f>
        <v>3927.53</v>
      </c>
      <c r="GN33" s="43" t="n">
        <f aca="false">IF(OR(BI33=0,BI33=1),GM33-GX33,0)</f>
        <v>3927.53</v>
      </c>
      <c r="GO33" s="43" t="n">
        <f aca="false">IF(BI33=2,GM33-GX33,0)</f>
        <v>0</v>
      </c>
      <c r="GP33" s="43" t="n">
        <f aca="false">IF(BI33=4,GM33-GX33,0)</f>
        <v>0</v>
      </c>
      <c r="GR33" s="43" t="n">
        <v>0</v>
      </c>
      <c r="GS33" s="43" t="n">
        <v>3</v>
      </c>
      <c r="GT33" s="43" t="n">
        <v>0</v>
      </c>
      <c r="GV33" s="43" t="n">
        <f aca="false">(GT33)</f>
        <v>0</v>
      </c>
      <c r="GW33" s="43" t="n">
        <v>13.35</v>
      </c>
      <c r="GX33" s="43" t="n">
        <f aca="false">ROUND(HC33*I33,2)</f>
        <v>0</v>
      </c>
      <c r="HA33" s="43" t="n">
        <v>0</v>
      </c>
      <c r="HB33" s="43" t="n">
        <v>0</v>
      </c>
      <c r="HC33" s="43" t="n">
        <f aca="false">GV33*GW33</f>
        <v>0</v>
      </c>
      <c r="HS33" s="43" t="n">
        <v>0</v>
      </c>
      <c r="IK33" s="43" t="n">
        <v>0</v>
      </c>
    </row>
    <row r="35" customFormat="false" ht="14.65" hidden="false" customHeight="false" outlineLevel="0" collapsed="false">
      <c r="A35" s="43" t="n">
        <v>51</v>
      </c>
      <c r="B35" s="43" t="n">
        <f aca="false">B24</f>
        <v>1</v>
      </c>
      <c r="C35" s="43" t="n">
        <f aca="false">A24</f>
        <v>4</v>
      </c>
      <c r="D35" s="43" t="n">
        <f aca="false">ROW(A24)</f>
        <v>24</v>
      </c>
      <c r="F35" s="43" t="str">
        <f aca="false">IF(F24&lt;&gt;"",F24,"")</f>
        <v>1</v>
      </c>
      <c r="G35" s="43" t="str">
        <f aca="false">IF(G24&lt;&gt;"",G24,"")</f>
        <v>Демонтаж колодцев КУ и Гл.А.З (сборный железобетон)</v>
      </c>
      <c r="H35" s="43" t="n">
        <v>0</v>
      </c>
      <c r="O35" s="43" t="n">
        <f aca="false">ROUND(AB35,2)</f>
        <v>569.87</v>
      </c>
      <c r="P35" s="43" t="n">
        <f aca="false">ROUND(AC35,2)</f>
        <v>0</v>
      </c>
      <c r="Q35" s="43" t="n">
        <f aca="false">ROUND(AD35,2)</f>
        <v>300.79</v>
      </c>
      <c r="R35" s="43" t="n">
        <f aca="false">ROUND(AE35,2)</f>
        <v>37.35</v>
      </c>
      <c r="S35" s="43" t="n">
        <f aca="false">ROUND(AF35,2)</f>
        <v>269.08</v>
      </c>
      <c r="T35" s="43" t="n">
        <f aca="false">ROUND(AG35,2)</f>
        <v>0</v>
      </c>
      <c r="U35" s="43" t="n">
        <f aca="false">AH35</f>
        <v>23.460103392</v>
      </c>
      <c r="V35" s="43" t="n">
        <f aca="false">AI35</f>
        <v>0</v>
      </c>
      <c r="W35" s="43" t="n">
        <f aca="false">ROUND(AJ35,2)</f>
        <v>0</v>
      </c>
      <c r="X35" s="43" t="n">
        <f aca="false">ROUND(AK35,2)</f>
        <v>321.76</v>
      </c>
      <c r="Y35" s="43" t="n">
        <f aca="false">ROUND(AL35,2)</f>
        <v>193.05</v>
      </c>
      <c r="AB35" s="43" t="n">
        <f aca="false">ROUND(SUMIF(AA28:AA33,"=86497921",O28:O33),2)</f>
        <v>569.87</v>
      </c>
      <c r="AC35" s="43" t="n">
        <f aca="false">ROUND(SUMIF(AA28:AA33,"=86497921",P28:P33),2)</f>
        <v>0</v>
      </c>
      <c r="AD35" s="43" t="n">
        <f aca="false">ROUND(SUMIF(AA28:AA33,"=86497921",Q28:Q33),2)</f>
        <v>300.79</v>
      </c>
      <c r="AE35" s="43" t="n">
        <f aca="false">ROUND(SUMIF(AA28:AA33,"=86497921",R28:R33),2)</f>
        <v>37.35</v>
      </c>
      <c r="AF35" s="43" t="n">
        <f aca="false">ROUND(SUMIF(AA28:AA33,"=86497921",S28:S33),2)</f>
        <v>269.08</v>
      </c>
      <c r="AG35" s="43" t="n">
        <f aca="false">ROUND(SUMIF(AA28:AA33,"=86497921",T28:T33),2)</f>
        <v>0</v>
      </c>
      <c r="AH35" s="43" t="n">
        <f aca="false">SUMIF(AA28:AA33,"=86497921",U28:U33)</f>
        <v>23.460103392</v>
      </c>
      <c r="AI35" s="43" t="n">
        <f aca="false">SUMIF(AA28:AA33,"=86497921",V28:V33)</f>
        <v>0</v>
      </c>
      <c r="AJ35" s="43" t="n">
        <f aca="false">ROUND(SUMIF(AA28:AA33,"=86497921",W28:W33),2)</f>
        <v>0</v>
      </c>
      <c r="AK35" s="43" t="n">
        <f aca="false">ROUND(SUMIF(AA28:AA33,"=86497921",X28:X33),2)</f>
        <v>321.76</v>
      </c>
      <c r="AL35" s="43" t="n">
        <f aca="false">ROUND(SUMIF(AA28:AA33,"=86497921",Y28:Y33),2)</f>
        <v>193.05</v>
      </c>
      <c r="AO35" s="43" t="n">
        <f aca="false">ROUND(BX35,2)</f>
        <v>0</v>
      </c>
      <c r="AP35" s="43" t="n">
        <f aca="false">ROUND(BY35,2)</f>
        <v>0</v>
      </c>
      <c r="AQ35" s="43" t="n">
        <f aca="false">ROUND(BZ35,2)</f>
        <v>0</v>
      </c>
      <c r="AR35" s="43" t="n">
        <f aca="false">ROUND(CA35,2)</f>
        <v>1084.68</v>
      </c>
      <c r="AS35" s="43" t="n">
        <f aca="false">ROUND(CB35,2)</f>
        <v>1084.68</v>
      </c>
      <c r="AT35" s="43" t="n">
        <f aca="false">ROUND(CC35,2)</f>
        <v>0</v>
      </c>
      <c r="AU35" s="43" t="n">
        <f aca="false">ROUND(CD35,2)</f>
        <v>0</v>
      </c>
      <c r="AV35" s="43" t="n">
        <f aca="false">ROUND(CE35,2)</f>
        <v>0</v>
      </c>
      <c r="AW35" s="43" t="n">
        <f aca="false">ROUND(CF35,2)</f>
        <v>0</v>
      </c>
      <c r="AX35" s="43" t="n">
        <f aca="false">ROUND(CG35,2)</f>
        <v>0</v>
      </c>
      <c r="AY35" s="43" t="n">
        <f aca="false">ROUND(CH35,2)</f>
        <v>0</v>
      </c>
      <c r="AZ35" s="43" t="n">
        <f aca="false">ROUND(CI35,2)</f>
        <v>0</v>
      </c>
      <c r="BA35" s="43" t="n">
        <f aca="false">ROUND(CJ35,2)</f>
        <v>0</v>
      </c>
      <c r="BB35" s="43" t="n">
        <f aca="false">ROUND(CK35,2)</f>
        <v>0</v>
      </c>
      <c r="BC35" s="43" t="n">
        <f aca="false">ROUND(CL35,2)</f>
        <v>0</v>
      </c>
      <c r="BD35" s="43" t="n">
        <f aca="false">ROUND(CM35,2)</f>
        <v>0</v>
      </c>
      <c r="BX35" s="43" t="n">
        <f aca="false">ROUND(SUMIF(AA28:AA33,"=86497921",FQ28:FQ33),2)</f>
        <v>0</v>
      </c>
      <c r="BY35" s="43" t="n">
        <f aca="false">ROUND(SUMIF(AA28:AA33,"=86497921",FR28:FR33),2)</f>
        <v>0</v>
      </c>
      <c r="BZ35" s="43" t="n">
        <f aca="false">ROUND(SUMIF(AA28:AA33,"=86497921",GL28:GL33),2)</f>
        <v>0</v>
      </c>
      <c r="CA35" s="43" t="n">
        <f aca="false">ROUND(SUMIF(AA28:AA33,"=86497921",GM28:GM33),2)</f>
        <v>1084.68</v>
      </c>
      <c r="CB35" s="43" t="n">
        <f aca="false">ROUND(SUMIF(AA28:AA33,"=86497921",GN28:GN33),2)</f>
        <v>1084.68</v>
      </c>
      <c r="CC35" s="43" t="n">
        <f aca="false">ROUND(SUMIF(AA28:AA33,"=86497921",GO28:GO33),2)</f>
        <v>0</v>
      </c>
      <c r="CD35" s="43" t="n">
        <f aca="false">ROUND(SUMIF(AA28:AA33,"=86497921",GP28:GP33),2)</f>
        <v>0</v>
      </c>
      <c r="CE35" s="43" t="n">
        <f aca="false">AC35-BX35</f>
        <v>0</v>
      </c>
      <c r="CF35" s="43" t="n">
        <f aca="false">AC35-BY35</f>
        <v>0</v>
      </c>
      <c r="CG35" s="43" t="n">
        <f aca="false">BX35-BZ35</f>
        <v>0</v>
      </c>
      <c r="CH35" s="43" t="n">
        <f aca="false">AC35-BX35-BY35+BZ35</f>
        <v>0</v>
      </c>
      <c r="CI35" s="43" t="n">
        <f aca="false">BY35-BZ35</f>
        <v>0</v>
      </c>
      <c r="CJ35" s="43" t="n">
        <f aca="false">ROUND(SUMIF(AA28:AA33,"=86497921",GX28:GX33),2)</f>
        <v>0</v>
      </c>
      <c r="CK35" s="43" t="n">
        <f aca="false">ROUND(SUMIF(AA28:AA33,"=86497921",GY28:GY33),2)</f>
        <v>0</v>
      </c>
      <c r="CL35" s="43" t="n">
        <f aca="false">ROUND(SUMIF(AA28:AA33,"=86497921",GZ28:GZ33),2)</f>
        <v>0</v>
      </c>
      <c r="CM35" s="43" t="n">
        <f aca="false">ROUND(SUMIF(AA28:AA33,"=86497921",HD28:HD33),2)</f>
        <v>0</v>
      </c>
      <c r="DG35" s="43" t="n">
        <f aca="false">ROUND(DT35,2)</f>
        <v>20607.76</v>
      </c>
      <c r="DH35" s="43" t="n">
        <f aca="false">ROUND(DU35,2)</f>
        <v>0</v>
      </c>
      <c r="DI35" s="43" t="n">
        <f aca="false">ROUND(DV35,2)</f>
        <v>5065.31</v>
      </c>
      <c r="DJ35" s="43" t="n">
        <f aca="false">ROUND(DW35,2)</f>
        <v>2157.54</v>
      </c>
      <c r="DK35" s="43" t="n">
        <f aca="false">ROUND(DX35,2)</f>
        <v>15542.45</v>
      </c>
      <c r="DL35" s="43" t="n">
        <f aca="false">ROUND(DY35,2)</f>
        <v>0</v>
      </c>
      <c r="DM35" s="43" t="n">
        <f aca="false">DZ35</f>
        <v>23.460103392</v>
      </c>
      <c r="DN35" s="43" t="n">
        <f aca="false">EA35</f>
        <v>0</v>
      </c>
      <c r="DO35" s="43" t="n">
        <f aca="false">ROUND(EB35,2)</f>
        <v>0</v>
      </c>
      <c r="DP35" s="43" t="n">
        <f aca="false">ROUND(EC35,2)</f>
        <v>18584.98</v>
      </c>
      <c r="DQ35" s="43" t="n">
        <f aca="false">ROUND(ED35,2)</f>
        <v>11151</v>
      </c>
      <c r="DT35" s="43" t="n">
        <f aca="false">ROUND(SUMIF(AA28:AA33,"=86497922",O28:O33),2)</f>
        <v>20607.76</v>
      </c>
      <c r="DU35" s="43" t="n">
        <f aca="false">ROUND(SUMIF(AA28:AA33,"=86497922",P28:P33),2)</f>
        <v>0</v>
      </c>
      <c r="DV35" s="43" t="n">
        <f aca="false">ROUND(SUMIF(AA28:AA33,"=86497922",Q28:Q33),2)</f>
        <v>5065.31</v>
      </c>
      <c r="DW35" s="43" t="n">
        <f aca="false">ROUND(SUMIF(AA28:AA33,"=86497922",R28:R33),2)</f>
        <v>2157.54</v>
      </c>
      <c r="DX35" s="43" t="n">
        <f aca="false">ROUND(SUMIF(AA28:AA33,"=86497922",S28:S33),2)</f>
        <v>15542.45</v>
      </c>
      <c r="DY35" s="43" t="n">
        <f aca="false">ROUND(SUMIF(AA28:AA33,"=86497922",T28:T33),2)</f>
        <v>0</v>
      </c>
      <c r="DZ35" s="43" t="n">
        <f aca="false">SUMIF(AA28:AA33,"=86497922",U28:U33)</f>
        <v>23.460103392</v>
      </c>
      <c r="EA35" s="43" t="n">
        <f aca="false">SUMIF(AA28:AA33,"=86497922",V28:V33)</f>
        <v>0</v>
      </c>
      <c r="EB35" s="43" t="n">
        <f aca="false">ROUND(SUMIF(AA28:AA33,"=86497922",W28:W33),2)</f>
        <v>0</v>
      </c>
      <c r="EC35" s="43" t="n">
        <f aca="false">ROUND(SUMIF(AA28:AA33,"=86497922",X28:X33),2)</f>
        <v>18584.98</v>
      </c>
      <c r="ED35" s="43" t="n">
        <f aca="false">ROUND(SUMIF(AA28:AA33,"=86497922",Y28:Y33),2)</f>
        <v>11151</v>
      </c>
      <c r="EG35" s="43" t="n">
        <f aca="false">ROUND(FP35,2)</f>
        <v>0</v>
      </c>
      <c r="EH35" s="43" t="n">
        <f aca="false">ROUND(FQ35,2)</f>
        <v>0</v>
      </c>
      <c r="EI35" s="43" t="n">
        <f aca="false">ROUND(FR35,2)</f>
        <v>0</v>
      </c>
      <c r="EJ35" s="43" t="n">
        <f aca="false">ROUND(FS35,2)</f>
        <v>50343.74</v>
      </c>
      <c r="EK35" s="43" t="n">
        <f aca="false">ROUND(FT35,2)</f>
        <v>50343.74</v>
      </c>
      <c r="EL35" s="43" t="n">
        <f aca="false">ROUND(FU35,2)</f>
        <v>0</v>
      </c>
      <c r="EM35" s="43" t="n">
        <f aca="false">ROUND(FV35,2)</f>
        <v>0</v>
      </c>
      <c r="EN35" s="43" t="n">
        <f aca="false">ROUND(FW35,2)</f>
        <v>0</v>
      </c>
      <c r="EO35" s="43" t="n">
        <f aca="false">ROUND(FX35,2)</f>
        <v>0</v>
      </c>
      <c r="EP35" s="43" t="n">
        <f aca="false">ROUND(FY35,2)</f>
        <v>0</v>
      </c>
      <c r="EQ35" s="43" t="n">
        <f aca="false">ROUND(FZ35,2)</f>
        <v>0</v>
      </c>
      <c r="ER35" s="43" t="n">
        <f aca="false">ROUND(GA35,2)</f>
        <v>0</v>
      </c>
      <c r="ES35" s="43" t="n">
        <f aca="false">ROUND(GB35,2)</f>
        <v>0</v>
      </c>
      <c r="ET35" s="43" t="n">
        <f aca="false">ROUND(GC35,2)</f>
        <v>0</v>
      </c>
      <c r="EU35" s="43" t="n">
        <f aca="false">ROUND(GD35,2)</f>
        <v>0</v>
      </c>
      <c r="EV35" s="43" t="n">
        <f aca="false">ROUND(GE35,2)</f>
        <v>0</v>
      </c>
      <c r="FP35" s="43" t="n">
        <f aca="false">ROUND(SUMIF(AA28:AA33,"=86497922",FQ28:FQ33),2)</f>
        <v>0</v>
      </c>
      <c r="FQ35" s="43" t="n">
        <f aca="false">ROUND(SUMIF(AA28:AA33,"=86497922",FR28:FR33),2)</f>
        <v>0</v>
      </c>
      <c r="FR35" s="43" t="n">
        <f aca="false">ROUND(SUMIF(AA28:AA33,"=86497922",GL28:GL33),2)</f>
        <v>0</v>
      </c>
      <c r="FS35" s="43" t="n">
        <f aca="false">ROUND(SUMIF(AA28:AA33,"=86497922",GM28:GM33),2)</f>
        <v>50343.74</v>
      </c>
      <c r="FT35" s="43" t="n">
        <f aca="false">ROUND(SUMIF(AA28:AA33,"=86497922",GN28:GN33),2)</f>
        <v>50343.74</v>
      </c>
      <c r="FU35" s="43" t="n">
        <f aca="false">ROUND(SUMIF(AA28:AA33,"=86497922",GO28:GO33),2)</f>
        <v>0</v>
      </c>
      <c r="FV35" s="43" t="n">
        <f aca="false">ROUND(SUMIF(AA28:AA33,"=86497922",GP28:GP33),2)</f>
        <v>0</v>
      </c>
      <c r="FW35" s="43" t="n">
        <f aca="false">DU35-FP35</f>
        <v>0</v>
      </c>
      <c r="FX35" s="43" t="n">
        <f aca="false">DU35-FQ35</f>
        <v>0</v>
      </c>
      <c r="FY35" s="43" t="n">
        <f aca="false">FP35-FR35</f>
        <v>0</v>
      </c>
      <c r="FZ35" s="43" t="n">
        <f aca="false">DU35-FP35-FQ35+FR35</f>
        <v>0</v>
      </c>
      <c r="GA35" s="43" t="n">
        <f aca="false">FQ35-FR35</f>
        <v>0</v>
      </c>
      <c r="GB35" s="43" t="n">
        <f aca="false">ROUND(SUMIF(AA28:AA33,"=86497922",GX28:GX33),2)</f>
        <v>0</v>
      </c>
      <c r="GC35" s="43" t="n">
        <f aca="false">ROUND(SUMIF(AA28:AA33,"=86497922",GY28:GY33),2)</f>
        <v>0</v>
      </c>
      <c r="GD35" s="43" t="n">
        <f aca="false">ROUND(SUMIF(AA28:AA33,"=86497922",GZ28:GZ33),2)</f>
        <v>0</v>
      </c>
      <c r="GE35" s="43" t="n">
        <f aca="false">ROUND(SUMIF(AA28:AA33,"=86497922",HD28:HD33),2)</f>
        <v>0</v>
      </c>
      <c r="GX35" s="43" t="n">
        <v>0</v>
      </c>
    </row>
    <row r="37" customFormat="false" ht="14.65" hidden="false" customHeight="false" outlineLevel="0" collapsed="false">
      <c r="A37" s="43" t="n">
        <v>50</v>
      </c>
      <c r="B37" s="43" t="n">
        <v>0</v>
      </c>
      <c r="C37" s="43" t="n">
        <v>0</v>
      </c>
      <c r="D37" s="43" t="n">
        <v>1</v>
      </c>
      <c r="E37" s="43" t="n">
        <v>201</v>
      </c>
      <c r="F37" s="43" t="n">
        <f aca="false">ROUND(Source!O35,O37)</f>
        <v>569.87</v>
      </c>
      <c r="G37" s="43" t="s">
        <v>105</v>
      </c>
      <c r="H37" s="43" t="s">
        <v>106</v>
      </c>
      <c r="K37" s="43" t="n">
        <v>201</v>
      </c>
      <c r="L37" s="43" t="n">
        <v>1</v>
      </c>
      <c r="M37" s="43" t="n">
        <v>3</v>
      </c>
      <c r="O37" s="43" t="n">
        <v>2</v>
      </c>
      <c r="P37" s="43" t="n">
        <f aca="false">ROUND(Source!DG35,O37)</f>
        <v>20607.76</v>
      </c>
      <c r="W37" s="43" t="n">
        <v>569.87</v>
      </c>
      <c r="X37" s="43" t="n">
        <v>1</v>
      </c>
      <c r="Y37" s="43" t="n">
        <v>569.87</v>
      </c>
      <c r="Z37" s="43" t="n">
        <v>20607.76</v>
      </c>
      <c r="AA37" s="43" t="n">
        <v>1</v>
      </c>
      <c r="AB37" s="43" t="n">
        <v>20607.76</v>
      </c>
    </row>
    <row r="38" customFormat="false" ht="14.65" hidden="false" customHeight="false" outlineLevel="0" collapsed="false">
      <c r="A38" s="43" t="n">
        <v>50</v>
      </c>
      <c r="B38" s="43" t="n">
        <v>0</v>
      </c>
      <c r="C38" s="43" t="n">
        <v>0</v>
      </c>
      <c r="D38" s="43" t="n">
        <v>1</v>
      </c>
      <c r="E38" s="43" t="n">
        <v>202</v>
      </c>
      <c r="F38" s="43" t="n">
        <f aca="false">ROUND(Source!P35,O38)</f>
        <v>0</v>
      </c>
      <c r="G38" s="43" t="s">
        <v>107</v>
      </c>
      <c r="H38" s="43" t="s">
        <v>108</v>
      </c>
      <c r="K38" s="43" t="n">
        <v>202</v>
      </c>
      <c r="L38" s="43" t="n">
        <v>2</v>
      </c>
      <c r="M38" s="43" t="n">
        <v>3</v>
      </c>
      <c r="O38" s="43" t="n">
        <v>2</v>
      </c>
      <c r="P38" s="43" t="n">
        <f aca="false">ROUND(Source!DH35,O38)</f>
        <v>0</v>
      </c>
      <c r="W38" s="43" t="n">
        <v>0</v>
      </c>
      <c r="X38" s="43" t="n">
        <v>1</v>
      </c>
      <c r="Y38" s="43" t="n">
        <v>0</v>
      </c>
      <c r="Z38" s="43" t="n">
        <v>0</v>
      </c>
      <c r="AA38" s="43" t="n">
        <v>1</v>
      </c>
      <c r="AB38" s="43" t="n">
        <v>0</v>
      </c>
    </row>
    <row r="39" customFormat="false" ht="14.65" hidden="false" customHeight="false" outlineLevel="0" collapsed="false">
      <c r="A39" s="43" t="n">
        <v>50</v>
      </c>
      <c r="B39" s="43" t="n">
        <v>0</v>
      </c>
      <c r="C39" s="43" t="n">
        <v>0</v>
      </c>
      <c r="D39" s="43" t="n">
        <v>1</v>
      </c>
      <c r="E39" s="43" t="n">
        <v>222</v>
      </c>
      <c r="F39" s="43" t="n">
        <f aca="false">ROUND(Source!AO35,O39)</f>
        <v>0</v>
      </c>
      <c r="G39" s="43" t="s">
        <v>109</v>
      </c>
      <c r="H39" s="43" t="s">
        <v>110</v>
      </c>
      <c r="K39" s="43" t="n">
        <v>222</v>
      </c>
      <c r="L39" s="43" t="n">
        <v>3</v>
      </c>
      <c r="M39" s="43" t="n">
        <v>3</v>
      </c>
      <c r="O39" s="43" t="n">
        <v>2</v>
      </c>
      <c r="P39" s="43" t="n">
        <f aca="false">ROUND(Source!EG35,O39)</f>
        <v>0</v>
      </c>
      <c r="W39" s="43" t="n">
        <v>0</v>
      </c>
      <c r="X39" s="43" t="n">
        <v>1</v>
      </c>
      <c r="Y39" s="43" t="n">
        <v>0</v>
      </c>
      <c r="Z39" s="43" t="n">
        <v>0</v>
      </c>
      <c r="AA39" s="43" t="n">
        <v>1</v>
      </c>
      <c r="AB39" s="43" t="n">
        <v>0</v>
      </c>
    </row>
    <row r="40" customFormat="false" ht="14.65" hidden="false" customHeight="false" outlineLevel="0" collapsed="false">
      <c r="A40" s="43" t="n">
        <v>50</v>
      </c>
      <c r="B40" s="43" t="n">
        <v>0</v>
      </c>
      <c r="C40" s="43" t="n">
        <v>0</v>
      </c>
      <c r="D40" s="43" t="n">
        <v>1</v>
      </c>
      <c r="E40" s="43" t="n">
        <v>225</v>
      </c>
      <c r="F40" s="43" t="n">
        <f aca="false">ROUND(Source!AV35,O40)</f>
        <v>0</v>
      </c>
      <c r="G40" s="43" t="s">
        <v>111</v>
      </c>
      <c r="H40" s="43" t="s">
        <v>112</v>
      </c>
      <c r="K40" s="43" t="n">
        <v>225</v>
      </c>
      <c r="L40" s="43" t="n">
        <v>4</v>
      </c>
      <c r="M40" s="43" t="n">
        <v>3</v>
      </c>
      <c r="O40" s="43" t="n">
        <v>2</v>
      </c>
      <c r="P40" s="43" t="n">
        <f aca="false">ROUND(Source!EN35,O40)</f>
        <v>0</v>
      </c>
      <c r="W40" s="43" t="n">
        <v>0</v>
      </c>
      <c r="X40" s="43" t="n">
        <v>1</v>
      </c>
      <c r="Y40" s="43" t="n">
        <v>0</v>
      </c>
      <c r="Z40" s="43" t="n">
        <v>0</v>
      </c>
      <c r="AA40" s="43" t="n">
        <v>1</v>
      </c>
      <c r="AB40" s="43" t="n">
        <v>0</v>
      </c>
    </row>
    <row r="41" customFormat="false" ht="14.65" hidden="false" customHeight="false" outlineLevel="0" collapsed="false">
      <c r="A41" s="43" t="n">
        <v>50</v>
      </c>
      <c r="B41" s="43" t="n">
        <v>0</v>
      </c>
      <c r="C41" s="43" t="n">
        <v>0</v>
      </c>
      <c r="D41" s="43" t="n">
        <v>1</v>
      </c>
      <c r="E41" s="43" t="n">
        <v>226</v>
      </c>
      <c r="F41" s="43" t="n">
        <f aca="false">ROUND(Source!AW35,O41)</f>
        <v>0</v>
      </c>
      <c r="G41" s="43" t="s">
        <v>113</v>
      </c>
      <c r="H41" s="43" t="s">
        <v>114</v>
      </c>
      <c r="K41" s="43" t="n">
        <v>226</v>
      </c>
      <c r="L41" s="43" t="n">
        <v>5</v>
      </c>
      <c r="M41" s="43" t="n">
        <v>3</v>
      </c>
      <c r="O41" s="43" t="n">
        <v>2</v>
      </c>
      <c r="P41" s="43" t="n">
        <f aca="false">ROUND(Source!EO35,O41)</f>
        <v>0</v>
      </c>
      <c r="W41" s="43" t="n">
        <v>0</v>
      </c>
      <c r="X41" s="43" t="n">
        <v>1</v>
      </c>
      <c r="Y41" s="43" t="n">
        <v>0</v>
      </c>
      <c r="Z41" s="43" t="n">
        <v>0</v>
      </c>
      <c r="AA41" s="43" t="n">
        <v>1</v>
      </c>
      <c r="AB41" s="43" t="n">
        <v>0</v>
      </c>
    </row>
    <row r="42" customFormat="false" ht="14.65" hidden="false" customHeight="false" outlineLevel="0" collapsed="false">
      <c r="A42" s="43" t="n">
        <v>50</v>
      </c>
      <c r="B42" s="43" t="n">
        <v>0</v>
      </c>
      <c r="C42" s="43" t="n">
        <v>0</v>
      </c>
      <c r="D42" s="43" t="n">
        <v>1</v>
      </c>
      <c r="E42" s="43" t="n">
        <v>227</v>
      </c>
      <c r="F42" s="43" t="n">
        <f aca="false">ROUND(Source!AX35,O42)</f>
        <v>0</v>
      </c>
      <c r="G42" s="43" t="s">
        <v>115</v>
      </c>
      <c r="H42" s="43" t="s">
        <v>116</v>
      </c>
      <c r="K42" s="43" t="n">
        <v>227</v>
      </c>
      <c r="L42" s="43" t="n">
        <v>6</v>
      </c>
      <c r="M42" s="43" t="n">
        <v>3</v>
      </c>
      <c r="O42" s="43" t="n">
        <v>2</v>
      </c>
      <c r="P42" s="43" t="n">
        <f aca="false">ROUND(Source!EP35,O42)</f>
        <v>0</v>
      </c>
      <c r="W42" s="43" t="n">
        <v>0</v>
      </c>
      <c r="X42" s="43" t="n">
        <v>1</v>
      </c>
      <c r="Y42" s="43" t="n">
        <v>0</v>
      </c>
      <c r="Z42" s="43" t="n">
        <v>0</v>
      </c>
      <c r="AA42" s="43" t="n">
        <v>1</v>
      </c>
      <c r="AB42" s="43" t="n">
        <v>0</v>
      </c>
    </row>
    <row r="43" customFormat="false" ht="14.65" hidden="false" customHeight="false" outlineLevel="0" collapsed="false">
      <c r="A43" s="43" t="n">
        <v>50</v>
      </c>
      <c r="B43" s="43" t="n">
        <v>0</v>
      </c>
      <c r="C43" s="43" t="n">
        <v>0</v>
      </c>
      <c r="D43" s="43" t="n">
        <v>1</v>
      </c>
      <c r="E43" s="43" t="n">
        <v>228</v>
      </c>
      <c r="F43" s="43" t="n">
        <f aca="false">ROUND(Source!AY35,O43)</f>
        <v>0</v>
      </c>
      <c r="G43" s="43" t="s">
        <v>117</v>
      </c>
      <c r="H43" s="43" t="s">
        <v>118</v>
      </c>
      <c r="K43" s="43" t="n">
        <v>228</v>
      </c>
      <c r="L43" s="43" t="n">
        <v>7</v>
      </c>
      <c r="M43" s="43" t="n">
        <v>3</v>
      </c>
      <c r="O43" s="43" t="n">
        <v>2</v>
      </c>
      <c r="P43" s="43" t="n">
        <f aca="false">ROUND(Source!EQ35,O43)</f>
        <v>0</v>
      </c>
      <c r="W43" s="43" t="n">
        <v>0</v>
      </c>
      <c r="X43" s="43" t="n">
        <v>1</v>
      </c>
      <c r="Y43" s="43" t="n">
        <v>0</v>
      </c>
      <c r="Z43" s="43" t="n">
        <v>0</v>
      </c>
      <c r="AA43" s="43" t="n">
        <v>1</v>
      </c>
      <c r="AB43" s="43" t="n">
        <v>0</v>
      </c>
    </row>
    <row r="44" customFormat="false" ht="14.65" hidden="false" customHeight="false" outlineLevel="0" collapsed="false">
      <c r="A44" s="43" t="n">
        <v>50</v>
      </c>
      <c r="B44" s="43" t="n">
        <v>0</v>
      </c>
      <c r="C44" s="43" t="n">
        <v>0</v>
      </c>
      <c r="D44" s="43" t="n">
        <v>1</v>
      </c>
      <c r="E44" s="43" t="n">
        <v>216</v>
      </c>
      <c r="F44" s="43" t="n">
        <f aca="false">ROUND(Source!AP35,O44)</f>
        <v>0</v>
      </c>
      <c r="G44" s="43" t="s">
        <v>119</v>
      </c>
      <c r="H44" s="43" t="s">
        <v>120</v>
      </c>
      <c r="K44" s="43" t="n">
        <v>216</v>
      </c>
      <c r="L44" s="43" t="n">
        <v>8</v>
      </c>
      <c r="M44" s="43" t="n">
        <v>3</v>
      </c>
      <c r="O44" s="43" t="n">
        <v>2</v>
      </c>
      <c r="P44" s="43" t="n">
        <f aca="false">ROUND(Source!EH35,O44)</f>
        <v>0</v>
      </c>
      <c r="W44" s="43" t="n">
        <v>0</v>
      </c>
      <c r="X44" s="43" t="n">
        <v>1</v>
      </c>
      <c r="Y44" s="43" t="n">
        <v>0</v>
      </c>
      <c r="Z44" s="43" t="n">
        <v>0</v>
      </c>
      <c r="AA44" s="43" t="n">
        <v>1</v>
      </c>
      <c r="AB44" s="43" t="n">
        <v>0</v>
      </c>
    </row>
    <row r="45" customFormat="false" ht="14.65" hidden="false" customHeight="false" outlineLevel="0" collapsed="false">
      <c r="A45" s="43" t="n">
        <v>50</v>
      </c>
      <c r="B45" s="43" t="n">
        <v>0</v>
      </c>
      <c r="C45" s="43" t="n">
        <v>0</v>
      </c>
      <c r="D45" s="43" t="n">
        <v>1</v>
      </c>
      <c r="E45" s="43" t="n">
        <v>223</v>
      </c>
      <c r="F45" s="43" t="n">
        <f aca="false">ROUND(Source!AQ35,O45)</f>
        <v>0</v>
      </c>
      <c r="G45" s="43" t="s">
        <v>121</v>
      </c>
      <c r="H45" s="43" t="s">
        <v>122</v>
      </c>
      <c r="K45" s="43" t="n">
        <v>223</v>
      </c>
      <c r="L45" s="43" t="n">
        <v>9</v>
      </c>
      <c r="M45" s="43" t="n">
        <v>3</v>
      </c>
      <c r="O45" s="43" t="n">
        <v>2</v>
      </c>
      <c r="P45" s="43" t="n">
        <f aca="false">ROUND(Source!EI35,O45)</f>
        <v>0</v>
      </c>
      <c r="W45" s="43" t="n">
        <v>0</v>
      </c>
      <c r="X45" s="43" t="n">
        <v>1</v>
      </c>
      <c r="Y45" s="43" t="n">
        <v>0</v>
      </c>
      <c r="Z45" s="43" t="n">
        <v>0</v>
      </c>
      <c r="AA45" s="43" t="n">
        <v>1</v>
      </c>
      <c r="AB45" s="43" t="n">
        <v>0</v>
      </c>
    </row>
    <row r="46" customFormat="false" ht="14.65" hidden="false" customHeight="false" outlineLevel="0" collapsed="false">
      <c r="A46" s="43" t="n">
        <v>50</v>
      </c>
      <c r="B46" s="43" t="n">
        <v>0</v>
      </c>
      <c r="C46" s="43" t="n">
        <v>0</v>
      </c>
      <c r="D46" s="43" t="n">
        <v>1</v>
      </c>
      <c r="E46" s="43" t="n">
        <v>229</v>
      </c>
      <c r="F46" s="43" t="n">
        <f aca="false">ROUND(Source!AZ35,O46)</f>
        <v>0</v>
      </c>
      <c r="G46" s="43" t="s">
        <v>123</v>
      </c>
      <c r="H46" s="43" t="s">
        <v>124</v>
      </c>
      <c r="K46" s="43" t="n">
        <v>229</v>
      </c>
      <c r="L46" s="43" t="n">
        <v>10</v>
      </c>
      <c r="M46" s="43" t="n">
        <v>3</v>
      </c>
      <c r="O46" s="43" t="n">
        <v>2</v>
      </c>
      <c r="P46" s="43" t="n">
        <f aca="false">ROUND(Source!ER35,O46)</f>
        <v>0</v>
      </c>
      <c r="W46" s="43" t="n">
        <v>0</v>
      </c>
      <c r="X46" s="43" t="n">
        <v>1</v>
      </c>
      <c r="Y46" s="43" t="n">
        <v>0</v>
      </c>
      <c r="Z46" s="43" t="n">
        <v>0</v>
      </c>
      <c r="AA46" s="43" t="n">
        <v>1</v>
      </c>
      <c r="AB46" s="43" t="n">
        <v>0</v>
      </c>
    </row>
    <row r="47" customFormat="false" ht="14.65" hidden="false" customHeight="false" outlineLevel="0" collapsed="false">
      <c r="A47" s="43" t="n">
        <v>50</v>
      </c>
      <c r="B47" s="43" t="n">
        <v>0</v>
      </c>
      <c r="C47" s="43" t="n">
        <v>0</v>
      </c>
      <c r="D47" s="43" t="n">
        <v>1</v>
      </c>
      <c r="E47" s="43" t="n">
        <v>203</v>
      </c>
      <c r="F47" s="43" t="n">
        <f aca="false">ROUND(Source!Q35,O47)</f>
        <v>300.79</v>
      </c>
      <c r="G47" s="43" t="s">
        <v>125</v>
      </c>
      <c r="H47" s="43" t="s">
        <v>126</v>
      </c>
      <c r="K47" s="43" t="n">
        <v>203</v>
      </c>
      <c r="L47" s="43" t="n">
        <v>11</v>
      </c>
      <c r="M47" s="43" t="n">
        <v>3</v>
      </c>
      <c r="O47" s="43" t="n">
        <v>2</v>
      </c>
      <c r="P47" s="43" t="n">
        <f aca="false">ROUND(Source!DI35,O47)</f>
        <v>5065.31</v>
      </c>
      <c r="W47" s="43" t="n">
        <v>300.79</v>
      </c>
      <c r="X47" s="43" t="n">
        <v>1</v>
      </c>
      <c r="Y47" s="43" t="n">
        <v>300.79</v>
      </c>
      <c r="Z47" s="43" t="n">
        <v>5065.31</v>
      </c>
      <c r="AA47" s="43" t="n">
        <v>1</v>
      </c>
      <c r="AB47" s="43" t="n">
        <v>5065.31</v>
      </c>
    </row>
    <row r="48" customFormat="false" ht="14.65" hidden="false" customHeight="false" outlineLevel="0" collapsed="false">
      <c r="A48" s="43" t="n">
        <v>50</v>
      </c>
      <c r="B48" s="43" t="n">
        <v>0</v>
      </c>
      <c r="C48" s="43" t="n">
        <v>0</v>
      </c>
      <c r="D48" s="43" t="n">
        <v>1</v>
      </c>
      <c r="E48" s="43" t="n">
        <v>231</v>
      </c>
      <c r="F48" s="43" t="n">
        <f aca="false">ROUND(Source!BB35,O48)</f>
        <v>0</v>
      </c>
      <c r="G48" s="43" t="s">
        <v>127</v>
      </c>
      <c r="H48" s="43" t="s">
        <v>128</v>
      </c>
      <c r="K48" s="43" t="n">
        <v>231</v>
      </c>
      <c r="L48" s="43" t="n">
        <v>12</v>
      </c>
      <c r="M48" s="43" t="n">
        <v>3</v>
      </c>
      <c r="O48" s="43" t="n">
        <v>2</v>
      </c>
      <c r="P48" s="43" t="n">
        <f aca="false">ROUND(Source!ET35,O48)</f>
        <v>0</v>
      </c>
      <c r="W48" s="43" t="n">
        <v>0</v>
      </c>
      <c r="X48" s="43" t="n">
        <v>1</v>
      </c>
      <c r="Y48" s="43" t="n">
        <v>0</v>
      </c>
      <c r="Z48" s="43" t="n">
        <v>0</v>
      </c>
      <c r="AA48" s="43" t="n">
        <v>1</v>
      </c>
      <c r="AB48" s="43" t="n">
        <v>0</v>
      </c>
    </row>
    <row r="49" customFormat="false" ht="14.65" hidden="false" customHeight="false" outlineLevel="0" collapsed="false">
      <c r="A49" s="43" t="n">
        <v>50</v>
      </c>
      <c r="B49" s="43" t="n">
        <v>0</v>
      </c>
      <c r="C49" s="43" t="n">
        <v>0</v>
      </c>
      <c r="D49" s="43" t="n">
        <v>1</v>
      </c>
      <c r="E49" s="43" t="n">
        <v>204</v>
      </c>
      <c r="F49" s="43" t="n">
        <f aca="false">ROUND(Source!R35,O49)</f>
        <v>37.35</v>
      </c>
      <c r="G49" s="43" t="s">
        <v>129</v>
      </c>
      <c r="H49" s="43" t="s">
        <v>130</v>
      </c>
      <c r="K49" s="43" t="n">
        <v>204</v>
      </c>
      <c r="L49" s="43" t="n">
        <v>13</v>
      </c>
      <c r="M49" s="43" t="n">
        <v>3</v>
      </c>
      <c r="O49" s="43" t="n">
        <v>2</v>
      </c>
      <c r="P49" s="43" t="n">
        <f aca="false">ROUND(Source!DJ35,O49)</f>
        <v>2157.54</v>
      </c>
      <c r="W49" s="43" t="n">
        <v>37.35</v>
      </c>
      <c r="X49" s="43" t="n">
        <v>1</v>
      </c>
      <c r="Y49" s="43" t="n">
        <v>37.35</v>
      </c>
      <c r="Z49" s="43" t="n">
        <v>2157.54</v>
      </c>
      <c r="AA49" s="43" t="n">
        <v>1</v>
      </c>
      <c r="AB49" s="43" t="n">
        <v>2157.54</v>
      </c>
    </row>
    <row r="50" customFormat="false" ht="14.65" hidden="false" customHeight="false" outlineLevel="0" collapsed="false">
      <c r="A50" s="43" t="n">
        <v>50</v>
      </c>
      <c r="B50" s="43" t="n">
        <v>0</v>
      </c>
      <c r="C50" s="43" t="n">
        <v>0</v>
      </c>
      <c r="D50" s="43" t="n">
        <v>1</v>
      </c>
      <c r="E50" s="43" t="n">
        <v>205</v>
      </c>
      <c r="F50" s="43" t="n">
        <f aca="false">ROUND(Source!S35,O50)</f>
        <v>269.08</v>
      </c>
      <c r="G50" s="43" t="s">
        <v>131</v>
      </c>
      <c r="H50" s="43" t="s">
        <v>132</v>
      </c>
      <c r="K50" s="43" t="n">
        <v>205</v>
      </c>
      <c r="L50" s="43" t="n">
        <v>14</v>
      </c>
      <c r="M50" s="43" t="n">
        <v>3</v>
      </c>
      <c r="O50" s="43" t="n">
        <v>2</v>
      </c>
      <c r="P50" s="43" t="n">
        <f aca="false">ROUND(Source!DK35,O50)</f>
        <v>15542.45</v>
      </c>
      <c r="W50" s="43" t="n">
        <v>269.08</v>
      </c>
      <c r="X50" s="43" t="n">
        <v>1</v>
      </c>
      <c r="Y50" s="43" t="n">
        <v>269.08</v>
      </c>
      <c r="Z50" s="43" t="n">
        <v>15542.45</v>
      </c>
      <c r="AA50" s="43" t="n">
        <v>1</v>
      </c>
      <c r="AB50" s="43" t="n">
        <v>15542.45</v>
      </c>
    </row>
    <row r="51" customFormat="false" ht="14.65" hidden="false" customHeight="false" outlineLevel="0" collapsed="false">
      <c r="A51" s="43" t="n">
        <v>50</v>
      </c>
      <c r="B51" s="43" t="n">
        <v>0</v>
      </c>
      <c r="C51" s="43" t="n">
        <v>0</v>
      </c>
      <c r="D51" s="43" t="n">
        <v>1</v>
      </c>
      <c r="E51" s="43" t="n">
        <v>232</v>
      </c>
      <c r="F51" s="43" t="n">
        <f aca="false">ROUND(Source!BC35,O51)</f>
        <v>0</v>
      </c>
      <c r="G51" s="43" t="s">
        <v>133</v>
      </c>
      <c r="H51" s="43" t="s">
        <v>134</v>
      </c>
      <c r="K51" s="43" t="n">
        <v>232</v>
      </c>
      <c r="L51" s="43" t="n">
        <v>15</v>
      </c>
      <c r="M51" s="43" t="n">
        <v>3</v>
      </c>
      <c r="O51" s="43" t="n">
        <v>2</v>
      </c>
      <c r="P51" s="43" t="n">
        <f aca="false">ROUND(Source!EU35,O51)</f>
        <v>0</v>
      </c>
      <c r="W51" s="43" t="n">
        <v>0</v>
      </c>
      <c r="X51" s="43" t="n">
        <v>1</v>
      </c>
      <c r="Y51" s="43" t="n">
        <v>0</v>
      </c>
      <c r="Z51" s="43" t="n">
        <v>0</v>
      </c>
      <c r="AA51" s="43" t="n">
        <v>1</v>
      </c>
      <c r="AB51" s="43" t="n">
        <v>0</v>
      </c>
    </row>
    <row r="52" customFormat="false" ht="14.65" hidden="false" customHeight="false" outlineLevel="0" collapsed="false">
      <c r="A52" s="43" t="n">
        <v>50</v>
      </c>
      <c r="B52" s="43" t="n">
        <v>0</v>
      </c>
      <c r="C52" s="43" t="n">
        <v>0</v>
      </c>
      <c r="D52" s="43" t="n">
        <v>1</v>
      </c>
      <c r="E52" s="43" t="n">
        <v>214</v>
      </c>
      <c r="F52" s="43" t="n">
        <f aca="false">ROUND(Source!AS35,O52)</f>
        <v>1084.68</v>
      </c>
      <c r="G52" s="43" t="s">
        <v>135</v>
      </c>
      <c r="H52" s="43" t="s">
        <v>136</v>
      </c>
      <c r="K52" s="43" t="n">
        <v>214</v>
      </c>
      <c r="L52" s="43" t="n">
        <v>16</v>
      </c>
      <c r="M52" s="43" t="n">
        <v>3</v>
      </c>
      <c r="O52" s="43" t="n">
        <v>2</v>
      </c>
      <c r="P52" s="43" t="n">
        <f aca="false">ROUND(Source!EK35,O52)</f>
        <v>50343.74</v>
      </c>
      <c r="W52" s="43" t="n">
        <v>1084.68</v>
      </c>
      <c r="X52" s="43" t="n">
        <v>1</v>
      </c>
      <c r="Y52" s="43" t="n">
        <v>1084.68</v>
      </c>
      <c r="Z52" s="43" t="n">
        <v>50343.74</v>
      </c>
      <c r="AA52" s="43" t="n">
        <v>1</v>
      </c>
      <c r="AB52" s="43" t="n">
        <v>50343.74</v>
      </c>
    </row>
    <row r="53" customFormat="false" ht="14.65" hidden="false" customHeight="false" outlineLevel="0" collapsed="false">
      <c r="A53" s="43" t="n">
        <v>50</v>
      </c>
      <c r="B53" s="43" t="n">
        <v>0</v>
      </c>
      <c r="C53" s="43" t="n">
        <v>0</v>
      </c>
      <c r="D53" s="43" t="n">
        <v>1</v>
      </c>
      <c r="E53" s="43" t="n">
        <v>215</v>
      </c>
      <c r="F53" s="43" t="n">
        <f aca="false">ROUND(Source!AT35,O53)</f>
        <v>0</v>
      </c>
      <c r="G53" s="43" t="s">
        <v>137</v>
      </c>
      <c r="H53" s="43" t="s">
        <v>138</v>
      </c>
      <c r="K53" s="43" t="n">
        <v>215</v>
      </c>
      <c r="L53" s="43" t="n">
        <v>17</v>
      </c>
      <c r="M53" s="43" t="n">
        <v>3</v>
      </c>
      <c r="O53" s="43" t="n">
        <v>2</v>
      </c>
      <c r="P53" s="43" t="n">
        <f aca="false">ROUND(Source!EL35,O53)</f>
        <v>0</v>
      </c>
      <c r="W53" s="43" t="n">
        <v>0</v>
      </c>
      <c r="X53" s="43" t="n">
        <v>1</v>
      </c>
      <c r="Y53" s="43" t="n">
        <v>0</v>
      </c>
      <c r="Z53" s="43" t="n">
        <v>0</v>
      </c>
      <c r="AA53" s="43" t="n">
        <v>1</v>
      </c>
      <c r="AB53" s="43" t="n">
        <v>0</v>
      </c>
    </row>
    <row r="54" customFormat="false" ht="14.65" hidden="false" customHeight="false" outlineLevel="0" collapsed="false">
      <c r="A54" s="43" t="n">
        <v>50</v>
      </c>
      <c r="B54" s="43" t="n">
        <v>0</v>
      </c>
      <c r="C54" s="43" t="n">
        <v>0</v>
      </c>
      <c r="D54" s="43" t="n">
        <v>1</v>
      </c>
      <c r="E54" s="43" t="n">
        <v>217</v>
      </c>
      <c r="F54" s="43" t="n">
        <f aca="false">ROUND(Source!AU35,O54)</f>
        <v>0</v>
      </c>
      <c r="G54" s="43" t="s">
        <v>139</v>
      </c>
      <c r="H54" s="43" t="s">
        <v>140</v>
      </c>
      <c r="K54" s="43" t="n">
        <v>217</v>
      </c>
      <c r="L54" s="43" t="n">
        <v>18</v>
      </c>
      <c r="M54" s="43" t="n">
        <v>3</v>
      </c>
      <c r="O54" s="43" t="n">
        <v>2</v>
      </c>
      <c r="P54" s="43" t="n">
        <f aca="false">ROUND(Source!EM35,O54)</f>
        <v>0</v>
      </c>
      <c r="W54" s="43" t="n">
        <v>0</v>
      </c>
      <c r="X54" s="43" t="n">
        <v>1</v>
      </c>
      <c r="Y54" s="43" t="n">
        <v>0</v>
      </c>
      <c r="Z54" s="43" t="n">
        <v>0</v>
      </c>
      <c r="AA54" s="43" t="n">
        <v>1</v>
      </c>
      <c r="AB54" s="43" t="n">
        <v>0</v>
      </c>
    </row>
    <row r="55" customFormat="false" ht="14.65" hidden="false" customHeight="false" outlineLevel="0" collapsed="false">
      <c r="A55" s="43" t="n">
        <v>50</v>
      </c>
      <c r="B55" s="43" t="n">
        <v>0</v>
      </c>
      <c r="C55" s="43" t="n">
        <v>0</v>
      </c>
      <c r="D55" s="43" t="n">
        <v>1</v>
      </c>
      <c r="E55" s="43" t="n">
        <v>230</v>
      </c>
      <c r="F55" s="43" t="n">
        <f aca="false">ROUND(Source!BA35,O55)</f>
        <v>0</v>
      </c>
      <c r="G55" s="43" t="s">
        <v>141</v>
      </c>
      <c r="H55" s="43" t="s">
        <v>142</v>
      </c>
      <c r="K55" s="43" t="n">
        <v>230</v>
      </c>
      <c r="L55" s="43" t="n">
        <v>19</v>
      </c>
      <c r="M55" s="43" t="n">
        <v>3</v>
      </c>
      <c r="O55" s="43" t="n">
        <v>2</v>
      </c>
      <c r="P55" s="43" t="n">
        <f aca="false">ROUND(Source!ES35,O55)</f>
        <v>0</v>
      </c>
      <c r="W55" s="43" t="n">
        <v>0</v>
      </c>
      <c r="X55" s="43" t="n">
        <v>1</v>
      </c>
      <c r="Y55" s="43" t="n">
        <v>0</v>
      </c>
      <c r="Z55" s="43" t="n">
        <v>0</v>
      </c>
      <c r="AA55" s="43" t="n">
        <v>1</v>
      </c>
      <c r="AB55" s="43" t="n">
        <v>0</v>
      </c>
    </row>
    <row r="56" customFormat="false" ht="14.65" hidden="false" customHeight="false" outlineLevel="0" collapsed="false">
      <c r="A56" s="43" t="n">
        <v>50</v>
      </c>
      <c r="B56" s="43" t="n">
        <v>0</v>
      </c>
      <c r="C56" s="43" t="n">
        <v>0</v>
      </c>
      <c r="D56" s="43" t="n">
        <v>1</v>
      </c>
      <c r="E56" s="43" t="n">
        <v>206</v>
      </c>
      <c r="F56" s="43" t="n">
        <f aca="false">ROUND(Source!T35,O56)</f>
        <v>0</v>
      </c>
      <c r="G56" s="43" t="s">
        <v>143</v>
      </c>
      <c r="H56" s="43" t="s">
        <v>16</v>
      </c>
      <c r="K56" s="43" t="n">
        <v>206</v>
      </c>
      <c r="L56" s="43" t="n">
        <v>20</v>
      </c>
      <c r="M56" s="43" t="n">
        <v>3</v>
      </c>
      <c r="O56" s="43" t="n">
        <v>2</v>
      </c>
      <c r="P56" s="43" t="n">
        <f aca="false">ROUND(Source!DL35,O56)</f>
        <v>0</v>
      </c>
      <c r="W56" s="43" t="n">
        <v>0</v>
      </c>
      <c r="X56" s="43" t="n">
        <v>1</v>
      </c>
      <c r="Y56" s="43" t="n">
        <v>0</v>
      </c>
      <c r="Z56" s="43" t="n">
        <v>0</v>
      </c>
      <c r="AA56" s="43" t="n">
        <v>1</v>
      </c>
      <c r="AB56" s="43" t="n">
        <v>0</v>
      </c>
    </row>
    <row r="57" customFormat="false" ht="14.65" hidden="false" customHeight="false" outlineLevel="0" collapsed="false">
      <c r="A57" s="43" t="n">
        <v>50</v>
      </c>
      <c r="B57" s="43" t="n">
        <v>0</v>
      </c>
      <c r="C57" s="43" t="n">
        <v>0</v>
      </c>
      <c r="D57" s="43" t="n">
        <v>1</v>
      </c>
      <c r="E57" s="43" t="n">
        <v>207</v>
      </c>
      <c r="F57" s="43" t="n">
        <f aca="false">Source!U35</f>
        <v>23.460103392</v>
      </c>
      <c r="G57" s="43" t="s">
        <v>144</v>
      </c>
      <c r="H57" s="43" t="s">
        <v>145</v>
      </c>
      <c r="K57" s="43" t="n">
        <v>207</v>
      </c>
      <c r="L57" s="43" t="n">
        <v>21</v>
      </c>
      <c r="M57" s="43" t="n">
        <v>3</v>
      </c>
      <c r="O57" s="43" t="n">
        <v>-1</v>
      </c>
      <c r="P57" s="43" t="n">
        <f aca="false">Source!DM35</f>
        <v>23.460103392</v>
      </c>
      <c r="W57" s="43" t="n">
        <v>23.460103392</v>
      </c>
      <c r="X57" s="43" t="n">
        <v>1</v>
      </c>
      <c r="Y57" s="43" t="n">
        <v>23.460103392</v>
      </c>
      <c r="Z57" s="43" t="n">
        <v>23.460103392</v>
      </c>
      <c r="AA57" s="43" t="n">
        <v>1</v>
      </c>
      <c r="AB57" s="43" t="n">
        <v>23.460103392</v>
      </c>
    </row>
    <row r="58" customFormat="false" ht="14.65" hidden="false" customHeight="false" outlineLevel="0" collapsed="false">
      <c r="A58" s="43" t="n">
        <v>50</v>
      </c>
      <c r="B58" s="43" t="n">
        <v>0</v>
      </c>
      <c r="C58" s="43" t="n">
        <v>0</v>
      </c>
      <c r="D58" s="43" t="n">
        <v>1</v>
      </c>
      <c r="E58" s="43" t="n">
        <v>208</v>
      </c>
      <c r="F58" s="43" t="n">
        <f aca="false">Source!V35</f>
        <v>0</v>
      </c>
      <c r="G58" s="43" t="s">
        <v>146</v>
      </c>
      <c r="H58" s="43" t="s">
        <v>147</v>
      </c>
      <c r="K58" s="43" t="n">
        <v>208</v>
      </c>
      <c r="L58" s="43" t="n">
        <v>22</v>
      </c>
      <c r="M58" s="43" t="n">
        <v>3</v>
      </c>
      <c r="O58" s="43" t="n">
        <v>-1</v>
      </c>
      <c r="P58" s="43" t="n">
        <f aca="false">Source!DN35</f>
        <v>0</v>
      </c>
      <c r="W58" s="43" t="n">
        <v>0</v>
      </c>
      <c r="X58" s="43" t="n">
        <v>1</v>
      </c>
      <c r="Y58" s="43" t="n">
        <v>0</v>
      </c>
      <c r="Z58" s="43" t="n">
        <v>0</v>
      </c>
      <c r="AA58" s="43" t="n">
        <v>1</v>
      </c>
      <c r="AB58" s="43" t="n">
        <v>0</v>
      </c>
    </row>
    <row r="59" customFormat="false" ht="14.65" hidden="false" customHeight="false" outlineLevel="0" collapsed="false">
      <c r="A59" s="43" t="n">
        <v>50</v>
      </c>
      <c r="B59" s="43" t="n">
        <v>0</v>
      </c>
      <c r="C59" s="43" t="n">
        <v>0</v>
      </c>
      <c r="D59" s="43" t="n">
        <v>1</v>
      </c>
      <c r="E59" s="43" t="n">
        <v>209</v>
      </c>
      <c r="F59" s="43" t="n">
        <f aca="false">ROUND(Source!W35,O59)</f>
        <v>0</v>
      </c>
      <c r="G59" s="43" t="s">
        <v>148</v>
      </c>
      <c r="H59" s="43" t="s">
        <v>149</v>
      </c>
      <c r="K59" s="43" t="n">
        <v>209</v>
      </c>
      <c r="L59" s="43" t="n">
        <v>23</v>
      </c>
      <c r="M59" s="43" t="n">
        <v>3</v>
      </c>
      <c r="O59" s="43" t="n">
        <v>2</v>
      </c>
      <c r="P59" s="43" t="n">
        <f aca="false">ROUND(Source!DO35,O59)</f>
        <v>0</v>
      </c>
      <c r="W59" s="43" t="n">
        <v>0</v>
      </c>
      <c r="X59" s="43" t="n">
        <v>1</v>
      </c>
      <c r="Y59" s="43" t="n">
        <v>0</v>
      </c>
      <c r="Z59" s="43" t="n">
        <v>0</v>
      </c>
      <c r="AA59" s="43" t="n">
        <v>1</v>
      </c>
      <c r="AB59" s="43" t="n">
        <v>0</v>
      </c>
    </row>
    <row r="60" customFormat="false" ht="14.65" hidden="false" customHeight="false" outlineLevel="0" collapsed="false">
      <c r="A60" s="43" t="n">
        <v>50</v>
      </c>
      <c r="B60" s="43" t="n">
        <v>0</v>
      </c>
      <c r="C60" s="43" t="n">
        <v>0</v>
      </c>
      <c r="D60" s="43" t="n">
        <v>1</v>
      </c>
      <c r="E60" s="43" t="n">
        <v>233</v>
      </c>
      <c r="F60" s="43" t="n">
        <f aca="false">ROUND(Source!BD35,O60)</f>
        <v>0</v>
      </c>
      <c r="G60" s="43" t="s">
        <v>150</v>
      </c>
      <c r="H60" s="43" t="s">
        <v>151</v>
      </c>
      <c r="K60" s="43" t="n">
        <v>233</v>
      </c>
      <c r="L60" s="43" t="n">
        <v>24</v>
      </c>
      <c r="M60" s="43" t="n">
        <v>3</v>
      </c>
      <c r="O60" s="43" t="n">
        <v>2</v>
      </c>
      <c r="P60" s="43" t="n">
        <f aca="false">ROUND(Source!EV35,O60)</f>
        <v>0</v>
      </c>
      <c r="W60" s="43" t="n">
        <v>0</v>
      </c>
      <c r="X60" s="43" t="n">
        <v>1</v>
      </c>
      <c r="Y60" s="43" t="n">
        <v>0</v>
      </c>
      <c r="Z60" s="43" t="n">
        <v>0</v>
      </c>
      <c r="AA60" s="43" t="n">
        <v>1</v>
      </c>
      <c r="AB60" s="43" t="n">
        <v>0</v>
      </c>
    </row>
    <row r="61" customFormat="false" ht="14.65" hidden="false" customHeight="false" outlineLevel="0" collapsed="false">
      <c r="A61" s="43" t="n">
        <v>50</v>
      </c>
      <c r="B61" s="43" t="n">
        <v>0</v>
      </c>
      <c r="C61" s="43" t="n">
        <v>0</v>
      </c>
      <c r="D61" s="43" t="n">
        <v>1</v>
      </c>
      <c r="E61" s="43" t="n">
        <v>210</v>
      </c>
      <c r="F61" s="43" t="n">
        <f aca="false">ROUND(Source!X35,O61)</f>
        <v>321.76</v>
      </c>
      <c r="G61" s="43" t="s">
        <v>152</v>
      </c>
      <c r="H61" s="43" t="s">
        <v>153</v>
      </c>
      <c r="K61" s="43" t="n">
        <v>210</v>
      </c>
      <c r="L61" s="43" t="n">
        <v>25</v>
      </c>
      <c r="M61" s="43" t="n">
        <v>3</v>
      </c>
      <c r="O61" s="43" t="n">
        <v>2</v>
      </c>
      <c r="P61" s="43" t="n">
        <f aca="false">ROUND(Source!DP35,O61)</f>
        <v>18584.98</v>
      </c>
      <c r="W61" s="43" t="n">
        <v>321.76</v>
      </c>
      <c r="X61" s="43" t="n">
        <v>1</v>
      </c>
      <c r="Y61" s="43" t="n">
        <v>321.76</v>
      </c>
      <c r="Z61" s="43" t="n">
        <v>18584.98</v>
      </c>
      <c r="AA61" s="43" t="n">
        <v>1</v>
      </c>
      <c r="AB61" s="43" t="n">
        <v>18584.98</v>
      </c>
    </row>
    <row r="62" customFormat="false" ht="14.65" hidden="false" customHeight="false" outlineLevel="0" collapsed="false">
      <c r="A62" s="43" t="n">
        <v>50</v>
      </c>
      <c r="B62" s="43" t="n">
        <v>0</v>
      </c>
      <c r="C62" s="43" t="n">
        <v>0</v>
      </c>
      <c r="D62" s="43" t="n">
        <v>1</v>
      </c>
      <c r="E62" s="43" t="n">
        <v>211</v>
      </c>
      <c r="F62" s="43" t="n">
        <f aca="false">ROUND(Source!Y35,O62)</f>
        <v>193.05</v>
      </c>
      <c r="G62" s="43" t="s">
        <v>154</v>
      </c>
      <c r="H62" s="43" t="s">
        <v>155</v>
      </c>
      <c r="K62" s="43" t="n">
        <v>211</v>
      </c>
      <c r="L62" s="43" t="n">
        <v>26</v>
      </c>
      <c r="M62" s="43" t="n">
        <v>3</v>
      </c>
      <c r="O62" s="43" t="n">
        <v>2</v>
      </c>
      <c r="P62" s="43" t="n">
        <f aca="false">ROUND(Source!DQ35,O62)</f>
        <v>11151</v>
      </c>
      <c r="W62" s="43" t="n">
        <v>193.05</v>
      </c>
      <c r="X62" s="43" t="n">
        <v>1</v>
      </c>
      <c r="Y62" s="43" t="n">
        <v>193.05</v>
      </c>
      <c r="Z62" s="43" t="n">
        <v>11151</v>
      </c>
      <c r="AA62" s="43" t="n">
        <v>1</v>
      </c>
      <c r="AB62" s="43" t="n">
        <v>11151</v>
      </c>
    </row>
    <row r="63" customFormat="false" ht="14.65" hidden="false" customHeight="false" outlineLevel="0" collapsed="false">
      <c r="A63" s="43" t="n">
        <v>50</v>
      </c>
      <c r="B63" s="43" t="n">
        <v>0</v>
      </c>
      <c r="C63" s="43" t="n">
        <v>0</v>
      </c>
      <c r="D63" s="43" t="n">
        <v>1</v>
      </c>
      <c r="E63" s="43" t="n">
        <v>224</v>
      </c>
      <c r="F63" s="43" t="n">
        <f aca="false">ROUND(Source!AR35,O63)</f>
        <v>1084.68</v>
      </c>
      <c r="G63" s="43" t="s">
        <v>156</v>
      </c>
      <c r="H63" s="43" t="s">
        <v>157</v>
      </c>
      <c r="K63" s="43" t="n">
        <v>224</v>
      </c>
      <c r="L63" s="43" t="n">
        <v>27</v>
      </c>
      <c r="M63" s="43" t="n">
        <v>3</v>
      </c>
      <c r="O63" s="43" t="n">
        <v>2</v>
      </c>
      <c r="P63" s="43" t="n">
        <f aca="false">ROUND(Source!EJ35,O63)</f>
        <v>50343.74</v>
      </c>
      <c r="W63" s="43" t="n">
        <v>1084.68</v>
      </c>
      <c r="X63" s="43" t="n">
        <v>1</v>
      </c>
      <c r="Y63" s="43" t="n">
        <v>1084.68</v>
      </c>
      <c r="Z63" s="43" t="n">
        <v>50343.74</v>
      </c>
      <c r="AA63" s="43" t="n">
        <v>1</v>
      </c>
      <c r="AB63" s="43" t="n">
        <v>50343.74</v>
      </c>
    </row>
    <row r="65" customFormat="false" ht="14.65" hidden="false" customHeight="false" outlineLevel="0" collapsed="false">
      <c r="A65" s="43" t="n">
        <v>4</v>
      </c>
      <c r="B65" s="43" t="n">
        <v>1</v>
      </c>
      <c r="D65" s="43" t="n">
        <f aca="false">ROW(A72)</f>
        <v>72</v>
      </c>
      <c r="F65" s="43" t="s">
        <v>158</v>
      </c>
      <c r="G65" s="43" t="s">
        <v>159</v>
      </c>
      <c r="I65" s="43" t="n">
        <v>0</v>
      </c>
      <c r="K65" s="43" t="n">
        <v>-1</v>
      </c>
      <c r="S65" s="43" t="n">
        <v>0</v>
      </c>
      <c r="T65" s="43" t="n">
        <v>0</v>
      </c>
      <c r="V65" s="43" t="n">
        <v>2</v>
      </c>
      <c r="BX65" s="43" t="n">
        <v>0</v>
      </c>
      <c r="CJ65" s="43" t="n">
        <v>0</v>
      </c>
    </row>
    <row r="67" customFormat="false" ht="14.65" hidden="false" customHeight="false" outlineLevel="0" collapsed="false">
      <c r="A67" s="43" t="n">
        <v>52</v>
      </c>
      <c r="B67" s="43" t="n">
        <f aca="false">B72</f>
        <v>1</v>
      </c>
      <c r="C67" s="43" t="n">
        <f aca="false">C72</f>
        <v>4</v>
      </c>
      <c r="D67" s="43" t="n">
        <f aca="false">D72</f>
        <v>65</v>
      </c>
      <c r="E67" s="43" t="n">
        <f aca="false">E72</f>
        <v>0</v>
      </c>
      <c r="F67" s="43" t="str">
        <f aca="false">F72</f>
        <v>5</v>
      </c>
      <c r="G67" s="43" t="str">
        <f aca="false">G72</f>
        <v>Демонтаж станций катодной защиты</v>
      </c>
      <c r="O67" s="43" t="n">
        <f aca="false">O72</f>
        <v>3076.82</v>
      </c>
      <c r="P67" s="43" t="n">
        <f aca="false">P72</f>
        <v>0</v>
      </c>
      <c r="Q67" s="43" t="n">
        <f aca="false">Q72</f>
        <v>1419.09</v>
      </c>
      <c r="R67" s="43" t="n">
        <f aca="false">R72</f>
        <v>116.34</v>
      </c>
      <c r="S67" s="43" t="n">
        <f aca="false">S72</f>
        <v>1657.73</v>
      </c>
      <c r="T67" s="43" t="n">
        <f aca="false">T72</f>
        <v>0</v>
      </c>
      <c r="U67" s="43" t="n">
        <f aca="false">U72</f>
        <v>154.9284</v>
      </c>
      <c r="V67" s="43" t="n">
        <f aca="false">V72</f>
        <v>0</v>
      </c>
      <c r="W67" s="43" t="n">
        <f aca="false">W72</f>
        <v>0</v>
      </c>
      <c r="X67" s="43" t="n">
        <f aca="false">X72</f>
        <v>1862.77</v>
      </c>
      <c r="Y67" s="43" t="n">
        <f aca="false">Y72</f>
        <v>1117.66</v>
      </c>
      <c r="Z67" s="43" t="n">
        <f aca="false">Z72</f>
        <v>0</v>
      </c>
      <c r="AA67" s="43" t="n">
        <f aca="false">AA72</f>
        <v>0</v>
      </c>
      <c r="AB67" s="43" t="n">
        <f aca="false">AB72</f>
        <v>3076.82</v>
      </c>
      <c r="AC67" s="43" t="n">
        <f aca="false">AC72</f>
        <v>0</v>
      </c>
      <c r="AD67" s="43" t="n">
        <f aca="false">AD72</f>
        <v>1419.09</v>
      </c>
      <c r="AE67" s="43" t="n">
        <f aca="false">AE72</f>
        <v>116.34</v>
      </c>
      <c r="AF67" s="43" t="n">
        <f aca="false">AF72</f>
        <v>1657.73</v>
      </c>
      <c r="AG67" s="43" t="n">
        <f aca="false">AG72</f>
        <v>0</v>
      </c>
      <c r="AH67" s="43" t="n">
        <f aca="false">AH72</f>
        <v>154.9284</v>
      </c>
      <c r="AI67" s="43" t="n">
        <f aca="false">AI72</f>
        <v>0</v>
      </c>
      <c r="AJ67" s="43" t="n">
        <f aca="false">AJ72</f>
        <v>0</v>
      </c>
      <c r="AK67" s="43" t="n">
        <f aca="false">AK72</f>
        <v>1862.77</v>
      </c>
      <c r="AL67" s="43" t="n">
        <f aca="false">AL72</f>
        <v>1117.66</v>
      </c>
      <c r="AM67" s="43" t="n">
        <f aca="false">AM72</f>
        <v>0</v>
      </c>
      <c r="AN67" s="43" t="n">
        <f aca="false">AN72</f>
        <v>0</v>
      </c>
      <c r="AO67" s="43" t="n">
        <f aca="false">AO72</f>
        <v>0</v>
      </c>
      <c r="AP67" s="43" t="n">
        <f aca="false">AP72</f>
        <v>0</v>
      </c>
      <c r="AQ67" s="43" t="n">
        <f aca="false">AQ72</f>
        <v>0</v>
      </c>
      <c r="AR67" s="43" t="n">
        <f aca="false">AR72</f>
        <v>6057.25</v>
      </c>
      <c r="AS67" s="43" t="n">
        <f aca="false">AS72</f>
        <v>6057.25</v>
      </c>
      <c r="AT67" s="43" t="n">
        <f aca="false">AT72</f>
        <v>0</v>
      </c>
      <c r="AU67" s="43" t="n">
        <f aca="false">AU72</f>
        <v>0</v>
      </c>
      <c r="AV67" s="43" t="n">
        <f aca="false">AV72</f>
        <v>0</v>
      </c>
      <c r="AW67" s="43" t="n">
        <f aca="false">AW72</f>
        <v>0</v>
      </c>
      <c r="AX67" s="43" t="n">
        <f aca="false">AX72</f>
        <v>0</v>
      </c>
      <c r="AY67" s="43" t="n">
        <f aca="false">AY72</f>
        <v>0</v>
      </c>
      <c r="AZ67" s="43" t="n">
        <f aca="false">AZ72</f>
        <v>0</v>
      </c>
      <c r="BA67" s="43" t="n">
        <f aca="false">BA72</f>
        <v>0</v>
      </c>
      <c r="BB67" s="43" t="n">
        <f aca="false">BB72</f>
        <v>0</v>
      </c>
      <c r="BC67" s="43" t="n">
        <f aca="false">BC72</f>
        <v>0</v>
      </c>
      <c r="BD67" s="43" t="n">
        <f aca="false">BD72</f>
        <v>0</v>
      </c>
      <c r="BE67" s="43" t="n">
        <f aca="false">BE72</f>
        <v>0</v>
      </c>
      <c r="BF67" s="43" t="n">
        <f aca="false">BF72</f>
        <v>0</v>
      </c>
      <c r="BG67" s="43" t="n">
        <f aca="false">BG72</f>
        <v>0</v>
      </c>
      <c r="BH67" s="43" t="n">
        <f aca="false">BH72</f>
        <v>0</v>
      </c>
      <c r="BI67" s="43" t="n">
        <f aca="false">BI72</f>
        <v>0</v>
      </c>
      <c r="BJ67" s="43" t="n">
        <f aca="false">BJ72</f>
        <v>0</v>
      </c>
      <c r="BK67" s="43" t="n">
        <f aca="false">BK72</f>
        <v>0</v>
      </c>
      <c r="BL67" s="43" t="n">
        <f aca="false">BL72</f>
        <v>0</v>
      </c>
      <c r="BM67" s="43" t="n">
        <f aca="false">BM72</f>
        <v>0</v>
      </c>
      <c r="BN67" s="43" t="n">
        <f aca="false">BN72</f>
        <v>0</v>
      </c>
      <c r="BO67" s="43" t="n">
        <f aca="false">BO72</f>
        <v>0</v>
      </c>
      <c r="BP67" s="43" t="n">
        <f aca="false">BP72</f>
        <v>0</v>
      </c>
      <c r="BQ67" s="43" t="n">
        <f aca="false">BQ72</f>
        <v>0</v>
      </c>
      <c r="BR67" s="43" t="n">
        <f aca="false">BR72</f>
        <v>0</v>
      </c>
      <c r="BS67" s="43" t="n">
        <f aca="false">BS72</f>
        <v>0</v>
      </c>
      <c r="BT67" s="43" t="n">
        <f aca="false">BT72</f>
        <v>0</v>
      </c>
      <c r="BU67" s="43" t="n">
        <f aca="false">BU72</f>
        <v>0</v>
      </c>
      <c r="BV67" s="43" t="n">
        <f aca="false">BV72</f>
        <v>0</v>
      </c>
      <c r="BW67" s="43" t="n">
        <f aca="false">BW72</f>
        <v>0</v>
      </c>
      <c r="BX67" s="43" t="n">
        <f aca="false">BX72</f>
        <v>0</v>
      </c>
      <c r="BY67" s="43" t="n">
        <f aca="false">BY72</f>
        <v>0</v>
      </c>
      <c r="BZ67" s="43" t="n">
        <f aca="false">BZ72</f>
        <v>0</v>
      </c>
      <c r="CA67" s="43" t="n">
        <f aca="false">CA72</f>
        <v>6057.25</v>
      </c>
      <c r="CB67" s="43" t="n">
        <f aca="false">CB72</f>
        <v>6057.25</v>
      </c>
      <c r="CC67" s="43" t="n">
        <f aca="false">CC72</f>
        <v>0</v>
      </c>
      <c r="CD67" s="43" t="n">
        <f aca="false">CD72</f>
        <v>0</v>
      </c>
      <c r="CE67" s="43" t="n">
        <f aca="false">CE72</f>
        <v>0</v>
      </c>
      <c r="CF67" s="43" t="n">
        <f aca="false">CF72</f>
        <v>0</v>
      </c>
      <c r="CG67" s="43" t="n">
        <f aca="false">CG72</f>
        <v>0</v>
      </c>
      <c r="CH67" s="43" t="n">
        <f aca="false">CH72</f>
        <v>0</v>
      </c>
      <c r="CI67" s="43" t="n">
        <f aca="false">CI72</f>
        <v>0</v>
      </c>
      <c r="CJ67" s="43" t="n">
        <f aca="false">CJ72</f>
        <v>0</v>
      </c>
      <c r="CK67" s="43" t="n">
        <f aca="false">CK72</f>
        <v>0</v>
      </c>
      <c r="CL67" s="43" t="n">
        <f aca="false">CL72</f>
        <v>0</v>
      </c>
      <c r="CM67" s="43" t="n">
        <f aca="false">CM72</f>
        <v>0</v>
      </c>
      <c r="CN67" s="43" t="n">
        <f aca="false">CN72</f>
        <v>0</v>
      </c>
      <c r="CO67" s="43" t="n">
        <f aca="false">CO72</f>
        <v>0</v>
      </c>
      <c r="CP67" s="43" t="n">
        <f aca="false">CP72</f>
        <v>0</v>
      </c>
      <c r="CQ67" s="43" t="n">
        <f aca="false">CQ72</f>
        <v>0</v>
      </c>
      <c r="CR67" s="43" t="n">
        <f aca="false">CR72</f>
        <v>0</v>
      </c>
      <c r="CS67" s="43" t="n">
        <f aca="false">CS72</f>
        <v>0</v>
      </c>
      <c r="CT67" s="43" t="n">
        <f aca="false">CT72</f>
        <v>0</v>
      </c>
      <c r="CU67" s="43" t="n">
        <f aca="false">CU72</f>
        <v>0</v>
      </c>
      <c r="CV67" s="43" t="n">
        <f aca="false">CV72</f>
        <v>0</v>
      </c>
      <c r="CW67" s="43" t="n">
        <f aca="false">CW72</f>
        <v>0</v>
      </c>
      <c r="CX67" s="43" t="n">
        <f aca="false">CX72</f>
        <v>0</v>
      </c>
      <c r="CY67" s="43" t="n">
        <f aca="false">CY72</f>
        <v>0</v>
      </c>
      <c r="CZ67" s="43" t="n">
        <f aca="false">CZ72</f>
        <v>0</v>
      </c>
      <c r="DA67" s="43" t="n">
        <f aca="false">DA72</f>
        <v>0</v>
      </c>
      <c r="DB67" s="43" t="n">
        <f aca="false">DB72</f>
        <v>0</v>
      </c>
      <c r="DC67" s="43" t="n">
        <f aca="false">DC72</f>
        <v>0</v>
      </c>
      <c r="DD67" s="43" t="n">
        <f aca="false">DD72</f>
        <v>0</v>
      </c>
      <c r="DE67" s="43" t="n">
        <f aca="false">DE72</f>
        <v>0</v>
      </c>
      <c r="DF67" s="43" t="n">
        <f aca="false">DF72</f>
        <v>0</v>
      </c>
      <c r="DG67" s="43" t="n">
        <f aca="false">DG72</f>
        <v>116809.97</v>
      </c>
      <c r="DH67" s="43" t="n">
        <f aca="false">DH72</f>
        <v>0</v>
      </c>
      <c r="DI67" s="43" t="n">
        <f aca="false">DI72</f>
        <v>21059.26</v>
      </c>
      <c r="DJ67" s="43" t="n">
        <f aca="false">DJ72</f>
        <v>6719.63</v>
      </c>
      <c r="DK67" s="43" t="n">
        <f aca="false">DK72</f>
        <v>95750.71</v>
      </c>
      <c r="DL67" s="43" t="n">
        <f aca="false">DL72</f>
        <v>0</v>
      </c>
      <c r="DM67" s="43" t="n">
        <f aca="false">DM72</f>
        <v>154.9284</v>
      </c>
      <c r="DN67" s="43" t="n">
        <f aca="false">DN72</f>
        <v>0</v>
      </c>
      <c r="DO67" s="43" t="n">
        <f aca="false">DO72</f>
        <v>0</v>
      </c>
      <c r="DP67" s="43" t="n">
        <f aca="false">DP72</f>
        <v>107593.86</v>
      </c>
      <c r="DQ67" s="43" t="n">
        <f aca="false">DQ72</f>
        <v>64556.31</v>
      </c>
      <c r="DR67" s="43" t="n">
        <f aca="false">DR72</f>
        <v>0</v>
      </c>
      <c r="DS67" s="43" t="n">
        <f aca="false">DS72</f>
        <v>0</v>
      </c>
      <c r="DT67" s="43" t="n">
        <f aca="false">DT72</f>
        <v>116809.97</v>
      </c>
      <c r="DU67" s="43" t="n">
        <f aca="false">DU72</f>
        <v>0</v>
      </c>
      <c r="DV67" s="43" t="n">
        <f aca="false">DV72</f>
        <v>21059.26</v>
      </c>
      <c r="DW67" s="43" t="n">
        <f aca="false">DW72</f>
        <v>6719.63</v>
      </c>
      <c r="DX67" s="43" t="n">
        <f aca="false">DX72</f>
        <v>95750.71</v>
      </c>
      <c r="DY67" s="43" t="n">
        <f aca="false">DY72</f>
        <v>0</v>
      </c>
      <c r="DZ67" s="43" t="n">
        <f aca="false">DZ72</f>
        <v>154.9284</v>
      </c>
      <c r="EA67" s="43" t="n">
        <f aca="false">EA72</f>
        <v>0</v>
      </c>
      <c r="EB67" s="43" t="n">
        <f aca="false">EB72</f>
        <v>0</v>
      </c>
      <c r="EC67" s="43" t="n">
        <f aca="false">EC72</f>
        <v>107593.86</v>
      </c>
      <c r="ED67" s="43" t="n">
        <f aca="false">ED72</f>
        <v>64556.31</v>
      </c>
      <c r="EE67" s="43" t="n">
        <f aca="false">EE72</f>
        <v>0</v>
      </c>
      <c r="EF67" s="43" t="n">
        <f aca="false">EF72</f>
        <v>0</v>
      </c>
      <c r="EG67" s="43" t="n">
        <f aca="false">EG72</f>
        <v>0</v>
      </c>
      <c r="EH67" s="43" t="n">
        <f aca="false">EH72</f>
        <v>0</v>
      </c>
      <c r="EI67" s="43" t="n">
        <f aca="false">EI72</f>
        <v>0</v>
      </c>
      <c r="EJ67" s="43" t="n">
        <f aca="false">EJ72</f>
        <v>288960.14</v>
      </c>
      <c r="EK67" s="43" t="n">
        <f aca="false">EK72</f>
        <v>288960.14</v>
      </c>
      <c r="EL67" s="43" t="n">
        <f aca="false">EL72</f>
        <v>0</v>
      </c>
      <c r="EM67" s="43" t="n">
        <f aca="false">EM72</f>
        <v>0</v>
      </c>
      <c r="EN67" s="43" t="n">
        <f aca="false">EN72</f>
        <v>0</v>
      </c>
      <c r="EO67" s="43" t="n">
        <f aca="false">EO72</f>
        <v>0</v>
      </c>
      <c r="EP67" s="43" t="n">
        <f aca="false">EP72</f>
        <v>0</v>
      </c>
      <c r="EQ67" s="43" t="n">
        <f aca="false">EQ72</f>
        <v>0</v>
      </c>
      <c r="ER67" s="43" t="n">
        <f aca="false">ER72</f>
        <v>0</v>
      </c>
      <c r="ES67" s="43" t="n">
        <f aca="false">ES72</f>
        <v>0</v>
      </c>
      <c r="ET67" s="43" t="n">
        <f aca="false">ET72</f>
        <v>0</v>
      </c>
      <c r="EU67" s="43" t="n">
        <f aca="false">EU72</f>
        <v>0</v>
      </c>
      <c r="EV67" s="43" t="n">
        <f aca="false">EV72</f>
        <v>0</v>
      </c>
      <c r="EW67" s="43" t="n">
        <f aca="false">EW72</f>
        <v>0</v>
      </c>
      <c r="EX67" s="43" t="n">
        <f aca="false">EX72</f>
        <v>0</v>
      </c>
      <c r="EY67" s="43" t="n">
        <f aca="false">EY72</f>
        <v>0</v>
      </c>
      <c r="EZ67" s="43" t="n">
        <f aca="false">EZ72</f>
        <v>0</v>
      </c>
      <c r="FA67" s="43" t="n">
        <f aca="false">FA72</f>
        <v>0</v>
      </c>
      <c r="FB67" s="43" t="n">
        <f aca="false">FB72</f>
        <v>0</v>
      </c>
      <c r="FC67" s="43" t="n">
        <f aca="false">FC72</f>
        <v>0</v>
      </c>
      <c r="FD67" s="43" t="n">
        <f aca="false">FD72</f>
        <v>0</v>
      </c>
      <c r="FE67" s="43" t="n">
        <f aca="false">FE72</f>
        <v>0</v>
      </c>
      <c r="FF67" s="43" t="n">
        <f aca="false">FF72</f>
        <v>0</v>
      </c>
      <c r="FG67" s="43" t="n">
        <f aca="false">FG72</f>
        <v>0</v>
      </c>
      <c r="FH67" s="43" t="n">
        <f aca="false">FH72</f>
        <v>0</v>
      </c>
      <c r="FI67" s="43" t="n">
        <f aca="false">FI72</f>
        <v>0</v>
      </c>
      <c r="FJ67" s="43" t="n">
        <f aca="false">FJ72</f>
        <v>0</v>
      </c>
      <c r="FK67" s="43" t="n">
        <f aca="false">FK72</f>
        <v>0</v>
      </c>
      <c r="FL67" s="43" t="n">
        <f aca="false">FL72</f>
        <v>0</v>
      </c>
      <c r="FM67" s="43" t="n">
        <f aca="false">FM72</f>
        <v>0</v>
      </c>
      <c r="FN67" s="43" t="n">
        <f aca="false">FN72</f>
        <v>0</v>
      </c>
      <c r="FO67" s="43" t="n">
        <f aca="false">FO72</f>
        <v>0</v>
      </c>
      <c r="FP67" s="43" t="n">
        <f aca="false">FP72</f>
        <v>0</v>
      </c>
      <c r="FQ67" s="43" t="n">
        <f aca="false">FQ72</f>
        <v>0</v>
      </c>
      <c r="FR67" s="43" t="n">
        <f aca="false">FR72</f>
        <v>0</v>
      </c>
      <c r="FS67" s="43" t="n">
        <f aca="false">FS72</f>
        <v>288960.14</v>
      </c>
      <c r="FT67" s="43" t="n">
        <f aca="false">FT72</f>
        <v>288960.14</v>
      </c>
      <c r="FU67" s="43" t="n">
        <f aca="false">FU72</f>
        <v>0</v>
      </c>
      <c r="FV67" s="43" t="n">
        <f aca="false">FV72</f>
        <v>0</v>
      </c>
      <c r="FW67" s="43" t="n">
        <f aca="false">FW72</f>
        <v>0</v>
      </c>
      <c r="FX67" s="43" t="n">
        <f aca="false">FX72</f>
        <v>0</v>
      </c>
      <c r="FY67" s="43" t="n">
        <f aca="false">FY72</f>
        <v>0</v>
      </c>
      <c r="FZ67" s="43" t="n">
        <f aca="false">FZ72</f>
        <v>0</v>
      </c>
      <c r="GA67" s="43" t="n">
        <f aca="false">GA72</f>
        <v>0</v>
      </c>
      <c r="GB67" s="43" t="n">
        <f aca="false">GB72</f>
        <v>0</v>
      </c>
      <c r="GC67" s="43" t="n">
        <f aca="false">GC72</f>
        <v>0</v>
      </c>
      <c r="GD67" s="43" t="n">
        <f aca="false">GD72</f>
        <v>0</v>
      </c>
      <c r="GE67" s="43" t="n">
        <f aca="false">GE72</f>
        <v>0</v>
      </c>
      <c r="GF67" s="43" t="n">
        <f aca="false">GF72</f>
        <v>0</v>
      </c>
      <c r="GG67" s="43" t="n">
        <f aca="false">GG72</f>
        <v>0</v>
      </c>
      <c r="GH67" s="43" t="n">
        <f aca="false">GH72</f>
        <v>0</v>
      </c>
      <c r="GI67" s="43" t="n">
        <f aca="false">GI72</f>
        <v>0</v>
      </c>
      <c r="GJ67" s="43" t="n">
        <f aca="false">GJ72</f>
        <v>0</v>
      </c>
      <c r="GK67" s="43" t="n">
        <f aca="false">GK72</f>
        <v>0</v>
      </c>
      <c r="GL67" s="43" t="n">
        <f aca="false">GL72</f>
        <v>0</v>
      </c>
      <c r="GM67" s="43" t="n">
        <f aca="false">GM72</f>
        <v>0</v>
      </c>
      <c r="GN67" s="43" t="n">
        <f aca="false">GN72</f>
        <v>0</v>
      </c>
      <c r="GO67" s="43" t="n">
        <f aca="false">GO72</f>
        <v>0</v>
      </c>
      <c r="GP67" s="43" t="n">
        <f aca="false">GP72</f>
        <v>0</v>
      </c>
      <c r="GQ67" s="43" t="n">
        <f aca="false">GQ72</f>
        <v>0</v>
      </c>
      <c r="GR67" s="43" t="n">
        <f aca="false">GR72</f>
        <v>0</v>
      </c>
      <c r="GS67" s="43" t="n">
        <f aca="false">GS72</f>
        <v>0</v>
      </c>
      <c r="GT67" s="43" t="n">
        <f aca="false">GT72</f>
        <v>0</v>
      </c>
      <c r="GU67" s="43" t="n">
        <f aca="false">GU72</f>
        <v>0</v>
      </c>
      <c r="GV67" s="43" t="n">
        <f aca="false">GV72</f>
        <v>0</v>
      </c>
      <c r="GW67" s="43" t="n">
        <f aca="false">GW72</f>
        <v>0</v>
      </c>
      <c r="GX67" s="43" t="n">
        <f aca="false">GX72</f>
        <v>0</v>
      </c>
    </row>
    <row r="69" customFormat="false" ht="14.65" hidden="false" customHeight="false" outlineLevel="0" collapsed="false">
      <c r="A69" s="43" t="n">
        <v>17</v>
      </c>
      <c r="B69" s="43" t="n">
        <v>1</v>
      </c>
      <c r="C69" s="43" t="n">
        <f aca="false">ROW(SmtRes!A97)</f>
        <v>97</v>
      </c>
      <c r="D69" s="43" t="n">
        <f aca="false">ROW(EtalonRes!A97)</f>
        <v>97</v>
      </c>
      <c r="E69" s="43" t="s">
        <v>160</v>
      </c>
      <c r="F69" s="43" t="s">
        <v>161</v>
      </c>
      <c r="G69" s="43" t="s">
        <v>45</v>
      </c>
      <c r="H69" s="43" t="s">
        <v>162</v>
      </c>
      <c r="I69" s="43" t="n">
        <f aca="false">ROUND(2,9)</f>
        <v>2</v>
      </c>
      <c r="J69" s="43" t="n">
        <v>0</v>
      </c>
      <c r="K69" s="43" t="n">
        <f aca="false">ROUND(2,9)</f>
        <v>2</v>
      </c>
      <c r="O69" s="43" t="n">
        <f aca="false">ROUND(CP69,2)</f>
        <v>3076.82</v>
      </c>
      <c r="P69" s="43" t="n">
        <f aca="false">ROUND(CQ69*I69,2)</f>
        <v>0</v>
      </c>
      <c r="Q69" s="43" t="n">
        <f aca="false">ROUND(CR69*I69,2)</f>
        <v>1419.09</v>
      </c>
      <c r="R69" s="43" t="n">
        <f aca="false">ROUND(CS69*I69,2)</f>
        <v>116.34</v>
      </c>
      <c r="S69" s="43" t="n">
        <f aca="false">ROUND(CT69*I69,2)</f>
        <v>1657.73</v>
      </c>
      <c r="T69" s="43" t="n">
        <f aca="false">ROUND(CU69*I69,2)</f>
        <v>0</v>
      </c>
      <c r="U69" s="43" t="n">
        <f aca="false">CV69*I69</f>
        <v>154.9284</v>
      </c>
      <c r="V69" s="43" t="n">
        <f aca="false">CW69*I69</f>
        <v>0</v>
      </c>
      <c r="W69" s="43" t="n">
        <f aca="false">ROUND(CX69*I69,2)</f>
        <v>0</v>
      </c>
      <c r="X69" s="43" t="n">
        <f aca="false">ROUND(CY69,2)</f>
        <v>1862.77</v>
      </c>
      <c r="Y69" s="43" t="n">
        <f aca="false">ROUND(CZ69,2)</f>
        <v>1117.66</v>
      </c>
      <c r="AA69" s="43" t="n">
        <v>86497921</v>
      </c>
      <c r="AB69" s="43" t="n">
        <f aca="false">(AC69+AD69+AF69)</f>
        <v>1441.8096</v>
      </c>
      <c r="AC69" s="43" t="n">
        <f aca="false">((ES69*0))</f>
        <v>0</v>
      </c>
      <c r="AD69" s="43" t="n">
        <f aca="false">((ET69*1.1*0.6))</f>
        <v>664.9896</v>
      </c>
      <c r="AE69" s="43" t="n">
        <f aca="false">((EU69*1.1*0.6))</f>
        <v>54.516</v>
      </c>
      <c r="AF69" s="43" t="n">
        <f aca="false">((EV69*1.1*0.6))</f>
        <v>776.82</v>
      </c>
      <c r="AG69" s="43" t="n">
        <f aca="false">(AP69)</f>
        <v>0</v>
      </c>
      <c r="AH69" s="43" t="n">
        <f aca="false">((EW69*1.1*0.6))</f>
        <v>72.6</v>
      </c>
      <c r="AI69" s="43" t="n">
        <f aca="false">((EX69*1.1*0.6))</f>
        <v>0</v>
      </c>
      <c r="AJ69" s="43" t="n">
        <f aca="false">(AS69)</f>
        <v>0</v>
      </c>
      <c r="AK69" s="43" t="n">
        <v>0</v>
      </c>
      <c r="AL69" s="43" t="n">
        <v>4248.42</v>
      </c>
      <c r="AM69" s="43" t="n">
        <v>1007.56</v>
      </c>
      <c r="AN69" s="43" t="n">
        <v>82.6</v>
      </c>
      <c r="AO69" s="43" t="n">
        <v>1177</v>
      </c>
      <c r="AP69" s="43" t="n">
        <v>0</v>
      </c>
      <c r="AQ69" s="43" t="n">
        <v>110</v>
      </c>
      <c r="AR69" s="43" t="n">
        <v>0</v>
      </c>
      <c r="AS69" s="43" t="n">
        <v>0</v>
      </c>
      <c r="AT69" s="43" t="n">
        <v>105</v>
      </c>
      <c r="AU69" s="43" t="n">
        <v>63</v>
      </c>
      <c r="AV69" s="43" t="n">
        <v>1.067</v>
      </c>
      <c r="AW69" s="43" t="n">
        <v>1.003</v>
      </c>
      <c r="AZ69" s="43" t="n">
        <v>1</v>
      </c>
      <c r="BA69" s="43" t="n">
        <v>1</v>
      </c>
      <c r="BB69" s="43" t="n">
        <v>1</v>
      </c>
      <c r="BC69" s="43" t="n">
        <v>1</v>
      </c>
      <c r="BH69" s="43" t="n">
        <v>0</v>
      </c>
      <c r="BI69" s="43" t="n">
        <v>1</v>
      </c>
      <c r="BJ69" s="43" t="s">
        <v>161</v>
      </c>
      <c r="BM69" s="43" t="n">
        <v>142</v>
      </c>
      <c r="BN69" s="43" t="n">
        <v>0</v>
      </c>
      <c r="BO69" s="43" t="s">
        <v>161</v>
      </c>
      <c r="BP69" s="43" t="n">
        <v>1</v>
      </c>
      <c r="BQ69" s="43" t="n">
        <v>30</v>
      </c>
      <c r="BR69" s="43" t="n">
        <v>0</v>
      </c>
      <c r="BS69" s="43" t="n">
        <v>1</v>
      </c>
      <c r="BT69" s="43" t="n">
        <v>1</v>
      </c>
      <c r="BU69" s="43" t="n">
        <v>1</v>
      </c>
      <c r="BV69" s="43" t="n">
        <v>1</v>
      </c>
      <c r="BW69" s="43" t="n">
        <v>1</v>
      </c>
      <c r="BX69" s="43" t="n">
        <v>1</v>
      </c>
      <c r="BZ69" s="43" t="n">
        <v>105</v>
      </c>
      <c r="CA69" s="43" t="n">
        <v>63</v>
      </c>
      <c r="CE69" s="43" t="n">
        <v>0</v>
      </c>
      <c r="CF69" s="43" t="n">
        <v>0</v>
      </c>
      <c r="CG69" s="43" t="n">
        <v>0</v>
      </c>
      <c r="CM69" s="43" t="n">
        <v>0</v>
      </c>
      <c r="CN69" s="43" t="s">
        <v>163</v>
      </c>
      <c r="CO69" s="43" t="n">
        <v>0</v>
      </c>
      <c r="CP69" s="43" t="n">
        <f aca="false">(P69+Q69+S69)</f>
        <v>3076.82</v>
      </c>
      <c r="CQ69" s="43" t="n">
        <f aca="false">(AC69*BC69*AW69)</f>
        <v>0</v>
      </c>
      <c r="CR69" s="43" t="n">
        <f aca="false">(((ET69*1.1*0.6))*BB69*AV69)</f>
        <v>709.5439032</v>
      </c>
      <c r="CS69" s="43" t="n">
        <f aca="false">(AE69*BS69*AV69)</f>
        <v>58.168572</v>
      </c>
      <c r="CT69" s="43" t="n">
        <f aca="false">(AF69*BA69*AV69)</f>
        <v>828.86694</v>
      </c>
      <c r="CU69" s="43" t="n">
        <f aca="false">AG69</f>
        <v>0</v>
      </c>
      <c r="CV69" s="43" t="n">
        <f aca="false">(AH69*AV69)</f>
        <v>77.4642</v>
      </c>
      <c r="CW69" s="43" t="n">
        <f aca="false">AI69</f>
        <v>0</v>
      </c>
      <c r="CX69" s="43" t="n">
        <f aca="false">AJ69</f>
        <v>0</v>
      </c>
      <c r="CY69" s="43" t="n">
        <f aca="false">(((S69+R69)*BZ69)/100)</f>
        <v>1862.7735</v>
      </c>
      <c r="CZ69" s="43" t="n">
        <f aca="false">(((S69+R69)*CA69)/100)</f>
        <v>1117.6641</v>
      </c>
      <c r="DD69" s="43" t="s">
        <v>98</v>
      </c>
      <c r="DE69" s="43" t="s">
        <v>164</v>
      </c>
      <c r="DF69" s="43" t="s">
        <v>164</v>
      </c>
      <c r="DG69" s="43" t="s">
        <v>164</v>
      </c>
      <c r="DI69" s="43" t="s">
        <v>164</v>
      </c>
      <c r="DJ69" s="43" t="s">
        <v>164</v>
      </c>
      <c r="DN69" s="43" t="n">
        <v>0</v>
      </c>
      <c r="DO69" s="43" t="n">
        <v>0</v>
      </c>
      <c r="DP69" s="43" t="n">
        <v>1</v>
      </c>
      <c r="DQ69" s="43" t="n">
        <v>1</v>
      </c>
      <c r="DU69" s="43" t="n">
        <v>1013</v>
      </c>
      <c r="DV69" s="43" t="s">
        <v>162</v>
      </c>
      <c r="DW69" s="43" t="s">
        <v>162</v>
      </c>
      <c r="DX69" s="43" t="n">
        <v>1</v>
      </c>
      <c r="EE69" s="43" t="n">
        <v>86330770</v>
      </c>
      <c r="EF69" s="43" t="n">
        <v>30</v>
      </c>
      <c r="EG69" s="43" t="s">
        <v>8</v>
      </c>
      <c r="EH69" s="43" t="n">
        <v>0</v>
      </c>
      <c r="EJ69" s="43" t="n">
        <v>1</v>
      </c>
      <c r="EK69" s="43" t="n">
        <v>142</v>
      </c>
      <c r="EL69" s="43" t="s">
        <v>165</v>
      </c>
      <c r="EM69" s="43" t="s">
        <v>166</v>
      </c>
      <c r="EO69" s="43" t="s">
        <v>167</v>
      </c>
      <c r="EQ69" s="43" t="n">
        <v>0</v>
      </c>
      <c r="ER69" s="43" t="n">
        <v>0</v>
      </c>
      <c r="ES69" s="43" t="n">
        <v>4248.42</v>
      </c>
      <c r="ET69" s="43" t="n">
        <v>1007.56</v>
      </c>
      <c r="EU69" s="43" t="n">
        <v>82.6</v>
      </c>
      <c r="EV69" s="43" t="n">
        <v>1177</v>
      </c>
      <c r="EW69" s="43" t="n">
        <v>110</v>
      </c>
      <c r="EX69" s="43" t="n">
        <v>0</v>
      </c>
      <c r="EY69" s="43" t="n">
        <v>0</v>
      </c>
      <c r="FQ69" s="43" t="n">
        <v>0</v>
      </c>
      <c r="FR69" s="43" t="n">
        <v>0</v>
      </c>
      <c r="FS69" s="43" t="n">
        <v>0</v>
      </c>
      <c r="FX69" s="43" t="n">
        <v>105</v>
      </c>
      <c r="FY69" s="43" t="n">
        <v>63</v>
      </c>
      <c r="GD69" s="43" t="n">
        <v>1</v>
      </c>
      <c r="GF69" s="43" t="n">
        <v>217909885</v>
      </c>
      <c r="GG69" s="43" t="n">
        <v>2</v>
      </c>
      <c r="GH69" s="43" t="n">
        <v>0</v>
      </c>
      <c r="GI69" s="43" t="n">
        <v>-2</v>
      </c>
      <c r="GJ69" s="43" t="n">
        <v>0</v>
      </c>
      <c r="GK69" s="43" t="n">
        <v>0</v>
      </c>
      <c r="GL69" s="43" t="n">
        <f aca="false">ROUND(IF(AND(BH69=3,BI69=3,FS69&lt;&gt;0),P69,0),2)</f>
        <v>0</v>
      </c>
      <c r="GM69" s="43" t="n">
        <f aca="false">ROUND(O69+X69+Y69,2)+GX69</f>
        <v>6057.25</v>
      </c>
      <c r="GN69" s="43" t="n">
        <f aca="false">IF(OR(BI69=0,BI69=1),GM69-GX69,0)</f>
        <v>6057.25</v>
      </c>
      <c r="GO69" s="43" t="n">
        <f aca="false">IF(BI69=2,GM69-GX69,0)</f>
        <v>0</v>
      </c>
      <c r="GP69" s="43" t="n">
        <f aca="false">IF(BI69=4,GM69-GX69,0)</f>
        <v>0</v>
      </c>
      <c r="GR69" s="43" t="n">
        <v>0</v>
      </c>
      <c r="GS69" s="43" t="n">
        <v>3</v>
      </c>
      <c r="GT69" s="43" t="n">
        <v>0</v>
      </c>
      <c r="GV69" s="43" t="n">
        <f aca="false">(GT69)</f>
        <v>0</v>
      </c>
      <c r="GW69" s="43" t="n">
        <v>1</v>
      </c>
      <c r="GX69" s="43" t="n">
        <f aca="false">ROUND(HC69*I69,2)</f>
        <v>0</v>
      </c>
      <c r="HA69" s="43" t="n">
        <v>0</v>
      </c>
      <c r="HB69" s="43" t="n">
        <v>0</v>
      </c>
      <c r="HC69" s="43" t="n">
        <f aca="false">GV69*GW69</f>
        <v>0</v>
      </c>
      <c r="HS69" s="43" t="n">
        <v>0</v>
      </c>
      <c r="IK69" s="43" t="n">
        <v>0</v>
      </c>
    </row>
    <row r="70" customFormat="false" ht="14.65" hidden="false" customHeight="false" outlineLevel="0" collapsed="false">
      <c r="A70" s="43" t="n">
        <v>17</v>
      </c>
      <c r="B70" s="43" t="n">
        <v>1</v>
      </c>
      <c r="C70" s="43" t="n">
        <f aca="false">ROW(SmtRes!A116)</f>
        <v>116</v>
      </c>
      <c r="D70" s="43" t="n">
        <f aca="false">ROW(EtalonRes!A116)</f>
        <v>116</v>
      </c>
      <c r="E70" s="43" t="s">
        <v>160</v>
      </c>
      <c r="F70" s="43" t="s">
        <v>161</v>
      </c>
      <c r="G70" s="43" t="s">
        <v>45</v>
      </c>
      <c r="H70" s="43" t="s">
        <v>162</v>
      </c>
      <c r="I70" s="43" t="n">
        <f aca="false">ROUND(2,9)</f>
        <v>2</v>
      </c>
      <c r="J70" s="43" t="n">
        <v>0</v>
      </c>
      <c r="K70" s="43" t="n">
        <f aca="false">ROUND(2,9)</f>
        <v>2</v>
      </c>
      <c r="O70" s="43" t="n">
        <f aca="false">ROUND(CP70,2)</f>
        <v>116809.97</v>
      </c>
      <c r="P70" s="43" t="n">
        <f aca="false">ROUND(CQ70*I70,2)</f>
        <v>0</v>
      </c>
      <c r="Q70" s="43" t="n">
        <f aca="false">ROUND(CR70*I70,2)</f>
        <v>21059.26</v>
      </c>
      <c r="R70" s="43" t="n">
        <f aca="false">ROUND(CS70*I70,2)</f>
        <v>6719.63</v>
      </c>
      <c r="S70" s="43" t="n">
        <f aca="false">ROUND(CT70*I70,2)</f>
        <v>95750.71</v>
      </c>
      <c r="T70" s="43" t="n">
        <f aca="false">ROUND(CU70*I70,2)</f>
        <v>0</v>
      </c>
      <c r="U70" s="43" t="n">
        <f aca="false">CV70*I70</f>
        <v>154.9284</v>
      </c>
      <c r="V70" s="43" t="n">
        <f aca="false">CW70*I70</f>
        <v>0</v>
      </c>
      <c r="W70" s="43" t="n">
        <f aca="false">ROUND(CX70*I70,2)</f>
        <v>0</v>
      </c>
      <c r="X70" s="43" t="n">
        <f aca="false">ROUND(CY70,2)</f>
        <v>107593.86</v>
      </c>
      <c r="Y70" s="43" t="n">
        <f aca="false">ROUND(CZ70,2)</f>
        <v>64556.31</v>
      </c>
      <c r="AA70" s="43" t="n">
        <v>86497922</v>
      </c>
      <c r="AB70" s="43" t="n">
        <f aca="false">(AC70+AD70+AF70)</f>
        <v>1441.8096</v>
      </c>
      <c r="AC70" s="43" t="n">
        <f aca="false">((ES70*0))</f>
        <v>0</v>
      </c>
      <c r="AD70" s="43" t="n">
        <f aca="false">((ET70*1.1*0.6))</f>
        <v>664.9896</v>
      </c>
      <c r="AE70" s="43" t="n">
        <f aca="false">((EU70*1.1*0.6))</f>
        <v>54.516</v>
      </c>
      <c r="AF70" s="43" t="n">
        <f aca="false">((EV70*1.1*0.6))</f>
        <v>776.82</v>
      </c>
      <c r="AG70" s="43" t="n">
        <f aca="false">(AP70)</f>
        <v>0</v>
      </c>
      <c r="AH70" s="43" t="n">
        <f aca="false">((EW70*1.1*0.6))</f>
        <v>72.6</v>
      </c>
      <c r="AI70" s="43" t="n">
        <f aca="false">((EX70*1.1*0.6))</f>
        <v>0</v>
      </c>
      <c r="AJ70" s="43" t="n">
        <f aca="false">(AS70)</f>
        <v>0</v>
      </c>
      <c r="AK70" s="43" t="n">
        <v>0</v>
      </c>
      <c r="AL70" s="43" t="n">
        <v>4248.42</v>
      </c>
      <c r="AM70" s="43" t="n">
        <v>1007.56</v>
      </c>
      <c r="AN70" s="43" t="n">
        <v>82.6</v>
      </c>
      <c r="AO70" s="43" t="n">
        <v>1177</v>
      </c>
      <c r="AP70" s="43" t="n">
        <v>0</v>
      </c>
      <c r="AQ70" s="43" t="n">
        <v>110</v>
      </c>
      <c r="AR70" s="43" t="n">
        <v>0</v>
      </c>
      <c r="AS70" s="43" t="n">
        <v>0</v>
      </c>
      <c r="AT70" s="43" t="n">
        <v>105</v>
      </c>
      <c r="AU70" s="43" t="n">
        <v>63</v>
      </c>
      <c r="AV70" s="43" t="n">
        <v>1.067</v>
      </c>
      <c r="AW70" s="43" t="n">
        <v>1.003</v>
      </c>
      <c r="AZ70" s="43" t="n">
        <v>1</v>
      </c>
      <c r="BA70" s="43" t="n">
        <v>57.76</v>
      </c>
      <c r="BB70" s="43" t="n">
        <v>14.84</v>
      </c>
      <c r="BC70" s="43" t="n">
        <v>11.33</v>
      </c>
      <c r="BH70" s="43" t="n">
        <v>0</v>
      </c>
      <c r="BI70" s="43" t="n">
        <v>1</v>
      </c>
      <c r="BJ70" s="43" t="s">
        <v>161</v>
      </c>
      <c r="BM70" s="43" t="n">
        <v>142</v>
      </c>
      <c r="BN70" s="43" t="n">
        <v>0</v>
      </c>
      <c r="BO70" s="43" t="s">
        <v>161</v>
      </c>
      <c r="BP70" s="43" t="n">
        <v>1</v>
      </c>
      <c r="BQ70" s="43" t="n">
        <v>30</v>
      </c>
      <c r="BR70" s="43" t="n">
        <v>0</v>
      </c>
      <c r="BS70" s="43" t="n">
        <v>57.76</v>
      </c>
      <c r="BT70" s="43" t="n">
        <v>1</v>
      </c>
      <c r="BU70" s="43" t="n">
        <v>1</v>
      </c>
      <c r="BV70" s="43" t="n">
        <v>1</v>
      </c>
      <c r="BW70" s="43" t="n">
        <v>1</v>
      </c>
      <c r="BX70" s="43" t="n">
        <v>1</v>
      </c>
      <c r="BZ70" s="43" t="n">
        <v>105</v>
      </c>
      <c r="CA70" s="43" t="n">
        <v>63</v>
      </c>
      <c r="CE70" s="43" t="n">
        <v>0</v>
      </c>
      <c r="CF70" s="43" t="n">
        <v>0</v>
      </c>
      <c r="CG70" s="43" t="n">
        <v>0</v>
      </c>
      <c r="CM70" s="43" t="n">
        <v>0</v>
      </c>
      <c r="CN70" s="43" t="s">
        <v>163</v>
      </c>
      <c r="CO70" s="43" t="n">
        <v>0</v>
      </c>
      <c r="CP70" s="43" t="n">
        <f aca="false">(P70+Q70+S70)</f>
        <v>116809.97</v>
      </c>
      <c r="CQ70" s="43" t="n">
        <f aca="false">(AC70*BC70*AW70)</f>
        <v>0</v>
      </c>
      <c r="CR70" s="43" t="n">
        <f aca="false">(((ET70*1.1*0.6))*BB70*AV70)</f>
        <v>10529.631523488</v>
      </c>
      <c r="CS70" s="43" t="n">
        <f aca="false">(AE70*BS70*AV70)</f>
        <v>3359.81671872</v>
      </c>
      <c r="CT70" s="43" t="n">
        <f aca="false">(AF70*BA70*AV70)</f>
        <v>47875.3544544</v>
      </c>
      <c r="CU70" s="43" t="n">
        <f aca="false">AG70</f>
        <v>0</v>
      </c>
      <c r="CV70" s="43" t="n">
        <f aca="false">(AH70*AV70)</f>
        <v>77.4642</v>
      </c>
      <c r="CW70" s="43" t="n">
        <f aca="false">AI70</f>
        <v>0</v>
      </c>
      <c r="CX70" s="43" t="n">
        <f aca="false">AJ70</f>
        <v>0</v>
      </c>
      <c r="CY70" s="43" t="n">
        <f aca="false">(S70+R70)*(BZ70/100)</f>
        <v>107593.857</v>
      </c>
      <c r="CZ70" s="43" t="n">
        <f aca="false">(S70+R70)*(CA70/100)</f>
        <v>64556.3142</v>
      </c>
      <c r="DD70" s="43" t="s">
        <v>98</v>
      </c>
      <c r="DE70" s="43" t="s">
        <v>164</v>
      </c>
      <c r="DF70" s="43" t="s">
        <v>164</v>
      </c>
      <c r="DG70" s="43" t="s">
        <v>164</v>
      </c>
      <c r="DI70" s="43" t="s">
        <v>164</v>
      </c>
      <c r="DJ70" s="43" t="s">
        <v>164</v>
      </c>
      <c r="DN70" s="43" t="n">
        <v>105</v>
      </c>
      <c r="DO70" s="43" t="n">
        <v>63</v>
      </c>
      <c r="DP70" s="43" t="n">
        <v>1</v>
      </c>
      <c r="DQ70" s="43" t="n">
        <v>1</v>
      </c>
      <c r="DU70" s="43" t="n">
        <v>1013</v>
      </c>
      <c r="DV70" s="43" t="s">
        <v>162</v>
      </c>
      <c r="DW70" s="43" t="s">
        <v>162</v>
      </c>
      <c r="DX70" s="43" t="n">
        <v>1</v>
      </c>
      <c r="EE70" s="43" t="n">
        <v>86330770</v>
      </c>
      <c r="EF70" s="43" t="n">
        <v>30</v>
      </c>
      <c r="EG70" s="43" t="s">
        <v>8</v>
      </c>
      <c r="EH70" s="43" t="n">
        <v>0</v>
      </c>
      <c r="EJ70" s="43" t="n">
        <v>1</v>
      </c>
      <c r="EK70" s="43" t="n">
        <v>142</v>
      </c>
      <c r="EL70" s="43" t="s">
        <v>165</v>
      </c>
      <c r="EM70" s="43" t="s">
        <v>166</v>
      </c>
      <c r="EO70" s="43" t="s">
        <v>167</v>
      </c>
      <c r="EQ70" s="43" t="n">
        <v>0</v>
      </c>
      <c r="ER70" s="43" t="n">
        <v>0</v>
      </c>
      <c r="ES70" s="43" t="n">
        <v>4248.42</v>
      </c>
      <c r="ET70" s="43" t="n">
        <v>1007.56</v>
      </c>
      <c r="EU70" s="43" t="n">
        <v>82.6</v>
      </c>
      <c r="EV70" s="43" t="n">
        <v>1177</v>
      </c>
      <c r="EW70" s="43" t="n">
        <v>110</v>
      </c>
      <c r="EX70" s="43" t="n">
        <v>0</v>
      </c>
      <c r="EY70" s="43" t="n">
        <v>0</v>
      </c>
      <c r="FQ70" s="43" t="n">
        <v>0</v>
      </c>
      <c r="FR70" s="43" t="n">
        <v>0</v>
      </c>
      <c r="FS70" s="43" t="n">
        <v>0</v>
      </c>
      <c r="FX70" s="43" t="n">
        <v>105</v>
      </c>
      <c r="FY70" s="43" t="n">
        <v>63</v>
      </c>
      <c r="GD70" s="43" t="n">
        <v>1</v>
      </c>
      <c r="GF70" s="43" t="n">
        <v>217909885</v>
      </c>
      <c r="GG70" s="43" t="n">
        <v>2</v>
      </c>
      <c r="GH70" s="43" t="n">
        <v>0</v>
      </c>
      <c r="GI70" s="43" t="n">
        <v>-2</v>
      </c>
      <c r="GJ70" s="43" t="n">
        <v>0</v>
      </c>
      <c r="GK70" s="43" t="n">
        <v>0</v>
      </c>
      <c r="GL70" s="43" t="n">
        <f aca="false">ROUND(IF(AND(BH70=3,BI70=3,FS70&lt;&gt;0),P70,0),2)</f>
        <v>0</v>
      </c>
      <c r="GM70" s="43" t="n">
        <f aca="false">ROUND(O70+X70+Y70,2)+GX70</f>
        <v>288960.14</v>
      </c>
      <c r="GN70" s="43" t="n">
        <f aca="false">IF(OR(BI70=0,BI70=1),GM70-GX70,0)</f>
        <v>288960.14</v>
      </c>
      <c r="GO70" s="43" t="n">
        <f aca="false">IF(BI70=2,GM70-GX70,0)</f>
        <v>0</v>
      </c>
      <c r="GP70" s="43" t="n">
        <f aca="false">IF(BI70=4,GM70-GX70,0)</f>
        <v>0</v>
      </c>
      <c r="GR70" s="43" t="n">
        <v>0</v>
      </c>
      <c r="GS70" s="43" t="n">
        <v>3</v>
      </c>
      <c r="GT70" s="43" t="n">
        <v>0</v>
      </c>
      <c r="GV70" s="43" t="n">
        <f aca="false">(GT70)</f>
        <v>0</v>
      </c>
      <c r="GW70" s="43" t="n">
        <v>11.33</v>
      </c>
      <c r="GX70" s="43" t="n">
        <f aca="false">ROUND(HC70*I70,2)</f>
        <v>0</v>
      </c>
      <c r="HA70" s="43" t="n">
        <v>0</v>
      </c>
      <c r="HB70" s="43" t="n">
        <v>0</v>
      </c>
      <c r="HC70" s="43" t="n">
        <f aca="false">GV70*GW70</f>
        <v>0</v>
      </c>
      <c r="HS70" s="43" t="n">
        <v>0</v>
      </c>
      <c r="IK70" s="43" t="n">
        <v>0</v>
      </c>
    </row>
    <row r="72" customFormat="false" ht="14.65" hidden="false" customHeight="false" outlineLevel="0" collapsed="false">
      <c r="A72" s="43" t="n">
        <v>51</v>
      </c>
      <c r="B72" s="43" t="n">
        <f aca="false">B65</f>
        <v>1</v>
      </c>
      <c r="C72" s="43" t="n">
        <f aca="false">A65</f>
        <v>4</v>
      </c>
      <c r="D72" s="43" t="n">
        <f aca="false">ROW(A65)</f>
        <v>65</v>
      </c>
      <c r="F72" s="43" t="str">
        <f aca="false">IF(F65&lt;&gt;"",F65,"")</f>
        <v>5</v>
      </c>
      <c r="G72" s="43" t="str">
        <f aca="false">IF(G65&lt;&gt;"",G65,"")</f>
        <v>Демонтаж станций катодной защиты</v>
      </c>
      <c r="H72" s="43" t="n">
        <v>0</v>
      </c>
      <c r="O72" s="43" t="n">
        <f aca="false">ROUND(AB72,2)</f>
        <v>3076.82</v>
      </c>
      <c r="P72" s="43" t="n">
        <f aca="false">ROUND(AC72,2)</f>
        <v>0</v>
      </c>
      <c r="Q72" s="43" t="n">
        <f aca="false">ROUND(AD72,2)</f>
        <v>1419.09</v>
      </c>
      <c r="R72" s="43" t="n">
        <f aca="false">ROUND(AE72,2)</f>
        <v>116.34</v>
      </c>
      <c r="S72" s="43" t="n">
        <f aca="false">ROUND(AF72,2)</f>
        <v>1657.73</v>
      </c>
      <c r="T72" s="43" t="n">
        <f aca="false">ROUND(AG72,2)</f>
        <v>0</v>
      </c>
      <c r="U72" s="43" t="n">
        <f aca="false">AH72</f>
        <v>154.9284</v>
      </c>
      <c r="V72" s="43" t="n">
        <f aca="false">AI72</f>
        <v>0</v>
      </c>
      <c r="W72" s="43" t="n">
        <f aca="false">ROUND(AJ72,2)</f>
        <v>0</v>
      </c>
      <c r="X72" s="43" t="n">
        <f aca="false">ROUND(AK72,2)</f>
        <v>1862.77</v>
      </c>
      <c r="Y72" s="43" t="n">
        <f aca="false">ROUND(AL72,2)</f>
        <v>1117.66</v>
      </c>
      <c r="AB72" s="43" t="n">
        <f aca="false">ROUND(SUMIF(AA69:AA70,"=86497921",O69:O70),2)</f>
        <v>3076.82</v>
      </c>
      <c r="AC72" s="43" t="n">
        <f aca="false">ROUND(SUMIF(AA69:AA70,"=86497921",P69:P70),2)</f>
        <v>0</v>
      </c>
      <c r="AD72" s="43" t="n">
        <f aca="false">ROUND(SUMIF(AA69:AA70,"=86497921",Q69:Q70),2)</f>
        <v>1419.09</v>
      </c>
      <c r="AE72" s="43" t="n">
        <f aca="false">ROUND(SUMIF(AA69:AA70,"=86497921",R69:R70),2)</f>
        <v>116.34</v>
      </c>
      <c r="AF72" s="43" t="n">
        <f aca="false">ROUND(SUMIF(AA69:AA70,"=86497921",S69:S70),2)</f>
        <v>1657.73</v>
      </c>
      <c r="AG72" s="43" t="n">
        <f aca="false">ROUND(SUMIF(AA69:AA70,"=86497921",T69:T70),2)</f>
        <v>0</v>
      </c>
      <c r="AH72" s="43" t="n">
        <f aca="false">SUMIF(AA69:AA70,"=86497921",U69:U70)</f>
        <v>154.9284</v>
      </c>
      <c r="AI72" s="43" t="n">
        <f aca="false">SUMIF(AA69:AA70,"=86497921",V69:V70)</f>
        <v>0</v>
      </c>
      <c r="AJ72" s="43" t="n">
        <f aca="false">ROUND(SUMIF(AA69:AA70,"=86497921",W69:W70),2)</f>
        <v>0</v>
      </c>
      <c r="AK72" s="43" t="n">
        <f aca="false">ROUND(SUMIF(AA69:AA70,"=86497921",X69:X70),2)</f>
        <v>1862.77</v>
      </c>
      <c r="AL72" s="43" t="n">
        <f aca="false">ROUND(SUMIF(AA69:AA70,"=86497921",Y69:Y70),2)</f>
        <v>1117.66</v>
      </c>
      <c r="AO72" s="43" t="n">
        <f aca="false">ROUND(BX72,2)</f>
        <v>0</v>
      </c>
      <c r="AP72" s="43" t="n">
        <f aca="false">ROUND(BY72,2)</f>
        <v>0</v>
      </c>
      <c r="AQ72" s="43" t="n">
        <f aca="false">ROUND(BZ72,2)</f>
        <v>0</v>
      </c>
      <c r="AR72" s="43" t="n">
        <f aca="false">ROUND(CA72,2)</f>
        <v>6057.25</v>
      </c>
      <c r="AS72" s="43" t="n">
        <f aca="false">ROUND(CB72,2)</f>
        <v>6057.25</v>
      </c>
      <c r="AT72" s="43" t="n">
        <f aca="false">ROUND(CC72,2)</f>
        <v>0</v>
      </c>
      <c r="AU72" s="43" t="n">
        <f aca="false">ROUND(CD72,2)</f>
        <v>0</v>
      </c>
      <c r="AV72" s="43" t="n">
        <f aca="false">ROUND(CE72,2)</f>
        <v>0</v>
      </c>
      <c r="AW72" s="43" t="n">
        <f aca="false">ROUND(CF72,2)</f>
        <v>0</v>
      </c>
      <c r="AX72" s="43" t="n">
        <f aca="false">ROUND(CG72,2)</f>
        <v>0</v>
      </c>
      <c r="AY72" s="43" t="n">
        <f aca="false">ROUND(CH72,2)</f>
        <v>0</v>
      </c>
      <c r="AZ72" s="43" t="n">
        <f aca="false">ROUND(CI72,2)</f>
        <v>0</v>
      </c>
      <c r="BA72" s="43" t="n">
        <f aca="false">ROUND(CJ72,2)</f>
        <v>0</v>
      </c>
      <c r="BB72" s="43" t="n">
        <f aca="false">ROUND(CK72,2)</f>
        <v>0</v>
      </c>
      <c r="BC72" s="43" t="n">
        <f aca="false">ROUND(CL72,2)</f>
        <v>0</v>
      </c>
      <c r="BD72" s="43" t="n">
        <f aca="false">ROUND(CM72,2)</f>
        <v>0</v>
      </c>
      <c r="BX72" s="43" t="n">
        <f aca="false">ROUND(SUMIF(AA69:AA70,"=86497921",FQ69:FQ70),2)</f>
        <v>0</v>
      </c>
      <c r="BY72" s="43" t="n">
        <f aca="false">ROUND(SUMIF(AA69:AA70,"=86497921",FR69:FR70),2)</f>
        <v>0</v>
      </c>
      <c r="BZ72" s="43" t="n">
        <f aca="false">ROUND(SUMIF(AA69:AA70,"=86497921",GL69:GL70),2)</f>
        <v>0</v>
      </c>
      <c r="CA72" s="43" t="n">
        <f aca="false">ROUND(SUMIF(AA69:AA70,"=86497921",GM69:GM70),2)</f>
        <v>6057.25</v>
      </c>
      <c r="CB72" s="43" t="n">
        <f aca="false">ROUND(SUMIF(AA69:AA70,"=86497921",GN69:GN70),2)</f>
        <v>6057.25</v>
      </c>
      <c r="CC72" s="43" t="n">
        <f aca="false">ROUND(SUMIF(AA69:AA70,"=86497921",GO69:GO70),2)</f>
        <v>0</v>
      </c>
      <c r="CD72" s="43" t="n">
        <f aca="false">ROUND(SUMIF(AA69:AA70,"=86497921",GP69:GP70),2)</f>
        <v>0</v>
      </c>
      <c r="CE72" s="43" t="n">
        <f aca="false">AC72-BX72</f>
        <v>0</v>
      </c>
      <c r="CF72" s="43" t="n">
        <f aca="false">AC72-BY72</f>
        <v>0</v>
      </c>
      <c r="CG72" s="43" t="n">
        <f aca="false">BX72-BZ72</f>
        <v>0</v>
      </c>
      <c r="CH72" s="43" t="n">
        <f aca="false">AC72-BX72-BY72+BZ72</f>
        <v>0</v>
      </c>
      <c r="CI72" s="43" t="n">
        <f aca="false">BY72-BZ72</f>
        <v>0</v>
      </c>
      <c r="CJ72" s="43" t="n">
        <f aca="false">ROUND(SUMIF(AA69:AA70,"=86497921",GX69:GX70),2)</f>
        <v>0</v>
      </c>
      <c r="CK72" s="43" t="n">
        <f aca="false">ROUND(SUMIF(AA69:AA70,"=86497921",GY69:GY70),2)</f>
        <v>0</v>
      </c>
      <c r="CL72" s="43" t="n">
        <f aca="false">ROUND(SUMIF(AA69:AA70,"=86497921",GZ69:GZ70),2)</f>
        <v>0</v>
      </c>
      <c r="CM72" s="43" t="n">
        <f aca="false">ROUND(SUMIF(AA69:AA70,"=86497921",HD69:HD70),2)</f>
        <v>0</v>
      </c>
      <c r="DG72" s="43" t="n">
        <f aca="false">ROUND(DT72,2)</f>
        <v>116809.97</v>
      </c>
      <c r="DH72" s="43" t="n">
        <f aca="false">ROUND(DU72,2)</f>
        <v>0</v>
      </c>
      <c r="DI72" s="43" t="n">
        <f aca="false">ROUND(DV72,2)</f>
        <v>21059.26</v>
      </c>
      <c r="DJ72" s="43" t="n">
        <f aca="false">ROUND(DW72,2)</f>
        <v>6719.63</v>
      </c>
      <c r="DK72" s="43" t="n">
        <f aca="false">ROUND(DX72,2)</f>
        <v>95750.71</v>
      </c>
      <c r="DL72" s="43" t="n">
        <f aca="false">ROUND(DY72,2)</f>
        <v>0</v>
      </c>
      <c r="DM72" s="43" t="n">
        <f aca="false">DZ72</f>
        <v>154.9284</v>
      </c>
      <c r="DN72" s="43" t="n">
        <f aca="false">EA72</f>
        <v>0</v>
      </c>
      <c r="DO72" s="43" t="n">
        <f aca="false">ROUND(EB72,2)</f>
        <v>0</v>
      </c>
      <c r="DP72" s="43" t="n">
        <f aca="false">ROUND(EC72,2)</f>
        <v>107593.86</v>
      </c>
      <c r="DQ72" s="43" t="n">
        <f aca="false">ROUND(ED72,2)</f>
        <v>64556.31</v>
      </c>
      <c r="DT72" s="43" t="n">
        <f aca="false">ROUND(SUMIF(AA69:AA70,"=86497922",O69:O70),2)</f>
        <v>116809.97</v>
      </c>
      <c r="DU72" s="43" t="n">
        <f aca="false">ROUND(SUMIF(AA69:AA70,"=86497922",P69:P70),2)</f>
        <v>0</v>
      </c>
      <c r="DV72" s="43" t="n">
        <f aca="false">ROUND(SUMIF(AA69:AA70,"=86497922",Q69:Q70),2)</f>
        <v>21059.26</v>
      </c>
      <c r="DW72" s="43" t="n">
        <f aca="false">ROUND(SUMIF(AA69:AA70,"=86497922",R69:R70),2)</f>
        <v>6719.63</v>
      </c>
      <c r="DX72" s="43" t="n">
        <f aca="false">ROUND(SUMIF(AA69:AA70,"=86497922",S69:S70),2)</f>
        <v>95750.71</v>
      </c>
      <c r="DY72" s="43" t="n">
        <f aca="false">ROUND(SUMIF(AA69:AA70,"=86497922",T69:T70),2)</f>
        <v>0</v>
      </c>
      <c r="DZ72" s="43" t="n">
        <f aca="false">SUMIF(AA69:AA70,"=86497922",U69:U70)</f>
        <v>154.9284</v>
      </c>
      <c r="EA72" s="43" t="n">
        <f aca="false">SUMIF(AA69:AA70,"=86497922",V69:V70)</f>
        <v>0</v>
      </c>
      <c r="EB72" s="43" t="n">
        <f aca="false">ROUND(SUMIF(AA69:AA70,"=86497922",W69:W70),2)</f>
        <v>0</v>
      </c>
      <c r="EC72" s="43" t="n">
        <f aca="false">ROUND(SUMIF(AA69:AA70,"=86497922",X69:X70),2)</f>
        <v>107593.86</v>
      </c>
      <c r="ED72" s="43" t="n">
        <f aca="false">ROUND(SUMIF(AA69:AA70,"=86497922",Y69:Y70),2)</f>
        <v>64556.31</v>
      </c>
      <c r="EG72" s="43" t="n">
        <f aca="false">ROUND(FP72,2)</f>
        <v>0</v>
      </c>
      <c r="EH72" s="43" t="n">
        <f aca="false">ROUND(FQ72,2)</f>
        <v>0</v>
      </c>
      <c r="EI72" s="43" t="n">
        <f aca="false">ROUND(FR72,2)</f>
        <v>0</v>
      </c>
      <c r="EJ72" s="43" t="n">
        <f aca="false">ROUND(FS72,2)</f>
        <v>288960.14</v>
      </c>
      <c r="EK72" s="43" t="n">
        <f aca="false">ROUND(FT72,2)</f>
        <v>288960.14</v>
      </c>
      <c r="EL72" s="43" t="n">
        <f aca="false">ROUND(FU72,2)</f>
        <v>0</v>
      </c>
      <c r="EM72" s="43" t="n">
        <f aca="false">ROUND(FV72,2)</f>
        <v>0</v>
      </c>
      <c r="EN72" s="43" t="n">
        <f aca="false">ROUND(FW72,2)</f>
        <v>0</v>
      </c>
      <c r="EO72" s="43" t="n">
        <f aca="false">ROUND(FX72,2)</f>
        <v>0</v>
      </c>
      <c r="EP72" s="43" t="n">
        <f aca="false">ROUND(FY72,2)</f>
        <v>0</v>
      </c>
      <c r="EQ72" s="43" t="n">
        <f aca="false">ROUND(FZ72,2)</f>
        <v>0</v>
      </c>
      <c r="ER72" s="43" t="n">
        <f aca="false">ROUND(GA72,2)</f>
        <v>0</v>
      </c>
      <c r="ES72" s="43" t="n">
        <f aca="false">ROUND(GB72,2)</f>
        <v>0</v>
      </c>
      <c r="ET72" s="43" t="n">
        <f aca="false">ROUND(GC72,2)</f>
        <v>0</v>
      </c>
      <c r="EU72" s="43" t="n">
        <f aca="false">ROUND(GD72,2)</f>
        <v>0</v>
      </c>
      <c r="EV72" s="43" t="n">
        <f aca="false">ROUND(GE72,2)</f>
        <v>0</v>
      </c>
      <c r="FP72" s="43" t="n">
        <f aca="false">ROUND(SUMIF(AA69:AA70,"=86497922",FQ69:FQ70),2)</f>
        <v>0</v>
      </c>
      <c r="FQ72" s="43" t="n">
        <f aca="false">ROUND(SUMIF(AA69:AA70,"=86497922",FR69:FR70),2)</f>
        <v>0</v>
      </c>
      <c r="FR72" s="43" t="n">
        <f aca="false">ROUND(SUMIF(AA69:AA70,"=86497922",GL69:GL70),2)</f>
        <v>0</v>
      </c>
      <c r="FS72" s="43" t="n">
        <f aca="false">ROUND(SUMIF(AA69:AA70,"=86497922",GM69:GM70),2)</f>
        <v>288960.14</v>
      </c>
      <c r="FT72" s="43" t="n">
        <f aca="false">ROUND(SUMIF(AA69:AA70,"=86497922",GN69:GN70),2)</f>
        <v>288960.14</v>
      </c>
      <c r="FU72" s="43" t="n">
        <f aca="false">ROUND(SUMIF(AA69:AA70,"=86497922",GO69:GO70),2)</f>
        <v>0</v>
      </c>
      <c r="FV72" s="43" t="n">
        <f aca="false">ROUND(SUMIF(AA69:AA70,"=86497922",GP69:GP70),2)</f>
        <v>0</v>
      </c>
      <c r="FW72" s="43" t="n">
        <f aca="false">DU72-FP72</f>
        <v>0</v>
      </c>
      <c r="FX72" s="43" t="n">
        <f aca="false">DU72-FQ72</f>
        <v>0</v>
      </c>
      <c r="FY72" s="43" t="n">
        <f aca="false">FP72-FR72</f>
        <v>0</v>
      </c>
      <c r="FZ72" s="43" t="n">
        <f aca="false">DU72-FP72-FQ72+FR72</f>
        <v>0</v>
      </c>
      <c r="GA72" s="43" t="n">
        <f aca="false">FQ72-FR72</f>
        <v>0</v>
      </c>
      <c r="GB72" s="43" t="n">
        <f aca="false">ROUND(SUMIF(AA69:AA70,"=86497922",GX69:GX70),2)</f>
        <v>0</v>
      </c>
      <c r="GC72" s="43" t="n">
        <f aca="false">ROUND(SUMIF(AA69:AA70,"=86497922",GY69:GY70),2)</f>
        <v>0</v>
      </c>
      <c r="GD72" s="43" t="n">
        <f aca="false">ROUND(SUMIF(AA69:AA70,"=86497922",GZ69:GZ70),2)</f>
        <v>0</v>
      </c>
      <c r="GE72" s="43" t="n">
        <f aca="false">ROUND(SUMIF(AA69:AA70,"=86497922",HD69:HD70),2)</f>
        <v>0</v>
      </c>
      <c r="GX72" s="43" t="n">
        <v>0</v>
      </c>
    </row>
    <row r="74" customFormat="false" ht="14.65" hidden="false" customHeight="false" outlineLevel="0" collapsed="false">
      <c r="A74" s="43" t="n">
        <v>50</v>
      </c>
      <c r="B74" s="43" t="n">
        <v>0</v>
      </c>
      <c r="C74" s="43" t="n">
        <v>0</v>
      </c>
      <c r="D74" s="43" t="n">
        <v>1</v>
      </c>
      <c r="E74" s="43" t="n">
        <v>201</v>
      </c>
      <c r="F74" s="43" t="n">
        <f aca="false">ROUND(Source!O72,O74)</f>
        <v>3076.82</v>
      </c>
      <c r="G74" s="43" t="s">
        <v>105</v>
      </c>
      <c r="H74" s="43" t="s">
        <v>106</v>
      </c>
      <c r="K74" s="43" t="n">
        <v>201</v>
      </c>
      <c r="L74" s="43" t="n">
        <v>1</v>
      </c>
      <c r="M74" s="43" t="n">
        <v>3</v>
      </c>
      <c r="O74" s="43" t="n">
        <v>2</v>
      </c>
      <c r="P74" s="43" t="n">
        <f aca="false">ROUND(Source!DG72,O74)</f>
        <v>116809.97</v>
      </c>
      <c r="W74" s="43" t="n">
        <v>3076.82</v>
      </c>
      <c r="X74" s="43" t="n">
        <v>1</v>
      </c>
      <c r="Y74" s="43" t="n">
        <v>3076.82</v>
      </c>
      <c r="Z74" s="43" t="n">
        <v>116809.97</v>
      </c>
      <c r="AA74" s="43" t="n">
        <v>1</v>
      </c>
      <c r="AB74" s="43" t="n">
        <v>116809.97</v>
      </c>
    </row>
    <row r="75" customFormat="false" ht="14.65" hidden="false" customHeight="false" outlineLevel="0" collapsed="false">
      <c r="A75" s="43" t="n">
        <v>50</v>
      </c>
      <c r="B75" s="43" t="n">
        <v>0</v>
      </c>
      <c r="C75" s="43" t="n">
        <v>0</v>
      </c>
      <c r="D75" s="43" t="n">
        <v>1</v>
      </c>
      <c r="E75" s="43" t="n">
        <v>202</v>
      </c>
      <c r="F75" s="43" t="n">
        <f aca="false">ROUND(Source!P72,O75)</f>
        <v>0</v>
      </c>
      <c r="G75" s="43" t="s">
        <v>107</v>
      </c>
      <c r="H75" s="43" t="s">
        <v>108</v>
      </c>
      <c r="K75" s="43" t="n">
        <v>202</v>
      </c>
      <c r="L75" s="43" t="n">
        <v>2</v>
      </c>
      <c r="M75" s="43" t="n">
        <v>3</v>
      </c>
      <c r="O75" s="43" t="n">
        <v>2</v>
      </c>
      <c r="P75" s="43" t="n">
        <f aca="false">ROUND(Source!DH72,O75)</f>
        <v>0</v>
      </c>
      <c r="W75" s="43" t="n">
        <v>0</v>
      </c>
      <c r="X75" s="43" t="n">
        <v>1</v>
      </c>
      <c r="Y75" s="43" t="n">
        <v>0</v>
      </c>
      <c r="Z75" s="43" t="n">
        <v>0</v>
      </c>
      <c r="AA75" s="43" t="n">
        <v>1</v>
      </c>
      <c r="AB75" s="43" t="n">
        <v>0</v>
      </c>
    </row>
    <row r="76" customFormat="false" ht="14.65" hidden="false" customHeight="false" outlineLevel="0" collapsed="false">
      <c r="A76" s="43" t="n">
        <v>50</v>
      </c>
      <c r="B76" s="43" t="n">
        <v>0</v>
      </c>
      <c r="C76" s="43" t="n">
        <v>0</v>
      </c>
      <c r="D76" s="43" t="n">
        <v>1</v>
      </c>
      <c r="E76" s="43" t="n">
        <v>222</v>
      </c>
      <c r="F76" s="43" t="n">
        <f aca="false">ROUND(Source!AO72,O76)</f>
        <v>0</v>
      </c>
      <c r="G76" s="43" t="s">
        <v>109</v>
      </c>
      <c r="H76" s="43" t="s">
        <v>110</v>
      </c>
      <c r="K76" s="43" t="n">
        <v>222</v>
      </c>
      <c r="L76" s="43" t="n">
        <v>3</v>
      </c>
      <c r="M76" s="43" t="n">
        <v>3</v>
      </c>
      <c r="O76" s="43" t="n">
        <v>2</v>
      </c>
      <c r="P76" s="43" t="n">
        <f aca="false">ROUND(Source!EG72,O76)</f>
        <v>0</v>
      </c>
      <c r="W76" s="43" t="n">
        <v>0</v>
      </c>
      <c r="X76" s="43" t="n">
        <v>1</v>
      </c>
      <c r="Y76" s="43" t="n">
        <v>0</v>
      </c>
      <c r="Z76" s="43" t="n">
        <v>0</v>
      </c>
      <c r="AA76" s="43" t="n">
        <v>1</v>
      </c>
      <c r="AB76" s="43" t="n">
        <v>0</v>
      </c>
    </row>
    <row r="77" customFormat="false" ht="14.65" hidden="false" customHeight="false" outlineLevel="0" collapsed="false">
      <c r="A77" s="43" t="n">
        <v>50</v>
      </c>
      <c r="B77" s="43" t="n">
        <v>0</v>
      </c>
      <c r="C77" s="43" t="n">
        <v>0</v>
      </c>
      <c r="D77" s="43" t="n">
        <v>1</v>
      </c>
      <c r="E77" s="43" t="n">
        <v>225</v>
      </c>
      <c r="F77" s="43" t="n">
        <f aca="false">ROUND(Source!AV72,O77)</f>
        <v>0</v>
      </c>
      <c r="G77" s="43" t="s">
        <v>111</v>
      </c>
      <c r="H77" s="43" t="s">
        <v>112</v>
      </c>
      <c r="K77" s="43" t="n">
        <v>225</v>
      </c>
      <c r="L77" s="43" t="n">
        <v>4</v>
      </c>
      <c r="M77" s="43" t="n">
        <v>3</v>
      </c>
      <c r="O77" s="43" t="n">
        <v>2</v>
      </c>
      <c r="P77" s="43" t="n">
        <f aca="false">ROUND(Source!EN72,O77)</f>
        <v>0</v>
      </c>
      <c r="W77" s="43" t="n">
        <v>0</v>
      </c>
      <c r="X77" s="43" t="n">
        <v>1</v>
      </c>
      <c r="Y77" s="43" t="n">
        <v>0</v>
      </c>
      <c r="Z77" s="43" t="n">
        <v>0</v>
      </c>
      <c r="AA77" s="43" t="n">
        <v>1</v>
      </c>
      <c r="AB77" s="43" t="n">
        <v>0</v>
      </c>
    </row>
    <row r="78" customFormat="false" ht="14.65" hidden="false" customHeight="false" outlineLevel="0" collapsed="false">
      <c r="A78" s="43" t="n">
        <v>50</v>
      </c>
      <c r="B78" s="43" t="n">
        <v>0</v>
      </c>
      <c r="C78" s="43" t="n">
        <v>0</v>
      </c>
      <c r="D78" s="43" t="n">
        <v>1</v>
      </c>
      <c r="E78" s="43" t="n">
        <v>226</v>
      </c>
      <c r="F78" s="43" t="n">
        <f aca="false">ROUND(Source!AW72,O78)</f>
        <v>0</v>
      </c>
      <c r="G78" s="43" t="s">
        <v>113</v>
      </c>
      <c r="H78" s="43" t="s">
        <v>114</v>
      </c>
      <c r="K78" s="43" t="n">
        <v>226</v>
      </c>
      <c r="L78" s="43" t="n">
        <v>5</v>
      </c>
      <c r="M78" s="43" t="n">
        <v>3</v>
      </c>
      <c r="O78" s="43" t="n">
        <v>2</v>
      </c>
      <c r="P78" s="43" t="n">
        <f aca="false">ROUND(Source!EO72,O78)</f>
        <v>0</v>
      </c>
      <c r="W78" s="43" t="n">
        <v>0</v>
      </c>
      <c r="X78" s="43" t="n">
        <v>1</v>
      </c>
      <c r="Y78" s="43" t="n">
        <v>0</v>
      </c>
      <c r="Z78" s="43" t="n">
        <v>0</v>
      </c>
      <c r="AA78" s="43" t="n">
        <v>1</v>
      </c>
      <c r="AB78" s="43" t="n">
        <v>0</v>
      </c>
    </row>
    <row r="79" customFormat="false" ht="14.65" hidden="false" customHeight="false" outlineLevel="0" collapsed="false">
      <c r="A79" s="43" t="n">
        <v>50</v>
      </c>
      <c r="B79" s="43" t="n">
        <v>0</v>
      </c>
      <c r="C79" s="43" t="n">
        <v>0</v>
      </c>
      <c r="D79" s="43" t="n">
        <v>1</v>
      </c>
      <c r="E79" s="43" t="n">
        <v>227</v>
      </c>
      <c r="F79" s="43" t="n">
        <f aca="false">ROUND(Source!AX72,O79)</f>
        <v>0</v>
      </c>
      <c r="G79" s="43" t="s">
        <v>115</v>
      </c>
      <c r="H79" s="43" t="s">
        <v>116</v>
      </c>
      <c r="K79" s="43" t="n">
        <v>227</v>
      </c>
      <c r="L79" s="43" t="n">
        <v>6</v>
      </c>
      <c r="M79" s="43" t="n">
        <v>3</v>
      </c>
      <c r="O79" s="43" t="n">
        <v>2</v>
      </c>
      <c r="P79" s="43" t="n">
        <f aca="false">ROUND(Source!EP72,O79)</f>
        <v>0</v>
      </c>
      <c r="W79" s="43" t="n">
        <v>0</v>
      </c>
      <c r="X79" s="43" t="n">
        <v>1</v>
      </c>
      <c r="Y79" s="43" t="n">
        <v>0</v>
      </c>
      <c r="Z79" s="43" t="n">
        <v>0</v>
      </c>
      <c r="AA79" s="43" t="n">
        <v>1</v>
      </c>
      <c r="AB79" s="43" t="n">
        <v>0</v>
      </c>
    </row>
    <row r="80" customFormat="false" ht="14.65" hidden="false" customHeight="false" outlineLevel="0" collapsed="false">
      <c r="A80" s="43" t="n">
        <v>50</v>
      </c>
      <c r="B80" s="43" t="n">
        <v>0</v>
      </c>
      <c r="C80" s="43" t="n">
        <v>0</v>
      </c>
      <c r="D80" s="43" t="n">
        <v>1</v>
      </c>
      <c r="E80" s="43" t="n">
        <v>228</v>
      </c>
      <c r="F80" s="43" t="n">
        <f aca="false">ROUND(Source!AY72,O80)</f>
        <v>0</v>
      </c>
      <c r="G80" s="43" t="s">
        <v>117</v>
      </c>
      <c r="H80" s="43" t="s">
        <v>118</v>
      </c>
      <c r="K80" s="43" t="n">
        <v>228</v>
      </c>
      <c r="L80" s="43" t="n">
        <v>7</v>
      </c>
      <c r="M80" s="43" t="n">
        <v>3</v>
      </c>
      <c r="O80" s="43" t="n">
        <v>2</v>
      </c>
      <c r="P80" s="43" t="n">
        <f aca="false">ROUND(Source!EQ72,O80)</f>
        <v>0</v>
      </c>
      <c r="W80" s="43" t="n">
        <v>0</v>
      </c>
      <c r="X80" s="43" t="n">
        <v>1</v>
      </c>
      <c r="Y80" s="43" t="n">
        <v>0</v>
      </c>
      <c r="Z80" s="43" t="n">
        <v>0</v>
      </c>
      <c r="AA80" s="43" t="n">
        <v>1</v>
      </c>
      <c r="AB80" s="43" t="n">
        <v>0</v>
      </c>
    </row>
    <row r="81" customFormat="false" ht="14.65" hidden="false" customHeight="false" outlineLevel="0" collapsed="false">
      <c r="A81" s="43" t="n">
        <v>50</v>
      </c>
      <c r="B81" s="43" t="n">
        <v>0</v>
      </c>
      <c r="C81" s="43" t="n">
        <v>0</v>
      </c>
      <c r="D81" s="43" t="n">
        <v>1</v>
      </c>
      <c r="E81" s="43" t="n">
        <v>216</v>
      </c>
      <c r="F81" s="43" t="n">
        <f aca="false">ROUND(Source!AP72,O81)</f>
        <v>0</v>
      </c>
      <c r="G81" s="43" t="s">
        <v>119</v>
      </c>
      <c r="H81" s="43" t="s">
        <v>120</v>
      </c>
      <c r="K81" s="43" t="n">
        <v>216</v>
      </c>
      <c r="L81" s="43" t="n">
        <v>8</v>
      </c>
      <c r="M81" s="43" t="n">
        <v>3</v>
      </c>
      <c r="O81" s="43" t="n">
        <v>2</v>
      </c>
      <c r="P81" s="43" t="n">
        <f aca="false">ROUND(Source!EH72,O81)</f>
        <v>0</v>
      </c>
      <c r="W81" s="43" t="n">
        <v>0</v>
      </c>
      <c r="X81" s="43" t="n">
        <v>1</v>
      </c>
      <c r="Y81" s="43" t="n">
        <v>0</v>
      </c>
      <c r="Z81" s="43" t="n">
        <v>0</v>
      </c>
      <c r="AA81" s="43" t="n">
        <v>1</v>
      </c>
      <c r="AB81" s="43" t="n">
        <v>0</v>
      </c>
    </row>
    <row r="82" customFormat="false" ht="14.65" hidden="false" customHeight="false" outlineLevel="0" collapsed="false">
      <c r="A82" s="43" t="n">
        <v>50</v>
      </c>
      <c r="B82" s="43" t="n">
        <v>0</v>
      </c>
      <c r="C82" s="43" t="n">
        <v>0</v>
      </c>
      <c r="D82" s="43" t="n">
        <v>1</v>
      </c>
      <c r="E82" s="43" t="n">
        <v>223</v>
      </c>
      <c r="F82" s="43" t="n">
        <f aca="false">ROUND(Source!AQ72,O82)</f>
        <v>0</v>
      </c>
      <c r="G82" s="43" t="s">
        <v>121</v>
      </c>
      <c r="H82" s="43" t="s">
        <v>122</v>
      </c>
      <c r="K82" s="43" t="n">
        <v>223</v>
      </c>
      <c r="L82" s="43" t="n">
        <v>9</v>
      </c>
      <c r="M82" s="43" t="n">
        <v>3</v>
      </c>
      <c r="O82" s="43" t="n">
        <v>2</v>
      </c>
      <c r="P82" s="43" t="n">
        <f aca="false">ROUND(Source!EI72,O82)</f>
        <v>0</v>
      </c>
      <c r="W82" s="43" t="n">
        <v>0</v>
      </c>
      <c r="X82" s="43" t="n">
        <v>1</v>
      </c>
      <c r="Y82" s="43" t="n">
        <v>0</v>
      </c>
      <c r="Z82" s="43" t="n">
        <v>0</v>
      </c>
      <c r="AA82" s="43" t="n">
        <v>1</v>
      </c>
      <c r="AB82" s="43" t="n">
        <v>0</v>
      </c>
    </row>
    <row r="83" customFormat="false" ht="14.65" hidden="false" customHeight="false" outlineLevel="0" collapsed="false">
      <c r="A83" s="43" t="n">
        <v>50</v>
      </c>
      <c r="B83" s="43" t="n">
        <v>0</v>
      </c>
      <c r="C83" s="43" t="n">
        <v>0</v>
      </c>
      <c r="D83" s="43" t="n">
        <v>1</v>
      </c>
      <c r="E83" s="43" t="n">
        <v>229</v>
      </c>
      <c r="F83" s="43" t="n">
        <f aca="false">ROUND(Source!AZ72,O83)</f>
        <v>0</v>
      </c>
      <c r="G83" s="43" t="s">
        <v>123</v>
      </c>
      <c r="H83" s="43" t="s">
        <v>124</v>
      </c>
      <c r="K83" s="43" t="n">
        <v>229</v>
      </c>
      <c r="L83" s="43" t="n">
        <v>10</v>
      </c>
      <c r="M83" s="43" t="n">
        <v>3</v>
      </c>
      <c r="O83" s="43" t="n">
        <v>2</v>
      </c>
      <c r="P83" s="43" t="n">
        <f aca="false">ROUND(Source!ER72,O83)</f>
        <v>0</v>
      </c>
      <c r="W83" s="43" t="n">
        <v>0</v>
      </c>
      <c r="X83" s="43" t="n">
        <v>1</v>
      </c>
      <c r="Y83" s="43" t="n">
        <v>0</v>
      </c>
      <c r="Z83" s="43" t="n">
        <v>0</v>
      </c>
      <c r="AA83" s="43" t="n">
        <v>1</v>
      </c>
      <c r="AB83" s="43" t="n">
        <v>0</v>
      </c>
    </row>
    <row r="84" customFormat="false" ht="14.65" hidden="false" customHeight="false" outlineLevel="0" collapsed="false">
      <c r="A84" s="43" t="n">
        <v>50</v>
      </c>
      <c r="B84" s="43" t="n">
        <v>0</v>
      </c>
      <c r="C84" s="43" t="n">
        <v>0</v>
      </c>
      <c r="D84" s="43" t="n">
        <v>1</v>
      </c>
      <c r="E84" s="43" t="n">
        <v>203</v>
      </c>
      <c r="F84" s="43" t="n">
        <f aca="false">ROUND(Source!Q72,O84)</f>
        <v>1419.09</v>
      </c>
      <c r="G84" s="43" t="s">
        <v>125</v>
      </c>
      <c r="H84" s="43" t="s">
        <v>126</v>
      </c>
      <c r="K84" s="43" t="n">
        <v>203</v>
      </c>
      <c r="L84" s="43" t="n">
        <v>11</v>
      </c>
      <c r="M84" s="43" t="n">
        <v>3</v>
      </c>
      <c r="O84" s="43" t="n">
        <v>2</v>
      </c>
      <c r="P84" s="43" t="n">
        <f aca="false">ROUND(Source!DI72,O84)</f>
        <v>21059.26</v>
      </c>
      <c r="W84" s="43" t="n">
        <v>1419.09</v>
      </c>
      <c r="X84" s="43" t="n">
        <v>1</v>
      </c>
      <c r="Y84" s="43" t="n">
        <v>1419.09</v>
      </c>
      <c r="Z84" s="43" t="n">
        <v>21059.26</v>
      </c>
      <c r="AA84" s="43" t="n">
        <v>1</v>
      </c>
      <c r="AB84" s="43" t="n">
        <v>21059.26</v>
      </c>
    </row>
    <row r="85" customFormat="false" ht="14.65" hidden="false" customHeight="false" outlineLevel="0" collapsed="false">
      <c r="A85" s="43" t="n">
        <v>50</v>
      </c>
      <c r="B85" s="43" t="n">
        <v>0</v>
      </c>
      <c r="C85" s="43" t="n">
        <v>0</v>
      </c>
      <c r="D85" s="43" t="n">
        <v>1</v>
      </c>
      <c r="E85" s="43" t="n">
        <v>231</v>
      </c>
      <c r="F85" s="43" t="n">
        <f aca="false">ROUND(Source!BB72,O85)</f>
        <v>0</v>
      </c>
      <c r="G85" s="43" t="s">
        <v>127</v>
      </c>
      <c r="H85" s="43" t="s">
        <v>128</v>
      </c>
      <c r="K85" s="43" t="n">
        <v>231</v>
      </c>
      <c r="L85" s="43" t="n">
        <v>12</v>
      </c>
      <c r="M85" s="43" t="n">
        <v>3</v>
      </c>
      <c r="O85" s="43" t="n">
        <v>2</v>
      </c>
      <c r="P85" s="43" t="n">
        <f aca="false">ROUND(Source!ET72,O85)</f>
        <v>0</v>
      </c>
      <c r="W85" s="43" t="n">
        <v>0</v>
      </c>
      <c r="X85" s="43" t="n">
        <v>1</v>
      </c>
      <c r="Y85" s="43" t="n">
        <v>0</v>
      </c>
      <c r="Z85" s="43" t="n">
        <v>0</v>
      </c>
      <c r="AA85" s="43" t="n">
        <v>1</v>
      </c>
      <c r="AB85" s="43" t="n">
        <v>0</v>
      </c>
    </row>
    <row r="86" customFormat="false" ht="14.65" hidden="false" customHeight="false" outlineLevel="0" collapsed="false">
      <c r="A86" s="43" t="n">
        <v>50</v>
      </c>
      <c r="B86" s="43" t="n">
        <v>0</v>
      </c>
      <c r="C86" s="43" t="n">
        <v>0</v>
      </c>
      <c r="D86" s="43" t="n">
        <v>1</v>
      </c>
      <c r="E86" s="43" t="n">
        <v>204</v>
      </c>
      <c r="F86" s="43" t="n">
        <f aca="false">ROUND(Source!R72,O86)</f>
        <v>116.34</v>
      </c>
      <c r="G86" s="43" t="s">
        <v>129</v>
      </c>
      <c r="H86" s="43" t="s">
        <v>130</v>
      </c>
      <c r="K86" s="43" t="n">
        <v>204</v>
      </c>
      <c r="L86" s="43" t="n">
        <v>13</v>
      </c>
      <c r="M86" s="43" t="n">
        <v>3</v>
      </c>
      <c r="O86" s="43" t="n">
        <v>2</v>
      </c>
      <c r="P86" s="43" t="n">
        <f aca="false">ROUND(Source!DJ72,O86)</f>
        <v>6719.63</v>
      </c>
      <c r="W86" s="43" t="n">
        <v>116.34</v>
      </c>
      <c r="X86" s="43" t="n">
        <v>1</v>
      </c>
      <c r="Y86" s="43" t="n">
        <v>116.34</v>
      </c>
      <c r="Z86" s="43" t="n">
        <v>6719.63</v>
      </c>
      <c r="AA86" s="43" t="n">
        <v>1</v>
      </c>
      <c r="AB86" s="43" t="n">
        <v>6719.63</v>
      </c>
    </row>
    <row r="87" customFormat="false" ht="14.65" hidden="false" customHeight="false" outlineLevel="0" collapsed="false">
      <c r="A87" s="43" t="n">
        <v>50</v>
      </c>
      <c r="B87" s="43" t="n">
        <v>0</v>
      </c>
      <c r="C87" s="43" t="n">
        <v>0</v>
      </c>
      <c r="D87" s="43" t="n">
        <v>1</v>
      </c>
      <c r="E87" s="43" t="n">
        <v>205</v>
      </c>
      <c r="F87" s="43" t="n">
        <f aca="false">ROUND(Source!S72,O87)</f>
        <v>1657.73</v>
      </c>
      <c r="G87" s="43" t="s">
        <v>131</v>
      </c>
      <c r="H87" s="43" t="s">
        <v>132</v>
      </c>
      <c r="K87" s="43" t="n">
        <v>205</v>
      </c>
      <c r="L87" s="43" t="n">
        <v>14</v>
      </c>
      <c r="M87" s="43" t="n">
        <v>3</v>
      </c>
      <c r="O87" s="43" t="n">
        <v>2</v>
      </c>
      <c r="P87" s="43" t="n">
        <f aca="false">ROUND(Source!DK72,O87)</f>
        <v>95750.71</v>
      </c>
      <c r="W87" s="43" t="n">
        <v>1657.73</v>
      </c>
      <c r="X87" s="43" t="n">
        <v>1</v>
      </c>
      <c r="Y87" s="43" t="n">
        <v>1657.73</v>
      </c>
      <c r="Z87" s="43" t="n">
        <v>95750.71</v>
      </c>
      <c r="AA87" s="43" t="n">
        <v>1</v>
      </c>
      <c r="AB87" s="43" t="n">
        <v>95750.71</v>
      </c>
    </row>
    <row r="88" customFormat="false" ht="14.65" hidden="false" customHeight="false" outlineLevel="0" collapsed="false">
      <c r="A88" s="43" t="n">
        <v>50</v>
      </c>
      <c r="B88" s="43" t="n">
        <v>0</v>
      </c>
      <c r="C88" s="43" t="n">
        <v>0</v>
      </c>
      <c r="D88" s="43" t="n">
        <v>1</v>
      </c>
      <c r="E88" s="43" t="n">
        <v>232</v>
      </c>
      <c r="F88" s="43" t="n">
        <f aca="false">ROUND(Source!BC72,O88)</f>
        <v>0</v>
      </c>
      <c r="G88" s="43" t="s">
        <v>133</v>
      </c>
      <c r="H88" s="43" t="s">
        <v>134</v>
      </c>
      <c r="K88" s="43" t="n">
        <v>232</v>
      </c>
      <c r="L88" s="43" t="n">
        <v>15</v>
      </c>
      <c r="M88" s="43" t="n">
        <v>3</v>
      </c>
      <c r="O88" s="43" t="n">
        <v>2</v>
      </c>
      <c r="P88" s="43" t="n">
        <f aca="false">ROUND(Source!EU72,O88)</f>
        <v>0</v>
      </c>
      <c r="W88" s="43" t="n">
        <v>0</v>
      </c>
      <c r="X88" s="43" t="n">
        <v>1</v>
      </c>
      <c r="Y88" s="43" t="n">
        <v>0</v>
      </c>
      <c r="Z88" s="43" t="n">
        <v>0</v>
      </c>
      <c r="AA88" s="43" t="n">
        <v>1</v>
      </c>
      <c r="AB88" s="43" t="n">
        <v>0</v>
      </c>
    </row>
    <row r="89" customFormat="false" ht="14.65" hidden="false" customHeight="false" outlineLevel="0" collapsed="false">
      <c r="A89" s="43" t="n">
        <v>50</v>
      </c>
      <c r="B89" s="43" t="n">
        <v>0</v>
      </c>
      <c r="C89" s="43" t="n">
        <v>0</v>
      </c>
      <c r="D89" s="43" t="n">
        <v>1</v>
      </c>
      <c r="E89" s="43" t="n">
        <v>214</v>
      </c>
      <c r="F89" s="43" t="n">
        <f aca="false">ROUND(Source!AS72,O89)</f>
        <v>6057.25</v>
      </c>
      <c r="G89" s="43" t="s">
        <v>135</v>
      </c>
      <c r="H89" s="43" t="s">
        <v>136</v>
      </c>
      <c r="K89" s="43" t="n">
        <v>214</v>
      </c>
      <c r="L89" s="43" t="n">
        <v>16</v>
      </c>
      <c r="M89" s="43" t="n">
        <v>3</v>
      </c>
      <c r="O89" s="43" t="n">
        <v>2</v>
      </c>
      <c r="P89" s="43" t="n">
        <f aca="false">ROUND(Source!EK72,O89)</f>
        <v>288960.14</v>
      </c>
      <c r="W89" s="43" t="n">
        <v>6057.25</v>
      </c>
      <c r="X89" s="43" t="n">
        <v>1</v>
      </c>
      <c r="Y89" s="43" t="n">
        <v>6057.25</v>
      </c>
      <c r="Z89" s="43" t="n">
        <v>288960.14</v>
      </c>
      <c r="AA89" s="43" t="n">
        <v>1</v>
      </c>
      <c r="AB89" s="43" t="n">
        <v>288960.14</v>
      </c>
    </row>
    <row r="90" customFormat="false" ht="14.65" hidden="false" customHeight="false" outlineLevel="0" collapsed="false">
      <c r="A90" s="43" t="n">
        <v>50</v>
      </c>
      <c r="B90" s="43" t="n">
        <v>0</v>
      </c>
      <c r="C90" s="43" t="n">
        <v>0</v>
      </c>
      <c r="D90" s="43" t="n">
        <v>1</v>
      </c>
      <c r="E90" s="43" t="n">
        <v>215</v>
      </c>
      <c r="F90" s="43" t="n">
        <f aca="false">ROUND(Source!AT72,O90)</f>
        <v>0</v>
      </c>
      <c r="G90" s="43" t="s">
        <v>137</v>
      </c>
      <c r="H90" s="43" t="s">
        <v>138</v>
      </c>
      <c r="K90" s="43" t="n">
        <v>215</v>
      </c>
      <c r="L90" s="43" t="n">
        <v>17</v>
      </c>
      <c r="M90" s="43" t="n">
        <v>3</v>
      </c>
      <c r="O90" s="43" t="n">
        <v>2</v>
      </c>
      <c r="P90" s="43" t="n">
        <f aca="false">ROUND(Source!EL72,O90)</f>
        <v>0</v>
      </c>
      <c r="W90" s="43" t="n">
        <v>0</v>
      </c>
      <c r="X90" s="43" t="n">
        <v>1</v>
      </c>
      <c r="Y90" s="43" t="n">
        <v>0</v>
      </c>
      <c r="Z90" s="43" t="n">
        <v>0</v>
      </c>
      <c r="AA90" s="43" t="n">
        <v>1</v>
      </c>
      <c r="AB90" s="43" t="n">
        <v>0</v>
      </c>
    </row>
    <row r="91" customFormat="false" ht="14.65" hidden="false" customHeight="false" outlineLevel="0" collapsed="false">
      <c r="A91" s="43" t="n">
        <v>50</v>
      </c>
      <c r="B91" s="43" t="n">
        <v>0</v>
      </c>
      <c r="C91" s="43" t="n">
        <v>0</v>
      </c>
      <c r="D91" s="43" t="n">
        <v>1</v>
      </c>
      <c r="E91" s="43" t="n">
        <v>217</v>
      </c>
      <c r="F91" s="43" t="n">
        <f aca="false">ROUND(Source!AU72,O91)</f>
        <v>0</v>
      </c>
      <c r="G91" s="43" t="s">
        <v>139</v>
      </c>
      <c r="H91" s="43" t="s">
        <v>140</v>
      </c>
      <c r="K91" s="43" t="n">
        <v>217</v>
      </c>
      <c r="L91" s="43" t="n">
        <v>18</v>
      </c>
      <c r="M91" s="43" t="n">
        <v>3</v>
      </c>
      <c r="O91" s="43" t="n">
        <v>2</v>
      </c>
      <c r="P91" s="43" t="n">
        <f aca="false">ROUND(Source!EM72,O91)</f>
        <v>0</v>
      </c>
      <c r="W91" s="43" t="n">
        <v>0</v>
      </c>
      <c r="X91" s="43" t="n">
        <v>1</v>
      </c>
      <c r="Y91" s="43" t="n">
        <v>0</v>
      </c>
      <c r="Z91" s="43" t="n">
        <v>0</v>
      </c>
      <c r="AA91" s="43" t="n">
        <v>1</v>
      </c>
      <c r="AB91" s="43" t="n">
        <v>0</v>
      </c>
    </row>
    <row r="92" customFormat="false" ht="14.65" hidden="false" customHeight="false" outlineLevel="0" collapsed="false">
      <c r="A92" s="43" t="n">
        <v>50</v>
      </c>
      <c r="B92" s="43" t="n">
        <v>0</v>
      </c>
      <c r="C92" s="43" t="n">
        <v>0</v>
      </c>
      <c r="D92" s="43" t="n">
        <v>1</v>
      </c>
      <c r="E92" s="43" t="n">
        <v>230</v>
      </c>
      <c r="F92" s="43" t="n">
        <f aca="false">ROUND(Source!BA72,O92)</f>
        <v>0</v>
      </c>
      <c r="G92" s="43" t="s">
        <v>141</v>
      </c>
      <c r="H92" s="43" t="s">
        <v>142</v>
      </c>
      <c r="K92" s="43" t="n">
        <v>230</v>
      </c>
      <c r="L92" s="43" t="n">
        <v>19</v>
      </c>
      <c r="M92" s="43" t="n">
        <v>3</v>
      </c>
      <c r="O92" s="43" t="n">
        <v>2</v>
      </c>
      <c r="P92" s="43" t="n">
        <f aca="false">ROUND(Source!ES72,O92)</f>
        <v>0</v>
      </c>
      <c r="W92" s="43" t="n">
        <v>0</v>
      </c>
      <c r="X92" s="43" t="n">
        <v>1</v>
      </c>
      <c r="Y92" s="43" t="n">
        <v>0</v>
      </c>
      <c r="Z92" s="43" t="n">
        <v>0</v>
      </c>
      <c r="AA92" s="43" t="n">
        <v>1</v>
      </c>
      <c r="AB92" s="43" t="n">
        <v>0</v>
      </c>
    </row>
    <row r="93" customFormat="false" ht="14.65" hidden="false" customHeight="false" outlineLevel="0" collapsed="false">
      <c r="A93" s="43" t="n">
        <v>50</v>
      </c>
      <c r="B93" s="43" t="n">
        <v>0</v>
      </c>
      <c r="C93" s="43" t="n">
        <v>0</v>
      </c>
      <c r="D93" s="43" t="n">
        <v>1</v>
      </c>
      <c r="E93" s="43" t="n">
        <v>206</v>
      </c>
      <c r="F93" s="43" t="n">
        <f aca="false">ROUND(Source!T72,O93)</f>
        <v>0</v>
      </c>
      <c r="G93" s="43" t="s">
        <v>143</v>
      </c>
      <c r="H93" s="43" t="s">
        <v>16</v>
      </c>
      <c r="K93" s="43" t="n">
        <v>206</v>
      </c>
      <c r="L93" s="43" t="n">
        <v>20</v>
      </c>
      <c r="M93" s="43" t="n">
        <v>3</v>
      </c>
      <c r="O93" s="43" t="n">
        <v>2</v>
      </c>
      <c r="P93" s="43" t="n">
        <f aca="false">ROUND(Source!DL72,O93)</f>
        <v>0</v>
      </c>
      <c r="W93" s="43" t="n">
        <v>0</v>
      </c>
      <c r="X93" s="43" t="n">
        <v>1</v>
      </c>
      <c r="Y93" s="43" t="n">
        <v>0</v>
      </c>
      <c r="Z93" s="43" t="n">
        <v>0</v>
      </c>
      <c r="AA93" s="43" t="n">
        <v>1</v>
      </c>
      <c r="AB93" s="43" t="n">
        <v>0</v>
      </c>
    </row>
    <row r="94" customFormat="false" ht="14.65" hidden="false" customHeight="false" outlineLevel="0" collapsed="false">
      <c r="A94" s="43" t="n">
        <v>50</v>
      </c>
      <c r="B94" s="43" t="n">
        <v>0</v>
      </c>
      <c r="C94" s="43" t="n">
        <v>0</v>
      </c>
      <c r="D94" s="43" t="n">
        <v>1</v>
      </c>
      <c r="E94" s="43" t="n">
        <v>207</v>
      </c>
      <c r="F94" s="43" t="n">
        <f aca="false">Source!U72</f>
        <v>154.9284</v>
      </c>
      <c r="G94" s="43" t="s">
        <v>144</v>
      </c>
      <c r="H94" s="43" t="s">
        <v>145</v>
      </c>
      <c r="K94" s="43" t="n">
        <v>207</v>
      </c>
      <c r="L94" s="43" t="n">
        <v>21</v>
      </c>
      <c r="M94" s="43" t="n">
        <v>3</v>
      </c>
      <c r="O94" s="43" t="n">
        <v>-1</v>
      </c>
      <c r="P94" s="43" t="n">
        <f aca="false">Source!DM72</f>
        <v>154.9284</v>
      </c>
      <c r="W94" s="43" t="n">
        <v>154.9284</v>
      </c>
      <c r="X94" s="43" t="n">
        <v>1</v>
      </c>
      <c r="Y94" s="43" t="n">
        <v>154.9284</v>
      </c>
      <c r="Z94" s="43" t="n">
        <v>154.9284</v>
      </c>
      <c r="AA94" s="43" t="n">
        <v>1</v>
      </c>
      <c r="AB94" s="43" t="n">
        <v>154.9284</v>
      </c>
    </row>
    <row r="95" customFormat="false" ht="14.65" hidden="false" customHeight="false" outlineLevel="0" collapsed="false">
      <c r="A95" s="43" t="n">
        <v>50</v>
      </c>
      <c r="B95" s="43" t="n">
        <v>0</v>
      </c>
      <c r="C95" s="43" t="n">
        <v>0</v>
      </c>
      <c r="D95" s="43" t="n">
        <v>1</v>
      </c>
      <c r="E95" s="43" t="n">
        <v>208</v>
      </c>
      <c r="F95" s="43" t="n">
        <f aca="false">Source!V72</f>
        <v>0</v>
      </c>
      <c r="G95" s="43" t="s">
        <v>146</v>
      </c>
      <c r="H95" s="43" t="s">
        <v>147</v>
      </c>
      <c r="K95" s="43" t="n">
        <v>208</v>
      </c>
      <c r="L95" s="43" t="n">
        <v>22</v>
      </c>
      <c r="M95" s="43" t="n">
        <v>3</v>
      </c>
      <c r="O95" s="43" t="n">
        <v>-1</v>
      </c>
      <c r="P95" s="43" t="n">
        <f aca="false">Source!DN72</f>
        <v>0</v>
      </c>
      <c r="W95" s="43" t="n">
        <v>0</v>
      </c>
      <c r="X95" s="43" t="n">
        <v>1</v>
      </c>
      <c r="Y95" s="43" t="n">
        <v>0</v>
      </c>
      <c r="Z95" s="43" t="n">
        <v>0</v>
      </c>
      <c r="AA95" s="43" t="n">
        <v>1</v>
      </c>
      <c r="AB95" s="43" t="n">
        <v>0</v>
      </c>
    </row>
    <row r="96" customFormat="false" ht="14.65" hidden="false" customHeight="false" outlineLevel="0" collapsed="false">
      <c r="A96" s="43" t="n">
        <v>50</v>
      </c>
      <c r="B96" s="43" t="n">
        <v>0</v>
      </c>
      <c r="C96" s="43" t="n">
        <v>0</v>
      </c>
      <c r="D96" s="43" t="n">
        <v>1</v>
      </c>
      <c r="E96" s="43" t="n">
        <v>209</v>
      </c>
      <c r="F96" s="43" t="n">
        <f aca="false">ROUND(Source!W72,O96)</f>
        <v>0</v>
      </c>
      <c r="G96" s="43" t="s">
        <v>148</v>
      </c>
      <c r="H96" s="43" t="s">
        <v>149</v>
      </c>
      <c r="K96" s="43" t="n">
        <v>209</v>
      </c>
      <c r="L96" s="43" t="n">
        <v>23</v>
      </c>
      <c r="M96" s="43" t="n">
        <v>3</v>
      </c>
      <c r="O96" s="43" t="n">
        <v>2</v>
      </c>
      <c r="P96" s="43" t="n">
        <f aca="false">ROUND(Source!DO72,O96)</f>
        <v>0</v>
      </c>
      <c r="W96" s="43" t="n">
        <v>0</v>
      </c>
      <c r="X96" s="43" t="n">
        <v>1</v>
      </c>
      <c r="Y96" s="43" t="n">
        <v>0</v>
      </c>
      <c r="Z96" s="43" t="n">
        <v>0</v>
      </c>
      <c r="AA96" s="43" t="n">
        <v>1</v>
      </c>
      <c r="AB96" s="43" t="n">
        <v>0</v>
      </c>
    </row>
    <row r="97" customFormat="false" ht="14.65" hidden="false" customHeight="false" outlineLevel="0" collapsed="false">
      <c r="A97" s="43" t="n">
        <v>50</v>
      </c>
      <c r="B97" s="43" t="n">
        <v>0</v>
      </c>
      <c r="C97" s="43" t="n">
        <v>0</v>
      </c>
      <c r="D97" s="43" t="n">
        <v>1</v>
      </c>
      <c r="E97" s="43" t="n">
        <v>233</v>
      </c>
      <c r="F97" s="43" t="n">
        <f aca="false">ROUND(Source!BD72,O97)</f>
        <v>0</v>
      </c>
      <c r="G97" s="43" t="s">
        <v>150</v>
      </c>
      <c r="H97" s="43" t="s">
        <v>151</v>
      </c>
      <c r="K97" s="43" t="n">
        <v>233</v>
      </c>
      <c r="L97" s="43" t="n">
        <v>24</v>
      </c>
      <c r="M97" s="43" t="n">
        <v>3</v>
      </c>
      <c r="O97" s="43" t="n">
        <v>2</v>
      </c>
      <c r="P97" s="43" t="n">
        <f aca="false">ROUND(Source!EV72,O97)</f>
        <v>0</v>
      </c>
      <c r="W97" s="43" t="n">
        <v>0</v>
      </c>
      <c r="X97" s="43" t="n">
        <v>1</v>
      </c>
      <c r="Y97" s="43" t="n">
        <v>0</v>
      </c>
      <c r="Z97" s="43" t="n">
        <v>0</v>
      </c>
      <c r="AA97" s="43" t="n">
        <v>1</v>
      </c>
      <c r="AB97" s="43" t="n">
        <v>0</v>
      </c>
    </row>
    <row r="98" customFormat="false" ht="14.65" hidden="false" customHeight="false" outlineLevel="0" collapsed="false">
      <c r="A98" s="43" t="n">
        <v>50</v>
      </c>
      <c r="B98" s="43" t="n">
        <v>0</v>
      </c>
      <c r="C98" s="43" t="n">
        <v>0</v>
      </c>
      <c r="D98" s="43" t="n">
        <v>1</v>
      </c>
      <c r="E98" s="43" t="n">
        <v>210</v>
      </c>
      <c r="F98" s="43" t="n">
        <f aca="false">ROUND(Source!X72,O98)</f>
        <v>1862.77</v>
      </c>
      <c r="G98" s="43" t="s">
        <v>152</v>
      </c>
      <c r="H98" s="43" t="s">
        <v>153</v>
      </c>
      <c r="K98" s="43" t="n">
        <v>210</v>
      </c>
      <c r="L98" s="43" t="n">
        <v>25</v>
      </c>
      <c r="M98" s="43" t="n">
        <v>3</v>
      </c>
      <c r="O98" s="43" t="n">
        <v>2</v>
      </c>
      <c r="P98" s="43" t="n">
        <f aca="false">ROUND(Source!DP72,O98)</f>
        <v>107593.86</v>
      </c>
      <c r="W98" s="43" t="n">
        <v>1862.77</v>
      </c>
      <c r="X98" s="43" t="n">
        <v>1</v>
      </c>
      <c r="Y98" s="43" t="n">
        <v>1862.77</v>
      </c>
      <c r="Z98" s="43" t="n">
        <v>107593.86</v>
      </c>
      <c r="AA98" s="43" t="n">
        <v>1</v>
      </c>
      <c r="AB98" s="43" t="n">
        <v>107593.86</v>
      </c>
    </row>
    <row r="99" customFormat="false" ht="14.65" hidden="false" customHeight="false" outlineLevel="0" collapsed="false">
      <c r="A99" s="43" t="n">
        <v>50</v>
      </c>
      <c r="B99" s="43" t="n">
        <v>0</v>
      </c>
      <c r="C99" s="43" t="n">
        <v>0</v>
      </c>
      <c r="D99" s="43" t="n">
        <v>1</v>
      </c>
      <c r="E99" s="43" t="n">
        <v>211</v>
      </c>
      <c r="F99" s="43" t="n">
        <f aca="false">ROUND(Source!Y72,O99)</f>
        <v>1117.66</v>
      </c>
      <c r="G99" s="43" t="s">
        <v>154</v>
      </c>
      <c r="H99" s="43" t="s">
        <v>155</v>
      </c>
      <c r="K99" s="43" t="n">
        <v>211</v>
      </c>
      <c r="L99" s="43" t="n">
        <v>26</v>
      </c>
      <c r="M99" s="43" t="n">
        <v>3</v>
      </c>
      <c r="O99" s="43" t="n">
        <v>2</v>
      </c>
      <c r="P99" s="43" t="n">
        <f aca="false">ROUND(Source!DQ72,O99)</f>
        <v>64556.31</v>
      </c>
      <c r="W99" s="43" t="n">
        <v>1117.66</v>
      </c>
      <c r="X99" s="43" t="n">
        <v>1</v>
      </c>
      <c r="Y99" s="43" t="n">
        <v>1117.66</v>
      </c>
      <c r="Z99" s="43" t="n">
        <v>64556.31</v>
      </c>
      <c r="AA99" s="43" t="n">
        <v>1</v>
      </c>
      <c r="AB99" s="43" t="n">
        <v>64556.31</v>
      </c>
    </row>
    <row r="100" customFormat="false" ht="14.65" hidden="false" customHeight="false" outlineLevel="0" collapsed="false">
      <c r="A100" s="43" t="n">
        <v>50</v>
      </c>
      <c r="B100" s="43" t="n">
        <v>0</v>
      </c>
      <c r="C100" s="43" t="n">
        <v>0</v>
      </c>
      <c r="D100" s="43" t="n">
        <v>1</v>
      </c>
      <c r="E100" s="43" t="n">
        <v>224</v>
      </c>
      <c r="F100" s="43" t="n">
        <f aca="false">ROUND(Source!AR72,O100)</f>
        <v>6057.25</v>
      </c>
      <c r="G100" s="43" t="s">
        <v>156</v>
      </c>
      <c r="H100" s="43" t="s">
        <v>157</v>
      </c>
      <c r="K100" s="43" t="n">
        <v>224</v>
      </c>
      <c r="L100" s="43" t="n">
        <v>27</v>
      </c>
      <c r="M100" s="43" t="n">
        <v>3</v>
      </c>
      <c r="O100" s="43" t="n">
        <v>2</v>
      </c>
      <c r="P100" s="43" t="n">
        <f aca="false">ROUND(Source!EJ72,O100)</f>
        <v>288960.14</v>
      </c>
      <c r="W100" s="43" t="n">
        <v>6057.25</v>
      </c>
      <c r="X100" s="43" t="n">
        <v>1</v>
      </c>
      <c r="Y100" s="43" t="n">
        <v>6057.25</v>
      </c>
      <c r="Z100" s="43" t="n">
        <v>288960.14</v>
      </c>
      <c r="AA100" s="43" t="n">
        <v>1</v>
      </c>
      <c r="AB100" s="43" t="n">
        <v>288960.14</v>
      </c>
    </row>
    <row r="102" customFormat="false" ht="14.65" hidden="false" customHeight="false" outlineLevel="0" collapsed="false">
      <c r="A102" s="43" t="n">
        <v>4</v>
      </c>
      <c r="B102" s="43" t="n">
        <v>1</v>
      </c>
      <c r="D102" s="43" t="n">
        <f aca="false">ROW(A125)</f>
        <v>125</v>
      </c>
      <c r="F102" s="43" t="s">
        <v>168</v>
      </c>
      <c r="G102" s="43" t="s">
        <v>169</v>
      </c>
      <c r="I102" s="43" t="n">
        <v>0</v>
      </c>
      <c r="K102" s="43" t="n">
        <v>-1</v>
      </c>
      <c r="S102" s="43" t="n">
        <v>0</v>
      </c>
      <c r="T102" s="43" t="n">
        <v>0</v>
      </c>
      <c r="V102" s="43" t="n">
        <v>2</v>
      </c>
      <c r="BX102" s="43" t="n">
        <v>0</v>
      </c>
      <c r="CJ102" s="43" t="n">
        <v>0</v>
      </c>
    </row>
    <row r="104" customFormat="false" ht="14.65" hidden="false" customHeight="false" outlineLevel="0" collapsed="false">
      <c r="A104" s="43" t="n">
        <v>52</v>
      </c>
      <c r="B104" s="43" t="n">
        <f aca="false">B125</f>
        <v>1</v>
      </c>
      <c r="C104" s="43" t="n">
        <f aca="false">C125</f>
        <v>4</v>
      </c>
      <c r="D104" s="43" t="n">
        <f aca="false">D125</f>
        <v>102</v>
      </c>
      <c r="E104" s="43" t="n">
        <f aca="false">E125</f>
        <v>0</v>
      </c>
      <c r="F104" s="43" t="str">
        <f aca="false">F125</f>
        <v>7</v>
      </c>
      <c r="G104" s="43" t="str">
        <f aca="false">G125</f>
        <v>Протекторная защита - новые участки</v>
      </c>
      <c r="O104" s="43" t="n">
        <f aca="false">O125</f>
        <v>3031.04</v>
      </c>
      <c r="P104" s="43" t="n">
        <f aca="false">P125</f>
        <v>1193.67</v>
      </c>
      <c r="Q104" s="43" t="n">
        <f aca="false">Q125</f>
        <v>1119.26</v>
      </c>
      <c r="R104" s="43" t="n">
        <f aca="false">R125</f>
        <v>118.56</v>
      </c>
      <c r="S104" s="43" t="n">
        <f aca="false">S125</f>
        <v>718.11</v>
      </c>
      <c r="T104" s="43" t="n">
        <f aca="false">T125</f>
        <v>0</v>
      </c>
      <c r="U104" s="43" t="n">
        <f aca="false">U125</f>
        <v>68.776774</v>
      </c>
      <c r="V104" s="43" t="n">
        <f aca="false">V125</f>
        <v>0</v>
      </c>
      <c r="W104" s="43" t="n">
        <f aca="false">W125</f>
        <v>0</v>
      </c>
      <c r="X104" s="43" t="n">
        <f aca="false">X125</f>
        <v>975.61</v>
      </c>
      <c r="Y104" s="43" t="n">
        <f aca="false">Y125</f>
        <v>615.35</v>
      </c>
      <c r="Z104" s="43" t="n">
        <f aca="false">Z125</f>
        <v>0</v>
      </c>
      <c r="AA104" s="43" t="n">
        <f aca="false">AA125</f>
        <v>0</v>
      </c>
      <c r="AB104" s="43" t="n">
        <f aca="false">AB125</f>
        <v>3031.04</v>
      </c>
      <c r="AC104" s="43" t="n">
        <f aca="false">AC125</f>
        <v>1193.67</v>
      </c>
      <c r="AD104" s="43" t="n">
        <f aca="false">AD125</f>
        <v>1119.26</v>
      </c>
      <c r="AE104" s="43" t="n">
        <f aca="false">AE125</f>
        <v>118.56</v>
      </c>
      <c r="AF104" s="43" t="n">
        <f aca="false">AF125</f>
        <v>718.11</v>
      </c>
      <c r="AG104" s="43" t="n">
        <f aca="false">AG125</f>
        <v>0</v>
      </c>
      <c r="AH104" s="43" t="n">
        <f aca="false">AH125</f>
        <v>68.776774</v>
      </c>
      <c r="AI104" s="43" t="n">
        <f aca="false">AI125</f>
        <v>0</v>
      </c>
      <c r="AJ104" s="43" t="n">
        <f aca="false">AJ125</f>
        <v>0</v>
      </c>
      <c r="AK104" s="43" t="n">
        <f aca="false">AK125</f>
        <v>975.61</v>
      </c>
      <c r="AL104" s="43" t="n">
        <f aca="false">AL125</f>
        <v>615.35</v>
      </c>
      <c r="AM104" s="43" t="n">
        <f aca="false">AM125</f>
        <v>0</v>
      </c>
      <c r="AN104" s="43" t="n">
        <f aca="false">AN125</f>
        <v>0</v>
      </c>
      <c r="AO104" s="43" t="n">
        <f aca="false">AO125</f>
        <v>0</v>
      </c>
      <c r="AP104" s="43" t="n">
        <f aca="false">AP125</f>
        <v>0</v>
      </c>
      <c r="AQ104" s="43" t="n">
        <f aca="false">AQ125</f>
        <v>0</v>
      </c>
      <c r="AR104" s="43" t="n">
        <f aca="false">AR125</f>
        <v>4622</v>
      </c>
      <c r="AS104" s="43" t="n">
        <f aca="false">AS125</f>
        <v>4505.88</v>
      </c>
      <c r="AT104" s="43" t="n">
        <f aca="false">AT125</f>
        <v>116.12</v>
      </c>
      <c r="AU104" s="43" t="n">
        <f aca="false">AU125</f>
        <v>0</v>
      </c>
      <c r="AV104" s="43" t="n">
        <f aca="false">AV125</f>
        <v>1193.67</v>
      </c>
      <c r="AW104" s="43" t="n">
        <f aca="false">AW125</f>
        <v>1193.67</v>
      </c>
      <c r="AX104" s="43" t="n">
        <f aca="false">AX125</f>
        <v>0</v>
      </c>
      <c r="AY104" s="43" t="n">
        <f aca="false">AY125</f>
        <v>1193.67</v>
      </c>
      <c r="AZ104" s="43" t="n">
        <f aca="false">AZ125</f>
        <v>0</v>
      </c>
      <c r="BA104" s="43" t="n">
        <f aca="false">BA125</f>
        <v>0</v>
      </c>
      <c r="BB104" s="43" t="n">
        <f aca="false">BB125</f>
        <v>0</v>
      </c>
      <c r="BC104" s="43" t="n">
        <f aca="false">BC125</f>
        <v>0</v>
      </c>
      <c r="BD104" s="43" t="n">
        <f aca="false">BD125</f>
        <v>0</v>
      </c>
      <c r="BE104" s="43" t="n">
        <f aca="false">BE125</f>
        <v>0</v>
      </c>
      <c r="BF104" s="43" t="n">
        <f aca="false">BF125</f>
        <v>0</v>
      </c>
      <c r="BG104" s="43" t="n">
        <f aca="false">BG125</f>
        <v>0</v>
      </c>
      <c r="BH104" s="43" t="n">
        <f aca="false">BH125</f>
        <v>0</v>
      </c>
      <c r="BI104" s="43" t="n">
        <f aca="false">BI125</f>
        <v>0</v>
      </c>
      <c r="BJ104" s="43" t="n">
        <f aca="false">BJ125</f>
        <v>0</v>
      </c>
      <c r="BK104" s="43" t="n">
        <f aca="false">BK125</f>
        <v>0</v>
      </c>
      <c r="BL104" s="43" t="n">
        <f aca="false">BL125</f>
        <v>0</v>
      </c>
      <c r="BM104" s="43" t="n">
        <f aca="false">BM125</f>
        <v>0</v>
      </c>
      <c r="BN104" s="43" t="n">
        <f aca="false">BN125</f>
        <v>0</v>
      </c>
      <c r="BO104" s="43" t="n">
        <f aca="false">BO125</f>
        <v>0</v>
      </c>
      <c r="BP104" s="43" t="n">
        <f aca="false">BP125</f>
        <v>0</v>
      </c>
      <c r="BQ104" s="43" t="n">
        <f aca="false">BQ125</f>
        <v>0</v>
      </c>
      <c r="BR104" s="43" t="n">
        <f aca="false">BR125</f>
        <v>0</v>
      </c>
      <c r="BS104" s="43" t="n">
        <f aca="false">BS125</f>
        <v>0</v>
      </c>
      <c r="BT104" s="43" t="n">
        <f aca="false">BT125</f>
        <v>0</v>
      </c>
      <c r="BU104" s="43" t="n">
        <f aca="false">BU125</f>
        <v>0</v>
      </c>
      <c r="BV104" s="43" t="n">
        <f aca="false">BV125</f>
        <v>0</v>
      </c>
      <c r="BW104" s="43" t="n">
        <f aca="false">BW125</f>
        <v>0</v>
      </c>
      <c r="BX104" s="43" t="n">
        <f aca="false">BX125</f>
        <v>0</v>
      </c>
      <c r="BY104" s="43" t="n">
        <f aca="false">BY125</f>
        <v>0</v>
      </c>
      <c r="BZ104" s="43" t="n">
        <f aca="false">BZ125</f>
        <v>0</v>
      </c>
      <c r="CA104" s="43" t="n">
        <f aca="false">CA125</f>
        <v>4622</v>
      </c>
      <c r="CB104" s="43" t="n">
        <f aca="false">CB125</f>
        <v>4505.88</v>
      </c>
      <c r="CC104" s="43" t="n">
        <f aca="false">CC125</f>
        <v>116.12</v>
      </c>
      <c r="CD104" s="43" t="n">
        <f aca="false">CD125</f>
        <v>0</v>
      </c>
      <c r="CE104" s="43" t="n">
        <f aca="false">CE125</f>
        <v>1193.67</v>
      </c>
      <c r="CF104" s="43" t="n">
        <f aca="false">CF125</f>
        <v>1193.67</v>
      </c>
      <c r="CG104" s="43" t="n">
        <f aca="false">CG125</f>
        <v>0</v>
      </c>
      <c r="CH104" s="43" t="n">
        <f aca="false">CH125</f>
        <v>1193.67</v>
      </c>
      <c r="CI104" s="43" t="n">
        <f aca="false">CI125</f>
        <v>0</v>
      </c>
      <c r="CJ104" s="43" t="n">
        <f aca="false">CJ125</f>
        <v>0</v>
      </c>
      <c r="CK104" s="43" t="n">
        <f aca="false">CK125</f>
        <v>0</v>
      </c>
      <c r="CL104" s="43" t="n">
        <f aca="false">CL125</f>
        <v>0</v>
      </c>
      <c r="CM104" s="43" t="n">
        <f aca="false">CM125</f>
        <v>0</v>
      </c>
      <c r="CN104" s="43" t="n">
        <f aca="false">CN125</f>
        <v>0</v>
      </c>
      <c r="CO104" s="43" t="n">
        <f aca="false">CO125</f>
        <v>0</v>
      </c>
      <c r="CP104" s="43" t="n">
        <f aca="false">CP125</f>
        <v>0</v>
      </c>
      <c r="CQ104" s="43" t="n">
        <f aca="false">CQ125</f>
        <v>0</v>
      </c>
      <c r="CR104" s="43" t="n">
        <f aca="false">CR125</f>
        <v>0</v>
      </c>
      <c r="CS104" s="43" t="n">
        <f aca="false">CS125</f>
        <v>0</v>
      </c>
      <c r="CT104" s="43" t="n">
        <f aca="false">CT125</f>
        <v>0</v>
      </c>
      <c r="CU104" s="43" t="n">
        <f aca="false">CU125</f>
        <v>0</v>
      </c>
      <c r="CV104" s="43" t="n">
        <f aca="false">CV125</f>
        <v>0</v>
      </c>
      <c r="CW104" s="43" t="n">
        <f aca="false">CW125</f>
        <v>0</v>
      </c>
      <c r="CX104" s="43" t="n">
        <f aca="false">CX125</f>
        <v>0</v>
      </c>
      <c r="CY104" s="43" t="n">
        <f aca="false">CY125</f>
        <v>0</v>
      </c>
      <c r="CZ104" s="43" t="n">
        <f aca="false">CZ125</f>
        <v>0</v>
      </c>
      <c r="DA104" s="43" t="n">
        <f aca="false">DA125</f>
        <v>0</v>
      </c>
      <c r="DB104" s="43" t="n">
        <f aca="false">DB125</f>
        <v>0</v>
      </c>
      <c r="DC104" s="43" t="n">
        <f aca="false">DC125</f>
        <v>0</v>
      </c>
      <c r="DD104" s="43" t="n">
        <f aca="false">DD125</f>
        <v>0</v>
      </c>
      <c r="DE104" s="43" t="n">
        <f aca="false">DE125</f>
        <v>0</v>
      </c>
      <c r="DF104" s="43" t="n">
        <f aca="false">DF125</f>
        <v>0</v>
      </c>
      <c r="DG104" s="43" t="n">
        <f aca="false">DG125</f>
        <v>69957.11</v>
      </c>
      <c r="DH104" s="43" t="n">
        <f aca="false">DH125</f>
        <v>11978.18</v>
      </c>
      <c r="DI104" s="43" t="n">
        <f aca="false">DI125</f>
        <v>16501.03</v>
      </c>
      <c r="DJ104" s="43" t="n">
        <f aca="false">DJ125</f>
        <v>6848.44</v>
      </c>
      <c r="DK104" s="43" t="n">
        <f aca="false">DK125</f>
        <v>41477.9</v>
      </c>
      <c r="DL104" s="43" t="n">
        <f aca="false">DL125</f>
        <v>0</v>
      </c>
      <c r="DM104" s="43" t="n">
        <f aca="false">DM125</f>
        <v>68.776774</v>
      </c>
      <c r="DN104" s="43" t="n">
        <f aca="false">DN125</f>
        <v>0</v>
      </c>
      <c r="DO104" s="43" t="n">
        <f aca="false">DO125</f>
        <v>0</v>
      </c>
      <c r="DP104" s="43" t="n">
        <f aca="false">DP125</f>
        <v>56351.82</v>
      </c>
      <c r="DQ104" s="43" t="n">
        <f aca="false">DQ125</f>
        <v>35543</v>
      </c>
      <c r="DR104" s="43" t="n">
        <f aca="false">DR125</f>
        <v>0</v>
      </c>
      <c r="DS104" s="43" t="n">
        <f aca="false">DS125</f>
        <v>0</v>
      </c>
      <c r="DT104" s="43" t="n">
        <f aca="false">DT125</f>
        <v>69957.11</v>
      </c>
      <c r="DU104" s="43" t="n">
        <f aca="false">DU125</f>
        <v>11978.18</v>
      </c>
      <c r="DV104" s="43" t="n">
        <f aca="false">DV125</f>
        <v>16501.03</v>
      </c>
      <c r="DW104" s="43" t="n">
        <f aca="false">DW125</f>
        <v>6848.44</v>
      </c>
      <c r="DX104" s="43" t="n">
        <f aca="false">DX125</f>
        <v>41477.9</v>
      </c>
      <c r="DY104" s="43" t="n">
        <f aca="false">DY125</f>
        <v>0</v>
      </c>
      <c r="DZ104" s="43" t="n">
        <f aca="false">DZ125</f>
        <v>68.776774</v>
      </c>
      <c r="EA104" s="43" t="n">
        <f aca="false">EA125</f>
        <v>0</v>
      </c>
      <c r="EB104" s="43" t="n">
        <f aca="false">EB125</f>
        <v>0</v>
      </c>
      <c r="EC104" s="43" t="n">
        <f aca="false">EC125</f>
        <v>56351.82</v>
      </c>
      <c r="ED104" s="43" t="n">
        <f aca="false">ED125</f>
        <v>35543</v>
      </c>
      <c r="EE104" s="43" t="n">
        <f aca="false">EE125</f>
        <v>0</v>
      </c>
      <c r="EF104" s="43" t="n">
        <f aca="false">EF125</f>
        <v>0</v>
      </c>
      <c r="EG104" s="43" t="n">
        <f aca="false">EG125</f>
        <v>0</v>
      </c>
      <c r="EH104" s="43" t="n">
        <f aca="false">EH125</f>
        <v>0</v>
      </c>
      <c r="EI104" s="43" t="n">
        <f aca="false">EI125</f>
        <v>0</v>
      </c>
      <c r="EJ104" s="43" t="n">
        <f aca="false">EJ125</f>
        <v>161851.93</v>
      </c>
      <c r="EK104" s="43" t="n">
        <f aca="false">EK125</f>
        <v>158466.46</v>
      </c>
      <c r="EL104" s="43" t="n">
        <f aca="false">EL125</f>
        <v>3385.47</v>
      </c>
      <c r="EM104" s="43" t="n">
        <f aca="false">EM125</f>
        <v>0</v>
      </c>
      <c r="EN104" s="43" t="n">
        <f aca="false">EN125</f>
        <v>11978.18</v>
      </c>
      <c r="EO104" s="43" t="n">
        <f aca="false">EO125</f>
        <v>11978.18</v>
      </c>
      <c r="EP104" s="43" t="n">
        <f aca="false">EP125</f>
        <v>0</v>
      </c>
      <c r="EQ104" s="43" t="n">
        <f aca="false">EQ125</f>
        <v>11978.18</v>
      </c>
      <c r="ER104" s="43" t="n">
        <f aca="false">ER125</f>
        <v>0</v>
      </c>
      <c r="ES104" s="43" t="n">
        <f aca="false">ES125</f>
        <v>0</v>
      </c>
      <c r="ET104" s="43" t="n">
        <f aca="false">ET125</f>
        <v>0</v>
      </c>
      <c r="EU104" s="43" t="n">
        <f aca="false">EU125</f>
        <v>0</v>
      </c>
      <c r="EV104" s="43" t="n">
        <f aca="false">EV125</f>
        <v>0</v>
      </c>
      <c r="EW104" s="43" t="n">
        <f aca="false">EW125</f>
        <v>0</v>
      </c>
      <c r="EX104" s="43" t="n">
        <f aca="false">EX125</f>
        <v>0</v>
      </c>
      <c r="EY104" s="43" t="n">
        <f aca="false">EY125</f>
        <v>0</v>
      </c>
      <c r="EZ104" s="43" t="n">
        <f aca="false">EZ125</f>
        <v>0</v>
      </c>
      <c r="FA104" s="43" t="n">
        <f aca="false">FA125</f>
        <v>0</v>
      </c>
      <c r="FB104" s="43" t="n">
        <f aca="false">FB125</f>
        <v>0</v>
      </c>
      <c r="FC104" s="43" t="n">
        <f aca="false">FC125</f>
        <v>0</v>
      </c>
      <c r="FD104" s="43" t="n">
        <f aca="false">FD125</f>
        <v>0</v>
      </c>
      <c r="FE104" s="43" t="n">
        <f aca="false">FE125</f>
        <v>0</v>
      </c>
      <c r="FF104" s="43" t="n">
        <f aca="false">FF125</f>
        <v>0</v>
      </c>
      <c r="FG104" s="43" t="n">
        <f aca="false">FG125</f>
        <v>0</v>
      </c>
      <c r="FH104" s="43" t="n">
        <f aca="false">FH125</f>
        <v>0</v>
      </c>
      <c r="FI104" s="43" t="n">
        <f aca="false">FI125</f>
        <v>0</v>
      </c>
      <c r="FJ104" s="43" t="n">
        <f aca="false">FJ125</f>
        <v>0</v>
      </c>
      <c r="FK104" s="43" t="n">
        <f aca="false">FK125</f>
        <v>0</v>
      </c>
      <c r="FL104" s="43" t="n">
        <f aca="false">FL125</f>
        <v>0</v>
      </c>
      <c r="FM104" s="43" t="n">
        <f aca="false">FM125</f>
        <v>0</v>
      </c>
      <c r="FN104" s="43" t="n">
        <f aca="false">FN125</f>
        <v>0</v>
      </c>
      <c r="FO104" s="43" t="n">
        <f aca="false">FO125</f>
        <v>0</v>
      </c>
      <c r="FP104" s="43" t="n">
        <f aca="false">FP125</f>
        <v>0</v>
      </c>
      <c r="FQ104" s="43" t="n">
        <f aca="false">FQ125</f>
        <v>0</v>
      </c>
      <c r="FR104" s="43" t="n">
        <f aca="false">FR125</f>
        <v>0</v>
      </c>
      <c r="FS104" s="43" t="n">
        <f aca="false">FS125</f>
        <v>161851.93</v>
      </c>
      <c r="FT104" s="43" t="n">
        <f aca="false">FT125</f>
        <v>158466.46</v>
      </c>
      <c r="FU104" s="43" t="n">
        <f aca="false">FU125</f>
        <v>3385.47</v>
      </c>
      <c r="FV104" s="43" t="n">
        <f aca="false">FV125</f>
        <v>0</v>
      </c>
      <c r="FW104" s="43" t="n">
        <f aca="false">FW125</f>
        <v>11978.18</v>
      </c>
      <c r="FX104" s="43" t="n">
        <f aca="false">FX125</f>
        <v>11978.18</v>
      </c>
      <c r="FY104" s="43" t="n">
        <f aca="false">FY125</f>
        <v>0</v>
      </c>
      <c r="FZ104" s="43" t="n">
        <f aca="false">FZ125</f>
        <v>11978.18</v>
      </c>
      <c r="GA104" s="43" t="n">
        <f aca="false">GA125</f>
        <v>0</v>
      </c>
      <c r="GB104" s="43" t="n">
        <f aca="false">GB125</f>
        <v>0</v>
      </c>
      <c r="GC104" s="43" t="n">
        <f aca="false">GC125</f>
        <v>0</v>
      </c>
      <c r="GD104" s="43" t="n">
        <f aca="false">GD125</f>
        <v>0</v>
      </c>
      <c r="GE104" s="43" t="n">
        <f aca="false">GE125</f>
        <v>0</v>
      </c>
      <c r="GF104" s="43" t="n">
        <f aca="false">GF125</f>
        <v>0</v>
      </c>
      <c r="GG104" s="43" t="n">
        <f aca="false">GG125</f>
        <v>0</v>
      </c>
      <c r="GH104" s="43" t="n">
        <f aca="false">GH125</f>
        <v>0</v>
      </c>
      <c r="GI104" s="43" t="n">
        <f aca="false">GI125</f>
        <v>0</v>
      </c>
      <c r="GJ104" s="43" t="n">
        <f aca="false">GJ125</f>
        <v>0</v>
      </c>
      <c r="GK104" s="43" t="n">
        <f aca="false">GK125</f>
        <v>0</v>
      </c>
      <c r="GL104" s="43" t="n">
        <f aca="false">GL125</f>
        <v>0</v>
      </c>
      <c r="GM104" s="43" t="n">
        <f aca="false">GM125</f>
        <v>0</v>
      </c>
      <c r="GN104" s="43" t="n">
        <f aca="false">GN125</f>
        <v>0</v>
      </c>
      <c r="GO104" s="43" t="n">
        <f aca="false">GO125</f>
        <v>0</v>
      </c>
      <c r="GP104" s="43" t="n">
        <f aca="false">GP125</f>
        <v>0</v>
      </c>
      <c r="GQ104" s="43" t="n">
        <f aca="false">GQ125</f>
        <v>0</v>
      </c>
      <c r="GR104" s="43" t="n">
        <f aca="false">GR125</f>
        <v>0</v>
      </c>
      <c r="GS104" s="43" t="n">
        <f aca="false">GS125</f>
        <v>0</v>
      </c>
      <c r="GT104" s="43" t="n">
        <f aca="false">GT125</f>
        <v>0</v>
      </c>
      <c r="GU104" s="43" t="n">
        <f aca="false">GU125</f>
        <v>0</v>
      </c>
      <c r="GV104" s="43" t="n">
        <f aca="false">GV125</f>
        <v>0</v>
      </c>
      <c r="GW104" s="43" t="n">
        <f aca="false">GW125</f>
        <v>0</v>
      </c>
      <c r="GX104" s="43" t="n">
        <f aca="false">GX125</f>
        <v>0</v>
      </c>
    </row>
    <row r="106" customFormat="false" ht="14.65" hidden="false" customHeight="false" outlineLevel="0" collapsed="false">
      <c r="A106" s="43" t="n">
        <v>17</v>
      </c>
      <c r="B106" s="43" t="n">
        <v>1</v>
      </c>
      <c r="C106" s="43" t="n">
        <f aca="false">ROW(SmtRes!A127)</f>
        <v>127</v>
      </c>
      <c r="D106" s="43" t="n">
        <f aca="false">ROW(EtalonRes!A127)</f>
        <v>127</v>
      </c>
      <c r="E106" s="43" t="s">
        <v>158</v>
      </c>
      <c r="F106" s="43" t="s">
        <v>170</v>
      </c>
      <c r="G106" s="43" t="s">
        <v>47</v>
      </c>
      <c r="H106" s="43" t="s">
        <v>171</v>
      </c>
      <c r="I106" s="43" t="n">
        <f aca="false">ROUND(4,9)</f>
        <v>4</v>
      </c>
      <c r="J106" s="43" t="n">
        <v>0</v>
      </c>
      <c r="K106" s="43" t="n">
        <f aca="false">ROUND(4,9)</f>
        <v>4</v>
      </c>
      <c r="O106" s="43" t="n">
        <f aca="false">ROUND(CP106,2)</f>
        <v>1671.4</v>
      </c>
      <c r="P106" s="43" t="n">
        <f aca="false">ROUND(CQ106*I106,2)</f>
        <v>148.6</v>
      </c>
      <c r="Q106" s="43" t="n">
        <f aca="false">ROUND(CR106*I106,2)</f>
        <v>927.83</v>
      </c>
      <c r="R106" s="43" t="n">
        <f aca="false">ROUND(CS106*I106,2)</f>
        <v>96.34</v>
      </c>
      <c r="S106" s="43" t="n">
        <f aca="false">ROUND(CT106*I106,2)</f>
        <v>594.97</v>
      </c>
      <c r="T106" s="43" t="n">
        <f aca="false">ROUND(CU106*I106,2)</f>
        <v>0</v>
      </c>
      <c r="U106" s="43" t="n">
        <f aca="false">CV106*I106</f>
        <v>58.21552</v>
      </c>
      <c r="V106" s="43" t="n">
        <f aca="false">CW106*I106</f>
        <v>0</v>
      </c>
      <c r="W106" s="43" t="n">
        <f aca="false">ROUND(CX106*I106,2)</f>
        <v>0</v>
      </c>
      <c r="X106" s="43" t="n">
        <f aca="false">ROUND(CY106,2)</f>
        <v>808.83</v>
      </c>
      <c r="Y106" s="43" t="n">
        <f aca="false">ROUND(CZ106,2)</f>
        <v>511.57</v>
      </c>
      <c r="AA106" s="43" t="n">
        <v>86497921</v>
      </c>
      <c r="AB106" s="43" t="n">
        <f aca="false">(AC106+AD106+AF106)</f>
        <v>393.836</v>
      </c>
      <c r="AC106" s="43" t="n">
        <f aca="false">(ES106)</f>
        <v>37.04</v>
      </c>
      <c r="AD106" s="43" t="n">
        <f aca="false">((ET106*1.1))</f>
        <v>217.393</v>
      </c>
      <c r="AE106" s="43" t="n">
        <f aca="false">((EU106*1.1))</f>
        <v>22.572</v>
      </c>
      <c r="AF106" s="43" t="n">
        <f aca="false">((EV106*1.1))</f>
        <v>139.403</v>
      </c>
      <c r="AG106" s="43" t="n">
        <f aca="false">(AP106)</f>
        <v>0</v>
      </c>
      <c r="AH106" s="43" t="n">
        <f aca="false">((EW106*1.1))</f>
        <v>13.64</v>
      </c>
      <c r="AI106" s="43" t="n">
        <f aca="false">((EX106*1.1))</f>
        <v>0</v>
      </c>
      <c r="AJ106" s="43" t="n">
        <f aca="false">(AS106)</f>
        <v>0</v>
      </c>
      <c r="AK106" s="43" t="n">
        <v>0</v>
      </c>
      <c r="AL106" s="43" t="n">
        <v>37.04</v>
      </c>
      <c r="AM106" s="43" t="n">
        <v>197.63</v>
      </c>
      <c r="AN106" s="43" t="n">
        <v>20.52</v>
      </c>
      <c r="AO106" s="43" t="n">
        <v>126.73</v>
      </c>
      <c r="AP106" s="43" t="n">
        <v>0</v>
      </c>
      <c r="AQ106" s="43" t="n">
        <v>12.4</v>
      </c>
      <c r="AR106" s="43" t="n">
        <v>0</v>
      </c>
      <c r="AS106" s="43" t="n">
        <v>0</v>
      </c>
      <c r="AT106" s="43" t="n">
        <v>117</v>
      </c>
      <c r="AU106" s="43" t="n">
        <v>74</v>
      </c>
      <c r="AV106" s="43" t="n">
        <v>1.067</v>
      </c>
      <c r="AW106" s="43" t="n">
        <v>1.003</v>
      </c>
      <c r="AZ106" s="43" t="n">
        <v>1</v>
      </c>
      <c r="BA106" s="43" t="n">
        <v>1</v>
      </c>
      <c r="BB106" s="43" t="n">
        <v>1</v>
      </c>
      <c r="BC106" s="43" t="n">
        <v>1</v>
      </c>
      <c r="BH106" s="43" t="n">
        <v>0</v>
      </c>
      <c r="BI106" s="43" t="n">
        <v>1</v>
      </c>
      <c r="BJ106" s="43" t="s">
        <v>170</v>
      </c>
      <c r="BM106" s="43" t="n">
        <v>142</v>
      </c>
      <c r="BN106" s="43" t="n">
        <v>0</v>
      </c>
      <c r="BO106" s="43" t="s">
        <v>170</v>
      </c>
      <c r="BP106" s="43" t="n">
        <v>1</v>
      </c>
      <c r="BQ106" s="43" t="n">
        <v>30</v>
      </c>
      <c r="BR106" s="43" t="n">
        <v>0</v>
      </c>
      <c r="BS106" s="43" t="n">
        <v>1</v>
      </c>
      <c r="BT106" s="43" t="n">
        <v>1</v>
      </c>
      <c r="BU106" s="43" t="n">
        <v>1</v>
      </c>
      <c r="BV106" s="43" t="n">
        <v>1</v>
      </c>
      <c r="BW106" s="43" t="n">
        <v>1</v>
      </c>
      <c r="BX106" s="43" t="n">
        <v>1</v>
      </c>
      <c r="BZ106" s="43" t="n">
        <v>117</v>
      </c>
      <c r="CA106" s="43" t="n">
        <v>74</v>
      </c>
      <c r="CE106" s="43" t="n">
        <v>0</v>
      </c>
      <c r="CF106" s="43" t="n">
        <v>0</v>
      </c>
      <c r="CG106" s="43" t="n">
        <v>0</v>
      </c>
      <c r="CM106" s="43" t="n">
        <v>0</v>
      </c>
      <c r="CN106" s="43" t="s">
        <v>172</v>
      </c>
      <c r="CO106" s="43" t="n">
        <v>0</v>
      </c>
      <c r="CP106" s="43" t="n">
        <f aca="false">(P106+Q106+S106)</f>
        <v>1671.4</v>
      </c>
      <c r="CQ106" s="43" t="n">
        <f aca="false">(AC106*BC106*AW106)</f>
        <v>37.15112</v>
      </c>
      <c r="CR106" s="43" t="n">
        <f aca="false">(((ET106*1.1))*BB106*AV106)</f>
        <v>231.958331</v>
      </c>
      <c r="CS106" s="43" t="n">
        <f aca="false">(AE106*BS106*AV106)</f>
        <v>24.084324</v>
      </c>
      <c r="CT106" s="43" t="n">
        <f aca="false">(AF106*BA106*AV106)</f>
        <v>148.743001</v>
      </c>
      <c r="CU106" s="43" t="n">
        <f aca="false">AG106</f>
        <v>0</v>
      </c>
      <c r="CV106" s="43" t="n">
        <f aca="false">(AH106*AV106)</f>
        <v>14.55388</v>
      </c>
      <c r="CW106" s="43" t="n">
        <f aca="false">AI106</f>
        <v>0</v>
      </c>
      <c r="CX106" s="43" t="n">
        <f aca="false">AJ106</f>
        <v>0</v>
      </c>
      <c r="CY106" s="43" t="n">
        <f aca="false">(((S106+R106)*BZ106)/100)</f>
        <v>808.8327</v>
      </c>
      <c r="CZ106" s="43" t="n">
        <f aca="false">(((S106+R106)*CA106)/100)</f>
        <v>511.5694</v>
      </c>
      <c r="DE106" s="43" t="s">
        <v>173</v>
      </c>
      <c r="DF106" s="43" t="s">
        <v>173</v>
      </c>
      <c r="DG106" s="43" t="s">
        <v>173</v>
      </c>
      <c r="DI106" s="43" t="s">
        <v>173</v>
      </c>
      <c r="DJ106" s="43" t="s">
        <v>173</v>
      </c>
      <c r="DN106" s="43" t="n">
        <v>0</v>
      </c>
      <c r="DO106" s="43" t="n">
        <v>0</v>
      </c>
      <c r="DP106" s="43" t="n">
        <v>1</v>
      </c>
      <c r="DQ106" s="43" t="n">
        <v>1</v>
      </c>
      <c r="DU106" s="43" t="n">
        <v>1013</v>
      </c>
      <c r="DV106" s="43" t="s">
        <v>171</v>
      </c>
      <c r="DW106" s="43" t="s">
        <v>171</v>
      </c>
      <c r="DX106" s="43" t="n">
        <v>1</v>
      </c>
      <c r="EE106" s="43" t="n">
        <v>86330770</v>
      </c>
      <c r="EF106" s="43" t="n">
        <v>30</v>
      </c>
      <c r="EG106" s="43" t="s">
        <v>8</v>
      </c>
      <c r="EH106" s="43" t="n">
        <v>0</v>
      </c>
      <c r="EJ106" s="43" t="n">
        <v>1</v>
      </c>
      <c r="EK106" s="43" t="n">
        <v>142</v>
      </c>
      <c r="EL106" s="43" t="s">
        <v>165</v>
      </c>
      <c r="EM106" s="43" t="s">
        <v>166</v>
      </c>
      <c r="EO106" s="43" t="s">
        <v>174</v>
      </c>
      <c r="EQ106" s="43" t="n">
        <v>0</v>
      </c>
      <c r="ER106" s="43" t="n">
        <v>0</v>
      </c>
      <c r="ES106" s="43" t="n">
        <v>37.04</v>
      </c>
      <c r="ET106" s="43" t="n">
        <v>197.63</v>
      </c>
      <c r="EU106" s="43" t="n">
        <v>20.52</v>
      </c>
      <c r="EV106" s="43" t="n">
        <v>126.73</v>
      </c>
      <c r="EW106" s="43" t="n">
        <v>12.4</v>
      </c>
      <c r="EX106" s="43" t="n">
        <v>0</v>
      </c>
      <c r="EY106" s="43" t="n">
        <v>0</v>
      </c>
      <c r="FQ106" s="43" t="n">
        <v>0</v>
      </c>
      <c r="FR106" s="43" t="n">
        <v>0</v>
      </c>
      <c r="FS106" s="43" t="n">
        <v>0</v>
      </c>
      <c r="FX106" s="43" t="n">
        <v>117</v>
      </c>
      <c r="FY106" s="43" t="n">
        <v>74</v>
      </c>
      <c r="GD106" s="43" t="n">
        <v>1</v>
      </c>
      <c r="GF106" s="43" t="n">
        <v>999935177</v>
      </c>
      <c r="GG106" s="43" t="n">
        <v>2</v>
      </c>
      <c r="GH106" s="43" t="n">
        <v>0</v>
      </c>
      <c r="GI106" s="43" t="n">
        <v>-2</v>
      </c>
      <c r="GJ106" s="43" t="n">
        <v>0</v>
      </c>
      <c r="GK106" s="43" t="n">
        <v>0</v>
      </c>
      <c r="GL106" s="43" t="n">
        <f aca="false">ROUND(IF(AND(BH106=3,BI106=3,FS106&lt;&gt;0),P106,0),2)</f>
        <v>0</v>
      </c>
      <c r="GM106" s="43" t="n">
        <f aca="false">ROUND(O106+X106+Y106,2)+GX106</f>
        <v>2991.8</v>
      </c>
      <c r="GN106" s="43" t="n">
        <f aca="false">IF(OR(BI106=0,BI106=1),GM106-GX106,0)</f>
        <v>2991.8</v>
      </c>
      <c r="GO106" s="43" t="n">
        <f aca="false">IF(BI106=2,GM106-GX106,0)</f>
        <v>0</v>
      </c>
      <c r="GP106" s="43" t="n">
        <f aca="false">IF(BI106=4,GM106-GX106,0)</f>
        <v>0</v>
      </c>
      <c r="GR106" s="43" t="n">
        <v>0</v>
      </c>
      <c r="GS106" s="43" t="n">
        <v>3</v>
      </c>
      <c r="GT106" s="43" t="n">
        <v>0</v>
      </c>
      <c r="GV106" s="43" t="n">
        <f aca="false">(GT106)</f>
        <v>0</v>
      </c>
      <c r="GW106" s="43" t="n">
        <v>1</v>
      </c>
      <c r="GX106" s="43" t="n">
        <f aca="false">ROUND(HC106*I106,2)</f>
        <v>0</v>
      </c>
      <c r="HA106" s="43" t="n">
        <v>0</v>
      </c>
      <c r="HB106" s="43" t="n">
        <v>0</v>
      </c>
      <c r="HC106" s="43" t="n">
        <f aca="false">GV106*GW106</f>
        <v>0</v>
      </c>
      <c r="HS106" s="43" t="n">
        <v>0</v>
      </c>
      <c r="IK106" s="43" t="n">
        <v>0</v>
      </c>
    </row>
    <row r="107" customFormat="false" ht="14.65" hidden="false" customHeight="false" outlineLevel="0" collapsed="false">
      <c r="A107" s="43" t="n">
        <v>17</v>
      </c>
      <c r="B107" s="43" t="n">
        <v>1</v>
      </c>
      <c r="C107" s="43" t="n">
        <f aca="false">ROW(SmtRes!A138)</f>
        <v>138</v>
      </c>
      <c r="D107" s="43" t="n">
        <f aca="false">ROW(EtalonRes!A138)</f>
        <v>138</v>
      </c>
      <c r="E107" s="43" t="s">
        <v>158</v>
      </c>
      <c r="F107" s="43" t="s">
        <v>170</v>
      </c>
      <c r="G107" s="43" t="s">
        <v>47</v>
      </c>
      <c r="H107" s="43" t="s">
        <v>171</v>
      </c>
      <c r="I107" s="43" t="n">
        <f aca="false">ROUND(4,9)</f>
        <v>4</v>
      </c>
      <c r="J107" s="43" t="n">
        <v>0</v>
      </c>
      <c r="K107" s="43" t="n">
        <f aca="false">ROUND(4,9)</f>
        <v>4</v>
      </c>
      <c r="O107" s="43" t="n">
        <f aca="false">ROUND(CP107,2)</f>
        <v>49458.08</v>
      </c>
      <c r="P107" s="43" t="n">
        <f aca="false">ROUND(CQ107*I107,2)</f>
        <v>1453.35</v>
      </c>
      <c r="Q107" s="43" t="n">
        <f aca="false">ROUND(CR107*I107,2)</f>
        <v>13639.15</v>
      </c>
      <c r="R107" s="43" t="n">
        <f aca="false">ROUND(CS107*I107,2)</f>
        <v>5564.44</v>
      </c>
      <c r="S107" s="43" t="n">
        <f aca="false">ROUND(CT107*I107,2)</f>
        <v>34365.58</v>
      </c>
      <c r="T107" s="43" t="n">
        <f aca="false">ROUND(CU107*I107,2)</f>
        <v>0</v>
      </c>
      <c r="U107" s="43" t="n">
        <f aca="false">CV107*I107</f>
        <v>58.21552</v>
      </c>
      <c r="V107" s="43" t="n">
        <f aca="false">CW107*I107</f>
        <v>0</v>
      </c>
      <c r="W107" s="43" t="n">
        <f aca="false">ROUND(CX107*I107,2)</f>
        <v>0</v>
      </c>
      <c r="X107" s="43" t="n">
        <f aca="false">ROUND(CY107,2)</f>
        <v>46718.12</v>
      </c>
      <c r="Y107" s="43" t="n">
        <f aca="false">ROUND(CZ107,2)</f>
        <v>29548.21</v>
      </c>
      <c r="AA107" s="43" t="n">
        <v>86497922</v>
      </c>
      <c r="AB107" s="43" t="n">
        <f aca="false">(AC107+AD107+AF107)</f>
        <v>393.836</v>
      </c>
      <c r="AC107" s="43" t="n">
        <f aca="false">(ES107)</f>
        <v>37.04</v>
      </c>
      <c r="AD107" s="43" t="n">
        <f aca="false">((ET107*1.1))</f>
        <v>217.393</v>
      </c>
      <c r="AE107" s="43" t="n">
        <f aca="false">((EU107*1.1))</f>
        <v>22.572</v>
      </c>
      <c r="AF107" s="43" t="n">
        <f aca="false">((EV107*1.1))</f>
        <v>139.403</v>
      </c>
      <c r="AG107" s="43" t="n">
        <f aca="false">(AP107)</f>
        <v>0</v>
      </c>
      <c r="AH107" s="43" t="n">
        <f aca="false">((EW107*1.1))</f>
        <v>13.64</v>
      </c>
      <c r="AI107" s="43" t="n">
        <f aca="false">((EX107*1.1))</f>
        <v>0</v>
      </c>
      <c r="AJ107" s="43" t="n">
        <f aca="false">(AS107)</f>
        <v>0</v>
      </c>
      <c r="AK107" s="43" t="n">
        <v>0</v>
      </c>
      <c r="AL107" s="43" t="n">
        <v>37.04</v>
      </c>
      <c r="AM107" s="43" t="n">
        <v>197.63</v>
      </c>
      <c r="AN107" s="43" t="n">
        <v>20.52</v>
      </c>
      <c r="AO107" s="43" t="n">
        <v>126.73</v>
      </c>
      <c r="AP107" s="43" t="n">
        <v>0</v>
      </c>
      <c r="AQ107" s="43" t="n">
        <v>12.4</v>
      </c>
      <c r="AR107" s="43" t="n">
        <v>0</v>
      </c>
      <c r="AS107" s="43" t="n">
        <v>0</v>
      </c>
      <c r="AT107" s="43" t="n">
        <v>117</v>
      </c>
      <c r="AU107" s="43" t="n">
        <v>74</v>
      </c>
      <c r="AV107" s="43" t="n">
        <v>1.067</v>
      </c>
      <c r="AW107" s="43" t="n">
        <v>1.003</v>
      </c>
      <c r="AZ107" s="43" t="n">
        <v>1</v>
      </c>
      <c r="BA107" s="43" t="n">
        <v>57.76</v>
      </c>
      <c r="BB107" s="43" t="n">
        <v>14.7</v>
      </c>
      <c r="BC107" s="43" t="n">
        <v>9.78</v>
      </c>
      <c r="BH107" s="43" t="n">
        <v>0</v>
      </c>
      <c r="BI107" s="43" t="n">
        <v>1</v>
      </c>
      <c r="BJ107" s="43" t="s">
        <v>170</v>
      </c>
      <c r="BM107" s="43" t="n">
        <v>142</v>
      </c>
      <c r="BN107" s="43" t="n">
        <v>0</v>
      </c>
      <c r="BO107" s="43" t="s">
        <v>170</v>
      </c>
      <c r="BP107" s="43" t="n">
        <v>1</v>
      </c>
      <c r="BQ107" s="43" t="n">
        <v>30</v>
      </c>
      <c r="BR107" s="43" t="n">
        <v>0</v>
      </c>
      <c r="BS107" s="43" t="n">
        <v>57.76</v>
      </c>
      <c r="BT107" s="43" t="n">
        <v>1</v>
      </c>
      <c r="BU107" s="43" t="n">
        <v>1</v>
      </c>
      <c r="BV107" s="43" t="n">
        <v>1</v>
      </c>
      <c r="BW107" s="43" t="n">
        <v>1</v>
      </c>
      <c r="BX107" s="43" t="n">
        <v>1</v>
      </c>
      <c r="BZ107" s="43" t="n">
        <v>117</v>
      </c>
      <c r="CA107" s="43" t="n">
        <v>74</v>
      </c>
      <c r="CE107" s="43" t="n">
        <v>0</v>
      </c>
      <c r="CF107" s="43" t="n">
        <v>0</v>
      </c>
      <c r="CG107" s="43" t="n">
        <v>0</v>
      </c>
      <c r="CM107" s="43" t="n">
        <v>0</v>
      </c>
      <c r="CN107" s="43" t="s">
        <v>172</v>
      </c>
      <c r="CO107" s="43" t="n">
        <v>0</v>
      </c>
      <c r="CP107" s="43" t="n">
        <f aca="false">(P107+Q107+S107)</f>
        <v>49458.08</v>
      </c>
      <c r="CQ107" s="43" t="n">
        <f aca="false">(AC107*BC107*AW107)</f>
        <v>363.3379536</v>
      </c>
      <c r="CR107" s="43" t="n">
        <f aca="false">(((ET107*1.1))*BB107*AV107)</f>
        <v>3409.7874657</v>
      </c>
      <c r="CS107" s="43" t="n">
        <f aca="false">(AE107*BS107*AV107)</f>
        <v>1391.11055424</v>
      </c>
      <c r="CT107" s="43" t="n">
        <f aca="false">(AF107*BA107*AV107)</f>
        <v>8591.39573776</v>
      </c>
      <c r="CU107" s="43" t="n">
        <f aca="false">AG107</f>
        <v>0</v>
      </c>
      <c r="CV107" s="43" t="n">
        <f aca="false">(AH107*AV107)</f>
        <v>14.55388</v>
      </c>
      <c r="CW107" s="43" t="n">
        <f aca="false">AI107</f>
        <v>0</v>
      </c>
      <c r="CX107" s="43" t="n">
        <f aca="false">AJ107</f>
        <v>0</v>
      </c>
      <c r="CY107" s="43" t="n">
        <f aca="false">(S107+R107)*(BZ107/100)</f>
        <v>46718.1234</v>
      </c>
      <c r="CZ107" s="43" t="n">
        <f aca="false">(S107+R107)*(CA107/100)</f>
        <v>29548.2148</v>
      </c>
      <c r="DE107" s="43" t="s">
        <v>173</v>
      </c>
      <c r="DF107" s="43" t="s">
        <v>173</v>
      </c>
      <c r="DG107" s="43" t="s">
        <v>173</v>
      </c>
      <c r="DI107" s="43" t="s">
        <v>173</v>
      </c>
      <c r="DJ107" s="43" t="s">
        <v>173</v>
      </c>
      <c r="DN107" s="43" t="n">
        <v>117</v>
      </c>
      <c r="DO107" s="43" t="n">
        <v>74</v>
      </c>
      <c r="DP107" s="43" t="n">
        <v>1</v>
      </c>
      <c r="DQ107" s="43" t="n">
        <v>1</v>
      </c>
      <c r="DU107" s="43" t="n">
        <v>1013</v>
      </c>
      <c r="DV107" s="43" t="s">
        <v>171</v>
      </c>
      <c r="DW107" s="43" t="s">
        <v>171</v>
      </c>
      <c r="DX107" s="43" t="n">
        <v>1</v>
      </c>
      <c r="EE107" s="43" t="n">
        <v>86330770</v>
      </c>
      <c r="EF107" s="43" t="n">
        <v>30</v>
      </c>
      <c r="EG107" s="43" t="s">
        <v>8</v>
      </c>
      <c r="EH107" s="43" t="n">
        <v>0</v>
      </c>
      <c r="EJ107" s="43" t="n">
        <v>1</v>
      </c>
      <c r="EK107" s="43" t="n">
        <v>142</v>
      </c>
      <c r="EL107" s="43" t="s">
        <v>165</v>
      </c>
      <c r="EM107" s="43" t="s">
        <v>166</v>
      </c>
      <c r="EO107" s="43" t="s">
        <v>174</v>
      </c>
      <c r="EQ107" s="43" t="n">
        <v>0</v>
      </c>
      <c r="ER107" s="43" t="n">
        <v>0</v>
      </c>
      <c r="ES107" s="43" t="n">
        <v>37.04</v>
      </c>
      <c r="ET107" s="43" t="n">
        <v>197.63</v>
      </c>
      <c r="EU107" s="43" t="n">
        <v>20.52</v>
      </c>
      <c r="EV107" s="43" t="n">
        <v>126.73</v>
      </c>
      <c r="EW107" s="43" t="n">
        <v>12.4</v>
      </c>
      <c r="EX107" s="43" t="n">
        <v>0</v>
      </c>
      <c r="EY107" s="43" t="n">
        <v>0</v>
      </c>
      <c r="FQ107" s="43" t="n">
        <v>0</v>
      </c>
      <c r="FR107" s="43" t="n">
        <v>0</v>
      </c>
      <c r="FS107" s="43" t="n">
        <v>0</v>
      </c>
      <c r="FX107" s="43" t="n">
        <v>117</v>
      </c>
      <c r="FY107" s="43" t="n">
        <v>74</v>
      </c>
      <c r="GD107" s="43" t="n">
        <v>1</v>
      </c>
      <c r="GF107" s="43" t="n">
        <v>999935177</v>
      </c>
      <c r="GG107" s="43" t="n">
        <v>2</v>
      </c>
      <c r="GH107" s="43" t="n">
        <v>0</v>
      </c>
      <c r="GI107" s="43" t="n">
        <v>-2</v>
      </c>
      <c r="GJ107" s="43" t="n">
        <v>0</v>
      </c>
      <c r="GK107" s="43" t="n">
        <v>0</v>
      </c>
      <c r="GL107" s="43" t="n">
        <f aca="false">ROUND(IF(AND(BH107=3,BI107=3,FS107&lt;&gt;0),P107,0),2)</f>
        <v>0</v>
      </c>
      <c r="GM107" s="43" t="n">
        <f aca="false">ROUND(O107+X107+Y107,2)+GX107</f>
        <v>125724.41</v>
      </c>
      <c r="GN107" s="43" t="n">
        <f aca="false">IF(OR(BI107=0,BI107=1),GM107-GX107,0)</f>
        <v>125724.41</v>
      </c>
      <c r="GO107" s="43" t="n">
        <f aca="false">IF(BI107=2,GM107-GX107,0)</f>
        <v>0</v>
      </c>
      <c r="GP107" s="43" t="n">
        <f aca="false">IF(BI107=4,GM107-GX107,0)</f>
        <v>0</v>
      </c>
      <c r="GR107" s="43" t="n">
        <v>0</v>
      </c>
      <c r="GS107" s="43" t="n">
        <v>3</v>
      </c>
      <c r="GT107" s="43" t="n">
        <v>0</v>
      </c>
      <c r="GV107" s="43" t="n">
        <f aca="false">(GT107)</f>
        <v>0</v>
      </c>
      <c r="GW107" s="43" t="n">
        <v>9.78</v>
      </c>
      <c r="GX107" s="43" t="n">
        <f aca="false">ROUND(HC107*I107,2)</f>
        <v>0</v>
      </c>
      <c r="HA107" s="43" t="n">
        <v>0</v>
      </c>
      <c r="HB107" s="43" t="n">
        <v>0</v>
      </c>
      <c r="HC107" s="43" t="n">
        <f aca="false">GV107*GW107</f>
        <v>0</v>
      </c>
      <c r="HS107" s="43" t="n">
        <v>0</v>
      </c>
      <c r="IK107" s="43" t="n">
        <v>0</v>
      </c>
    </row>
    <row r="108" customFormat="false" ht="14.65" hidden="false" customHeight="false" outlineLevel="0" collapsed="false">
      <c r="A108" s="43" t="n">
        <v>17</v>
      </c>
      <c r="B108" s="43" t="n">
        <v>1</v>
      </c>
      <c r="E108" s="43" t="s">
        <v>175</v>
      </c>
      <c r="F108" s="43" t="s">
        <v>176</v>
      </c>
      <c r="G108" s="43" t="s">
        <v>50</v>
      </c>
      <c r="H108" s="43" t="s">
        <v>177</v>
      </c>
      <c r="I108" s="43" t="n">
        <f aca="false">ROUND(4/10,9)</f>
        <v>0.4</v>
      </c>
      <c r="J108" s="43" t="n">
        <v>0</v>
      </c>
      <c r="K108" s="43" t="n">
        <f aca="false">ROUND(4/10,9)</f>
        <v>0.4</v>
      </c>
      <c r="O108" s="43" t="n">
        <f aca="false">ROUND(CP108,2)</f>
        <v>104.44</v>
      </c>
      <c r="P108" s="43" t="n">
        <f aca="false">ROUND(CQ108*I108,2)</f>
        <v>104.44</v>
      </c>
      <c r="Q108" s="43" t="n">
        <f aca="false">ROUND(CR108*I108,2)</f>
        <v>0</v>
      </c>
      <c r="R108" s="43" t="n">
        <f aca="false">ROUND(CS108*I108,2)</f>
        <v>0</v>
      </c>
      <c r="S108" s="43" t="n">
        <f aca="false">ROUND(CT108*I108,2)</f>
        <v>0</v>
      </c>
      <c r="T108" s="43" t="n">
        <f aca="false">ROUND(CU108*I108,2)</f>
        <v>0</v>
      </c>
      <c r="U108" s="43" t="n">
        <f aca="false">CV108*I108</f>
        <v>0</v>
      </c>
      <c r="V108" s="43" t="n">
        <f aca="false">CW108*I108</f>
        <v>0</v>
      </c>
      <c r="W108" s="43" t="n">
        <f aca="false">ROUND(CX108*I108,2)</f>
        <v>0</v>
      </c>
      <c r="X108" s="43" t="n">
        <f aca="false">ROUND(CY108,2)</f>
        <v>0</v>
      </c>
      <c r="Y108" s="43" t="n">
        <f aca="false">ROUND(CZ108,2)</f>
        <v>0</v>
      </c>
      <c r="AA108" s="43" t="n">
        <v>86497921</v>
      </c>
      <c r="AB108" s="43" t="n">
        <f aca="false">(AC108+AD108+AF108)</f>
        <v>261.11</v>
      </c>
      <c r="AC108" s="43" t="n">
        <f aca="false">(ES108)</f>
        <v>261.11</v>
      </c>
      <c r="AD108" s="43" t="n">
        <f aca="false">(ET108)</f>
        <v>0</v>
      </c>
      <c r="AE108" s="43" t="n">
        <f aca="false">(EU108)</f>
        <v>0</v>
      </c>
      <c r="AF108" s="43" t="n">
        <f aca="false">(EV108)</f>
        <v>0</v>
      </c>
      <c r="AG108" s="43" t="n">
        <f aca="false">(AP108)</f>
        <v>0</v>
      </c>
      <c r="AH108" s="43" t="n">
        <f aca="false">(EW108)</f>
        <v>0</v>
      </c>
      <c r="AI108" s="43" t="n">
        <f aca="false">(EX108)</f>
        <v>0</v>
      </c>
      <c r="AJ108" s="43" t="n">
        <f aca="false">(AS108)</f>
        <v>0</v>
      </c>
      <c r="AK108" s="43" t="n">
        <v>0</v>
      </c>
      <c r="AL108" s="43" t="n">
        <v>261.11</v>
      </c>
      <c r="AM108" s="43" t="n">
        <v>0</v>
      </c>
      <c r="AN108" s="43" t="n">
        <v>0</v>
      </c>
      <c r="AO108" s="43" t="n">
        <v>0</v>
      </c>
      <c r="AP108" s="43" t="n">
        <v>0</v>
      </c>
      <c r="AQ108" s="43" t="n">
        <v>0</v>
      </c>
      <c r="AR108" s="43" t="n">
        <v>0</v>
      </c>
      <c r="AS108" s="43" t="n">
        <v>0</v>
      </c>
      <c r="AT108" s="43" t="n">
        <v>117</v>
      </c>
      <c r="AU108" s="43" t="n">
        <v>74</v>
      </c>
      <c r="AV108" s="43" t="n">
        <v>1</v>
      </c>
      <c r="AW108" s="43" t="n">
        <v>1</v>
      </c>
      <c r="AZ108" s="43" t="n">
        <v>1</v>
      </c>
      <c r="BA108" s="43" t="n">
        <v>1</v>
      </c>
      <c r="BB108" s="43" t="n">
        <v>1</v>
      </c>
      <c r="BC108" s="43" t="n">
        <v>1</v>
      </c>
      <c r="BH108" s="43" t="n">
        <v>0</v>
      </c>
      <c r="BI108" s="43" t="n">
        <v>1</v>
      </c>
      <c r="BJ108" s="43" t="s">
        <v>176</v>
      </c>
      <c r="BM108" s="43" t="n">
        <v>1617</v>
      </c>
      <c r="BN108" s="43" t="n">
        <v>0</v>
      </c>
      <c r="BO108" s="43" t="s">
        <v>176</v>
      </c>
      <c r="BP108" s="43" t="n">
        <v>1</v>
      </c>
      <c r="BQ108" s="43" t="n">
        <v>200</v>
      </c>
      <c r="BR108" s="43" t="n">
        <v>0</v>
      </c>
      <c r="BS108" s="43" t="n">
        <v>1</v>
      </c>
      <c r="BT108" s="43" t="n">
        <v>1</v>
      </c>
      <c r="BU108" s="43" t="n">
        <v>1</v>
      </c>
      <c r="BV108" s="43" t="n">
        <v>1</v>
      </c>
      <c r="BW108" s="43" t="n">
        <v>1</v>
      </c>
      <c r="BX108" s="43" t="n">
        <v>1</v>
      </c>
      <c r="BZ108" s="43" t="n">
        <v>117</v>
      </c>
      <c r="CA108" s="43" t="n">
        <v>74</v>
      </c>
      <c r="CE108" s="43" t="n">
        <v>0</v>
      </c>
      <c r="CF108" s="43" t="n">
        <v>0</v>
      </c>
      <c r="CG108" s="43" t="n">
        <v>0</v>
      </c>
      <c r="CM108" s="43" t="n">
        <v>0</v>
      </c>
      <c r="CO108" s="43" t="n">
        <v>0</v>
      </c>
      <c r="CP108" s="43" t="n">
        <f aca="false">(P108+Q108+S108)</f>
        <v>104.44</v>
      </c>
      <c r="CQ108" s="43" t="n">
        <f aca="false">(AC108*BC108*AW108)</f>
        <v>261.11</v>
      </c>
      <c r="CR108" s="43" t="n">
        <f aca="false">((ET108)*BB108*AV108)</f>
        <v>0</v>
      </c>
      <c r="CS108" s="43" t="n">
        <f aca="false">(AE108*BS108*AV108)</f>
        <v>0</v>
      </c>
      <c r="CT108" s="43" t="n">
        <f aca="false">(AF108*BA108*AV108)</f>
        <v>0</v>
      </c>
      <c r="CU108" s="43" t="n">
        <f aca="false">AG108</f>
        <v>0</v>
      </c>
      <c r="CV108" s="43" t="n">
        <f aca="false">(AH108*AV108)</f>
        <v>0</v>
      </c>
      <c r="CW108" s="43" t="n">
        <f aca="false">AI108</f>
        <v>0</v>
      </c>
      <c r="CX108" s="43" t="n">
        <f aca="false">AJ108</f>
        <v>0</v>
      </c>
      <c r="CY108" s="43" t="n">
        <f aca="false">(((S108+R108)*BZ108)/100)</f>
        <v>0</v>
      </c>
      <c r="CZ108" s="43" t="n">
        <f aca="false">(((S108+R108)*CA108)/100)</f>
        <v>0</v>
      </c>
      <c r="DN108" s="43" t="n">
        <v>0</v>
      </c>
      <c r="DO108" s="43" t="n">
        <v>0</v>
      </c>
      <c r="DP108" s="43" t="n">
        <v>1</v>
      </c>
      <c r="DQ108" s="43" t="n">
        <v>1</v>
      </c>
      <c r="DU108" s="43" t="n">
        <v>1010</v>
      </c>
      <c r="DV108" s="43" t="s">
        <v>177</v>
      </c>
      <c r="DW108" s="43" t="s">
        <v>177</v>
      </c>
      <c r="DX108" s="43" t="n">
        <v>10</v>
      </c>
      <c r="EE108" s="43" t="n">
        <v>86332245</v>
      </c>
      <c r="EF108" s="43" t="n">
        <v>200</v>
      </c>
      <c r="EG108" s="43" t="s">
        <v>178</v>
      </c>
      <c r="EH108" s="43" t="n">
        <v>0</v>
      </c>
      <c r="EJ108" s="43" t="n">
        <v>1</v>
      </c>
      <c r="EK108" s="43" t="n">
        <v>1617</v>
      </c>
      <c r="EL108" s="43" t="s">
        <v>179</v>
      </c>
      <c r="EM108" s="43" t="s">
        <v>180</v>
      </c>
      <c r="EQ108" s="43" t="n">
        <v>0</v>
      </c>
      <c r="ER108" s="43" t="n">
        <v>0</v>
      </c>
      <c r="ES108" s="43" t="n">
        <v>261.11</v>
      </c>
      <c r="ET108" s="43" t="n">
        <v>0</v>
      </c>
      <c r="EU108" s="43" t="n">
        <v>0</v>
      </c>
      <c r="EV108" s="43" t="n">
        <v>0</v>
      </c>
      <c r="EW108" s="43" t="n">
        <v>0</v>
      </c>
      <c r="EX108" s="43" t="n">
        <v>0</v>
      </c>
      <c r="EY108" s="43" t="n">
        <v>0</v>
      </c>
      <c r="FQ108" s="43" t="n">
        <v>0</v>
      </c>
      <c r="FR108" s="43" t="n">
        <v>0</v>
      </c>
      <c r="FS108" s="43" t="n">
        <v>0</v>
      </c>
      <c r="FX108" s="43" t="n">
        <v>117</v>
      </c>
      <c r="FY108" s="43" t="n">
        <v>74</v>
      </c>
      <c r="GD108" s="43" t="n">
        <v>1</v>
      </c>
      <c r="GF108" s="43" t="n">
        <v>754348959</v>
      </c>
      <c r="GG108" s="43" t="n">
        <v>2</v>
      </c>
      <c r="GH108" s="43" t="n">
        <v>0</v>
      </c>
      <c r="GI108" s="43" t="n">
        <v>-2</v>
      </c>
      <c r="GJ108" s="43" t="n">
        <v>0</v>
      </c>
      <c r="GK108" s="43" t="n">
        <v>0</v>
      </c>
      <c r="GL108" s="43" t="n">
        <f aca="false">ROUND(IF(AND(BH108=3,BI108=3,FS108&lt;&gt;0),P108,0),2)</f>
        <v>0</v>
      </c>
      <c r="GM108" s="43" t="n">
        <f aca="false">ROUND(O108+X108+Y108,2)+GX108</f>
        <v>104.44</v>
      </c>
      <c r="GN108" s="43" t="n">
        <f aca="false">IF(OR(BI108=0,BI108=1),GM108-GX108,0)</f>
        <v>104.44</v>
      </c>
      <c r="GO108" s="43" t="n">
        <f aca="false">IF(BI108=2,GM108-GX108,0)</f>
        <v>0</v>
      </c>
      <c r="GP108" s="43" t="n">
        <f aca="false">IF(BI108=4,GM108-GX108,0)</f>
        <v>0</v>
      </c>
      <c r="GR108" s="43" t="n">
        <v>0</v>
      </c>
      <c r="GS108" s="43" t="n">
        <v>3</v>
      </c>
      <c r="GT108" s="43" t="n">
        <v>0</v>
      </c>
      <c r="GV108" s="43" t="n">
        <f aca="false">(GT108)</f>
        <v>0</v>
      </c>
      <c r="GW108" s="43" t="n">
        <v>1</v>
      </c>
      <c r="GX108" s="43" t="n">
        <f aca="false">ROUND(HC108*I108,2)</f>
        <v>0</v>
      </c>
      <c r="HA108" s="43" t="n">
        <v>0</v>
      </c>
      <c r="HB108" s="43" t="n">
        <v>0</v>
      </c>
      <c r="HC108" s="43" t="n">
        <f aca="false">GV108*GW108</f>
        <v>0</v>
      </c>
      <c r="HS108" s="43" t="n">
        <v>0</v>
      </c>
      <c r="IK108" s="43" t="n">
        <v>0</v>
      </c>
    </row>
    <row r="109" customFormat="false" ht="14.65" hidden="false" customHeight="false" outlineLevel="0" collapsed="false">
      <c r="A109" s="43" t="n">
        <v>17</v>
      </c>
      <c r="B109" s="43" t="n">
        <v>1</v>
      </c>
      <c r="E109" s="43" t="s">
        <v>175</v>
      </c>
      <c r="F109" s="43" t="s">
        <v>176</v>
      </c>
      <c r="G109" s="43" t="s">
        <v>50</v>
      </c>
      <c r="H109" s="43" t="s">
        <v>177</v>
      </c>
      <c r="I109" s="43" t="n">
        <f aca="false">ROUND(4/10,9)</f>
        <v>0.4</v>
      </c>
      <c r="J109" s="43" t="n">
        <v>0</v>
      </c>
      <c r="K109" s="43" t="n">
        <f aca="false">ROUND(4/10,9)</f>
        <v>0.4</v>
      </c>
      <c r="O109" s="43" t="n">
        <f aca="false">ROUND(CP109,2)</f>
        <v>997.44</v>
      </c>
      <c r="P109" s="43" t="n">
        <f aca="false">ROUND(CQ109*I109,2)</f>
        <v>997.44</v>
      </c>
      <c r="Q109" s="43" t="n">
        <f aca="false">ROUND(CR109*I109,2)</f>
        <v>0</v>
      </c>
      <c r="R109" s="43" t="n">
        <f aca="false">ROUND(CS109*I109,2)</f>
        <v>0</v>
      </c>
      <c r="S109" s="43" t="n">
        <f aca="false">ROUND(CT109*I109,2)</f>
        <v>0</v>
      </c>
      <c r="T109" s="43" t="n">
        <f aca="false">ROUND(CU109*I109,2)</f>
        <v>0</v>
      </c>
      <c r="U109" s="43" t="n">
        <f aca="false">CV109*I109</f>
        <v>0</v>
      </c>
      <c r="V109" s="43" t="n">
        <f aca="false">CW109*I109</f>
        <v>0</v>
      </c>
      <c r="W109" s="43" t="n">
        <f aca="false">ROUND(CX109*I109,2)</f>
        <v>0</v>
      </c>
      <c r="X109" s="43" t="n">
        <f aca="false">ROUND(CY109,2)</f>
        <v>0</v>
      </c>
      <c r="Y109" s="43" t="n">
        <f aca="false">ROUND(CZ109,2)</f>
        <v>0</v>
      </c>
      <c r="AA109" s="43" t="n">
        <v>86497922</v>
      </c>
      <c r="AB109" s="43" t="n">
        <f aca="false">(AC109+AD109+AF109)</f>
        <v>261.11</v>
      </c>
      <c r="AC109" s="43" t="n">
        <f aca="false">(ES109)</f>
        <v>261.11</v>
      </c>
      <c r="AD109" s="43" t="n">
        <f aca="false">(ET109)</f>
        <v>0</v>
      </c>
      <c r="AE109" s="43" t="n">
        <f aca="false">(EU109)</f>
        <v>0</v>
      </c>
      <c r="AF109" s="43" t="n">
        <f aca="false">(EV109)</f>
        <v>0</v>
      </c>
      <c r="AG109" s="43" t="n">
        <f aca="false">(AP109)</f>
        <v>0</v>
      </c>
      <c r="AH109" s="43" t="n">
        <f aca="false">(EW109)</f>
        <v>0</v>
      </c>
      <c r="AI109" s="43" t="n">
        <f aca="false">(EX109)</f>
        <v>0</v>
      </c>
      <c r="AJ109" s="43" t="n">
        <f aca="false">(AS109)</f>
        <v>0</v>
      </c>
      <c r="AK109" s="43" t="n">
        <v>0</v>
      </c>
      <c r="AL109" s="43" t="n">
        <v>261.11</v>
      </c>
      <c r="AM109" s="43" t="n">
        <v>0</v>
      </c>
      <c r="AN109" s="43" t="n">
        <v>0</v>
      </c>
      <c r="AO109" s="43" t="n">
        <v>0</v>
      </c>
      <c r="AP109" s="43" t="n">
        <v>0</v>
      </c>
      <c r="AQ109" s="43" t="n">
        <v>0</v>
      </c>
      <c r="AR109" s="43" t="n">
        <v>0</v>
      </c>
      <c r="AS109" s="43" t="n">
        <v>0</v>
      </c>
      <c r="AT109" s="43" t="n">
        <v>117</v>
      </c>
      <c r="AU109" s="43" t="n">
        <v>74</v>
      </c>
      <c r="AV109" s="43" t="n">
        <v>1</v>
      </c>
      <c r="AW109" s="43" t="n">
        <v>1</v>
      </c>
      <c r="AZ109" s="43" t="n">
        <v>1</v>
      </c>
      <c r="BA109" s="43" t="n">
        <v>1</v>
      </c>
      <c r="BB109" s="43" t="n">
        <v>1</v>
      </c>
      <c r="BC109" s="43" t="n">
        <v>9.55</v>
      </c>
      <c r="BH109" s="43" t="n">
        <v>0</v>
      </c>
      <c r="BI109" s="43" t="n">
        <v>1</v>
      </c>
      <c r="BJ109" s="43" t="s">
        <v>176</v>
      </c>
      <c r="BM109" s="43" t="n">
        <v>1617</v>
      </c>
      <c r="BN109" s="43" t="n">
        <v>0</v>
      </c>
      <c r="BO109" s="43" t="s">
        <v>176</v>
      </c>
      <c r="BP109" s="43" t="n">
        <v>1</v>
      </c>
      <c r="BQ109" s="43" t="n">
        <v>200</v>
      </c>
      <c r="BR109" s="43" t="n">
        <v>0</v>
      </c>
      <c r="BS109" s="43" t="n">
        <v>1</v>
      </c>
      <c r="BT109" s="43" t="n">
        <v>1</v>
      </c>
      <c r="BU109" s="43" t="n">
        <v>1</v>
      </c>
      <c r="BV109" s="43" t="n">
        <v>1</v>
      </c>
      <c r="BW109" s="43" t="n">
        <v>1</v>
      </c>
      <c r="BX109" s="43" t="n">
        <v>1</v>
      </c>
      <c r="BZ109" s="43" t="n">
        <v>117</v>
      </c>
      <c r="CA109" s="43" t="n">
        <v>74</v>
      </c>
      <c r="CE109" s="43" t="n">
        <v>0</v>
      </c>
      <c r="CF109" s="43" t="n">
        <v>0</v>
      </c>
      <c r="CG109" s="43" t="n">
        <v>0</v>
      </c>
      <c r="CM109" s="43" t="n">
        <v>0</v>
      </c>
      <c r="CO109" s="43" t="n">
        <v>0</v>
      </c>
      <c r="CP109" s="43" t="n">
        <f aca="false">(P109+Q109+S109)</f>
        <v>997.44</v>
      </c>
      <c r="CQ109" s="43" t="n">
        <f aca="false">(AC109*BC109*AW109)</f>
        <v>2493.6005</v>
      </c>
      <c r="CR109" s="43" t="n">
        <f aca="false">((ET109)*BB109*AV109)</f>
        <v>0</v>
      </c>
      <c r="CS109" s="43" t="n">
        <f aca="false">(AE109*BS109*AV109)</f>
        <v>0</v>
      </c>
      <c r="CT109" s="43" t="n">
        <f aca="false">(AF109*BA109*AV109)</f>
        <v>0</v>
      </c>
      <c r="CU109" s="43" t="n">
        <f aca="false">AG109</f>
        <v>0</v>
      </c>
      <c r="CV109" s="43" t="n">
        <f aca="false">(AH109*AV109)</f>
        <v>0</v>
      </c>
      <c r="CW109" s="43" t="n">
        <f aca="false">AI109</f>
        <v>0</v>
      </c>
      <c r="CX109" s="43" t="n">
        <f aca="false">AJ109</f>
        <v>0</v>
      </c>
      <c r="CY109" s="43" t="n">
        <f aca="false">(S109+R109)*(BZ109/100)</f>
        <v>0</v>
      </c>
      <c r="CZ109" s="43" t="n">
        <f aca="false">(S109+R109)*(CA109/100)</f>
        <v>0</v>
      </c>
      <c r="DN109" s="43" t="n">
        <v>117</v>
      </c>
      <c r="DO109" s="43" t="n">
        <v>74</v>
      </c>
      <c r="DP109" s="43" t="n">
        <v>1</v>
      </c>
      <c r="DQ109" s="43" t="n">
        <v>1</v>
      </c>
      <c r="DU109" s="43" t="n">
        <v>1010</v>
      </c>
      <c r="DV109" s="43" t="s">
        <v>177</v>
      </c>
      <c r="DW109" s="43" t="s">
        <v>177</v>
      </c>
      <c r="DX109" s="43" t="n">
        <v>10</v>
      </c>
      <c r="EE109" s="43" t="n">
        <v>86332245</v>
      </c>
      <c r="EF109" s="43" t="n">
        <v>200</v>
      </c>
      <c r="EG109" s="43" t="s">
        <v>178</v>
      </c>
      <c r="EH109" s="43" t="n">
        <v>0</v>
      </c>
      <c r="EJ109" s="43" t="n">
        <v>1</v>
      </c>
      <c r="EK109" s="43" t="n">
        <v>1617</v>
      </c>
      <c r="EL109" s="43" t="s">
        <v>179</v>
      </c>
      <c r="EM109" s="43" t="s">
        <v>180</v>
      </c>
      <c r="EQ109" s="43" t="n">
        <v>0</v>
      </c>
      <c r="ER109" s="43" t="n">
        <v>0</v>
      </c>
      <c r="ES109" s="43" t="n">
        <v>261.11</v>
      </c>
      <c r="ET109" s="43" t="n">
        <v>0</v>
      </c>
      <c r="EU109" s="43" t="n">
        <v>0</v>
      </c>
      <c r="EV109" s="43" t="n">
        <v>0</v>
      </c>
      <c r="EW109" s="43" t="n">
        <v>0</v>
      </c>
      <c r="EX109" s="43" t="n">
        <v>0</v>
      </c>
      <c r="EY109" s="43" t="n">
        <v>0</v>
      </c>
      <c r="FQ109" s="43" t="n">
        <v>0</v>
      </c>
      <c r="FR109" s="43" t="n">
        <v>0</v>
      </c>
      <c r="FS109" s="43" t="n">
        <v>0</v>
      </c>
      <c r="FX109" s="43" t="n">
        <v>117</v>
      </c>
      <c r="FY109" s="43" t="n">
        <v>74</v>
      </c>
      <c r="GD109" s="43" t="n">
        <v>1</v>
      </c>
      <c r="GF109" s="43" t="n">
        <v>754348959</v>
      </c>
      <c r="GG109" s="43" t="n">
        <v>2</v>
      </c>
      <c r="GH109" s="43" t="n">
        <v>0</v>
      </c>
      <c r="GI109" s="43" t="n">
        <v>-2</v>
      </c>
      <c r="GJ109" s="43" t="n">
        <v>0</v>
      </c>
      <c r="GK109" s="43" t="n">
        <v>0</v>
      </c>
      <c r="GL109" s="43" t="n">
        <f aca="false">ROUND(IF(AND(BH109=3,BI109=3,FS109&lt;&gt;0),P109,0),2)</f>
        <v>0</v>
      </c>
      <c r="GM109" s="43" t="n">
        <f aca="false">ROUND(O109+X109+Y109,2)+GX109</f>
        <v>997.44</v>
      </c>
      <c r="GN109" s="43" t="n">
        <f aca="false">IF(OR(BI109=0,BI109=1),GM109-GX109,0)</f>
        <v>997.44</v>
      </c>
      <c r="GO109" s="43" t="n">
        <f aca="false">IF(BI109=2,GM109-GX109,0)</f>
        <v>0</v>
      </c>
      <c r="GP109" s="43" t="n">
        <f aca="false">IF(BI109=4,GM109-GX109,0)</f>
        <v>0</v>
      </c>
      <c r="GR109" s="43" t="n">
        <v>0</v>
      </c>
      <c r="GS109" s="43" t="n">
        <v>3</v>
      </c>
      <c r="GT109" s="43" t="n">
        <v>0</v>
      </c>
      <c r="GV109" s="43" t="n">
        <f aca="false">(GT109)</f>
        <v>0</v>
      </c>
      <c r="GW109" s="43" t="n">
        <v>9.55</v>
      </c>
      <c r="GX109" s="43" t="n">
        <f aca="false">ROUND(HC109*I109,2)</f>
        <v>0</v>
      </c>
      <c r="HA109" s="43" t="n">
        <v>0</v>
      </c>
      <c r="HB109" s="43" t="n">
        <v>0</v>
      </c>
      <c r="HC109" s="43" t="n">
        <f aca="false">GV109*GW109</f>
        <v>0</v>
      </c>
      <c r="HS109" s="43" t="n">
        <v>0</v>
      </c>
      <c r="IK109" s="43" t="n">
        <v>0</v>
      </c>
    </row>
    <row r="110" customFormat="false" ht="14.65" hidden="false" customHeight="false" outlineLevel="0" collapsed="false">
      <c r="A110" s="43" t="n">
        <v>17</v>
      </c>
      <c r="B110" s="43" t="n">
        <v>1</v>
      </c>
      <c r="E110" s="43" t="s">
        <v>168</v>
      </c>
      <c r="F110" s="43" t="s">
        <v>181</v>
      </c>
      <c r="G110" s="43" t="s">
        <v>51</v>
      </c>
      <c r="H110" s="43" t="s">
        <v>182</v>
      </c>
      <c r="I110" s="43" t="n">
        <f aca="false">ROUND(4/100,9)</f>
        <v>0.04</v>
      </c>
      <c r="J110" s="43" t="n">
        <v>0</v>
      </c>
      <c r="K110" s="43" t="n">
        <f aca="false">ROUND(4/100,9)</f>
        <v>0.04</v>
      </c>
      <c r="O110" s="43" t="n">
        <f aca="false">ROUND(CP110,2)</f>
        <v>15.29</v>
      </c>
      <c r="P110" s="43" t="n">
        <f aca="false">ROUND(CQ110*I110,2)</f>
        <v>15.29</v>
      </c>
      <c r="Q110" s="43" t="n">
        <f aca="false">ROUND(CR110*I110,2)</f>
        <v>0</v>
      </c>
      <c r="R110" s="43" t="n">
        <f aca="false">ROUND(CS110*I110,2)</f>
        <v>0</v>
      </c>
      <c r="S110" s="43" t="n">
        <f aca="false">ROUND(CT110*I110,2)</f>
        <v>0</v>
      </c>
      <c r="T110" s="43" t="n">
        <f aca="false">ROUND(CU110*I110,2)</f>
        <v>0</v>
      </c>
      <c r="U110" s="43" t="n">
        <f aca="false">CV110*I110</f>
        <v>0</v>
      </c>
      <c r="V110" s="43" t="n">
        <f aca="false">CW110*I110</f>
        <v>0</v>
      </c>
      <c r="W110" s="43" t="n">
        <f aca="false">ROUND(CX110*I110,2)</f>
        <v>0</v>
      </c>
      <c r="X110" s="43" t="n">
        <f aca="false">ROUND(CY110,2)</f>
        <v>0</v>
      </c>
      <c r="Y110" s="43" t="n">
        <f aca="false">ROUND(CZ110,2)</f>
        <v>0</v>
      </c>
      <c r="AA110" s="43" t="n">
        <v>86497921</v>
      </c>
      <c r="AB110" s="43" t="n">
        <f aca="false">(AC110+AD110+AF110)</f>
        <v>382.16</v>
      </c>
      <c r="AC110" s="43" t="n">
        <f aca="false">(ES110)</f>
        <v>382.16</v>
      </c>
      <c r="AD110" s="43" t="n">
        <f aca="false">(ET110)</f>
        <v>0</v>
      </c>
      <c r="AE110" s="43" t="n">
        <f aca="false">(EU110)</f>
        <v>0</v>
      </c>
      <c r="AF110" s="43" t="n">
        <f aca="false">(EV110)</f>
        <v>0</v>
      </c>
      <c r="AG110" s="43" t="n">
        <f aca="false">(AP110)</f>
        <v>0</v>
      </c>
      <c r="AH110" s="43" t="n">
        <f aca="false">(EW110)</f>
        <v>0</v>
      </c>
      <c r="AI110" s="43" t="n">
        <f aca="false">(EX110)</f>
        <v>0</v>
      </c>
      <c r="AJ110" s="43" t="n">
        <f aca="false">(AS110)</f>
        <v>0</v>
      </c>
      <c r="AK110" s="43" t="n">
        <v>0</v>
      </c>
      <c r="AL110" s="43" t="n">
        <v>382.16</v>
      </c>
      <c r="AM110" s="43" t="n">
        <v>0</v>
      </c>
      <c r="AN110" s="43" t="n">
        <v>0</v>
      </c>
      <c r="AO110" s="43" t="n">
        <v>0</v>
      </c>
      <c r="AP110" s="43" t="n">
        <v>0</v>
      </c>
      <c r="AQ110" s="43" t="n">
        <v>0</v>
      </c>
      <c r="AR110" s="43" t="n">
        <v>0</v>
      </c>
      <c r="AS110" s="43" t="n">
        <v>0</v>
      </c>
      <c r="AT110" s="43" t="n">
        <v>117</v>
      </c>
      <c r="AU110" s="43" t="n">
        <v>74</v>
      </c>
      <c r="AV110" s="43" t="n">
        <v>1</v>
      </c>
      <c r="AW110" s="43" t="n">
        <v>1</v>
      </c>
      <c r="AZ110" s="43" t="n">
        <v>1</v>
      </c>
      <c r="BA110" s="43" t="n">
        <v>1</v>
      </c>
      <c r="BB110" s="43" t="n">
        <v>1</v>
      </c>
      <c r="BC110" s="43" t="n">
        <v>1</v>
      </c>
      <c r="BH110" s="43" t="n">
        <v>0</v>
      </c>
      <c r="BI110" s="43" t="n">
        <v>1</v>
      </c>
      <c r="BJ110" s="43" t="s">
        <v>181</v>
      </c>
      <c r="BM110" s="43" t="n">
        <v>1617</v>
      </c>
      <c r="BN110" s="43" t="n">
        <v>0</v>
      </c>
      <c r="BO110" s="43" t="s">
        <v>181</v>
      </c>
      <c r="BP110" s="43" t="n">
        <v>1</v>
      </c>
      <c r="BQ110" s="43" t="n">
        <v>200</v>
      </c>
      <c r="BR110" s="43" t="n">
        <v>0</v>
      </c>
      <c r="BS110" s="43" t="n">
        <v>1</v>
      </c>
      <c r="BT110" s="43" t="n">
        <v>1</v>
      </c>
      <c r="BU110" s="43" t="n">
        <v>1</v>
      </c>
      <c r="BV110" s="43" t="n">
        <v>1</v>
      </c>
      <c r="BW110" s="43" t="n">
        <v>1</v>
      </c>
      <c r="BX110" s="43" t="n">
        <v>1</v>
      </c>
      <c r="BZ110" s="43" t="n">
        <v>117</v>
      </c>
      <c r="CA110" s="43" t="n">
        <v>74</v>
      </c>
      <c r="CE110" s="43" t="n">
        <v>0</v>
      </c>
      <c r="CF110" s="43" t="n">
        <v>0</v>
      </c>
      <c r="CG110" s="43" t="n">
        <v>0</v>
      </c>
      <c r="CM110" s="43" t="n">
        <v>0</v>
      </c>
      <c r="CO110" s="43" t="n">
        <v>0</v>
      </c>
      <c r="CP110" s="43" t="n">
        <f aca="false">(P110+Q110+S110)</f>
        <v>15.29</v>
      </c>
      <c r="CQ110" s="43" t="n">
        <f aca="false">(AC110*BC110*AW110)</f>
        <v>382.16</v>
      </c>
      <c r="CR110" s="43" t="n">
        <f aca="false">((ET110)*BB110*AV110)</f>
        <v>0</v>
      </c>
      <c r="CS110" s="43" t="n">
        <f aca="false">(AE110*BS110*AV110)</f>
        <v>0</v>
      </c>
      <c r="CT110" s="43" t="n">
        <f aca="false">(AF110*BA110*AV110)</f>
        <v>0</v>
      </c>
      <c r="CU110" s="43" t="n">
        <f aca="false">AG110</f>
        <v>0</v>
      </c>
      <c r="CV110" s="43" t="n">
        <f aca="false">(AH110*AV110)</f>
        <v>0</v>
      </c>
      <c r="CW110" s="43" t="n">
        <f aca="false">AI110</f>
        <v>0</v>
      </c>
      <c r="CX110" s="43" t="n">
        <f aca="false">AJ110</f>
        <v>0</v>
      </c>
      <c r="CY110" s="43" t="n">
        <f aca="false">(((S110+R110)*BZ110)/100)</f>
        <v>0</v>
      </c>
      <c r="CZ110" s="43" t="n">
        <f aca="false">(((S110+R110)*CA110)/100)</f>
        <v>0</v>
      </c>
      <c r="DN110" s="43" t="n">
        <v>0</v>
      </c>
      <c r="DO110" s="43" t="n">
        <v>0</v>
      </c>
      <c r="DP110" s="43" t="n">
        <v>1</v>
      </c>
      <c r="DQ110" s="43" t="n">
        <v>1</v>
      </c>
      <c r="DU110" s="43" t="n">
        <v>1010</v>
      </c>
      <c r="DV110" s="43" t="s">
        <v>182</v>
      </c>
      <c r="DW110" s="43" t="s">
        <v>182</v>
      </c>
      <c r="DX110" s="43" t="n">
        <v>100</v>
      </c>
      <c r="EE110" s="43" t="n">
        <v>86332245</v>
      </c>
      <c r="EF110" s="43" t="n">
        <v>200</v>
      </c>
      <c r="EG110" s="43" t="s">
        <v>178</v>
      </c>
      <c r="EH110" s="43" t="n">
        <v>0</v>
      </c>
      <c r="EJ110" s="43" t="n">
        <v>1</v>
      </c>
      <c r="EK110" s="43" t="n">
        <v>1617</v>
      </c>
      <c r="EL110" s="43" t="s">
        <v>179</v>
      </c>
      <c r="EM110" s="43" t="s">
        <v>180</v>
      </c>
      <c r="EQ110" s="43" t="n">
        <v>0</v>
      </c>
      <c r="ER110" s="43" t="n">
        <v>0</v>
      </c>
      <c r="ES110" s="43" t="n">
        <v>382.16</v>
      </c>
      <c r="ET110" s="43" t="n">
        <v>0</v>
      </c>
      <c r="EU110" s="43" t="n">
        <v>0</v>
      </c>
      <c r="EV110" s="43" t="n">
        <v>0</v>
      </c>
      <c r="EW110" s="43" t="n">
        <v>0</v>
      </c>
      <c r="EX110" s="43" t="n">
        <v>0</v>
      </c>
      <c r="EY110" s="43" t="n">
        <v>0</v>
      </c>
      <c r="FQ110" s="43" t="n">
        <v>0</v>
      </c>
      <c r="FR110" s="43" t="n">
        <v>0</v>
      </c>
      <c r="FS110" s="43" t="n">
        <v>0</v>
      </c>
      <c r="FX110" s="43" t="n">
        <v>117</v>
      </c>
      <c r="FY110" s="43" t="n">
        <v>74</v>
      </c>
      <c r="GD110" s="43" t="n">
        <v>1</v>
      </c>
      <c r="GF110" s="43" t="n">
        <v>-792799278</v>
      </c>
      <c r="GG110" s="43" t="n">
        <v>2</v>
      </c>
      <c r="GH110" s="43" t="n">
        <v>0</v>
      </c>
      <c r="GI110" s="43" t="n">
        <v>-2</v>
      </c>
      <c r="GJ110" s="43" t="n">
        <v>0</v>
      </c>
      <c r="GK110" s="43" t="n">
        <v>0</v>
      </c>
      <c r="GL110" s="43" t="n">
        <f aca="false">ROUND(IF(AND(BH110=3,BI110=3,FS110&lt;&gt;0),P110,0),2)</f>
        <v>0</v>
      </c>
      <c r="GM110" s="43" t="n">
        <f aca="false">ROUND(O110+X110+Y110,2)+GX110</f>
        <v>15.29</v>
      </c>
      <c r="GN110" s="43" t="n">
        <f aca="false">IF(OR(BI110=0,BI110=1),GM110-GX110,0)</f>
        <v>15.29</v>
      </c>
      <c r="GO110" s="43" t="n">
        <f aca="false">IF(BI110=2,GM110-GX110,0)</f>
        <v>0</v>
      </c>
      <c r="GP110" s="43" t="n">
        <f aca="false">IF(BI110=4,GM110-GX110,0)</f>
        <v>0</v>
      </c>
      <c r="GR110" s="43" t="n">
        <v>0</v>
      </c>
      <c r="GS110" s="43" t="n">
        <v>3</v>
      </c>
      <c r="GT110" s="43" t="n">
        <v>0</v>
      </c>
      <c r="GV110" s="43" t="n">
        <f aca="false">(GT110)</f>
        <v>0</v>
      </c>
      <c r="GW110" s="43" t="n">
        <v>1</v>
      </c>
      <c r="GX110" s="43" t="n">
        <f aca="false">ROUND(HC110*I110,2)</f>
        <v>0</v>
      </c>
      <c r="HA110" s="43" t="n">
        <v>0</v>
      </c>
      <c r="HB110" s="43" t="n">
        <v>0</v>
      </c>
      <c r="HC110" s="43" t="n">
        <f aca="false">GV110*GW110</f>
        <v>0</v>
      </c>
      <c r="HS110" s="43" t="n">
        <v>0</v>
      </c>
      <c r="IK110" s="43" t="n">
        <v>0</v>
      </c>
    </row>
    <row r="111" customFormat="false" ht="14.65" hidden="false" customHeight="false" outlineLevel="0" collapsed="false">
      <c r="A111" s="43" t="n">
        <v>17</v>
      </c>
      <c r="B111" s="43" t="n">
        <v>1</v>
      </c>
      <c r="E111" s="43" t="s">
        <v>168</v>
      </c>
      <c r="F111" s="43" t="s">
        <v>181</v>
      </c>
      <c r="G111" s="43" t="s">
        <v>51</v>
      </c>
      <c r="H111" s="43" t="s">
        <v>182</v>
      </c>
      <c r="I111" s="43" t="n">
        <f aca="false">ROUND(4/100,9)</f>
        <v>0.04</v>
      </c>
      <c r="J111" s="43" t="n">
        <v>0</v>
      </c>
      <c r="K111" s="43" t="n">
        <f aca="false">ROUND(4/100,9)</f>
        <v>0.04</v>
      </c>
      <c r="O111" s="43" t="n">
        <f aca="false">ROUND(CP111,2)</f>
        <v>106.09</v>
      </c>
      <c r="P111" s="43" t="n">
        <f aca="false">ROUND(CQ111*I111,2)</f>
        <v>106.09</v>
      </c>
      <c r="Q111" s="43" t="n">
        <f aca="false">ROUND(CR111*I111,2)</f>
        <v>0</v>
      </c>
      <c r="R111" s="43" t="n">
        <f aca="false">ROUND(CS111*I111,2)</f>
        <v>0</v>
      </c>
      <c r="S111" s="43" t="n">
        <f aca="false">ROUND(CT111*I111,2)</f>
        <v>0</v>
      </c>
      <c r="T111" s="43" t="n">
        <f aca="false">ROUND(CU111*I111,2)</f>
        <v>0</v>
      </c>
      <c r="U111" s="43" t="n">
        <f aca="false">CV111*I111</f>
        <v>0</v>
      </c>
      <c r="V111" s="43" t="n">
        <f aca="false">CW111*I111</f>
        <v>0</v>
      </c>
      <c r="W111" s="43" t="n">
        <f aca="false">ROUND(CX111*I111,2)</f>
        <v>0</v>
      </c>
      <c r="X111" s="43" t="n">
        <f aca="false">ROUND(CY111,2)</f>
        <v>0</v>
      </c>
      <c r="Y111" s="43" t="n">
        <f aca="false">ROUND(CZ111,2)</f>
        <v>0</v>
      </c>
      <c r="AA111" s="43" t="n">
        <v>86497922</v>
      </c>
      <c r="AB111" s="43" t="n">
        <f aca="false">(AC111+AD111+AF111)</f>
        <v>382.16</v>
      </c>
      <c r="AC111" s="43" t="n">
        <f aca="false">(ES111)</f>
        <v>382.16</v>
      </c>
      <c r="AD111" s="43" t="n">
        <f aca="false">(ET111)</f>
        <v>0</v>
      </c>
      <c r="AE111" s="43" t="n">
        <f aca="false">(EU111)</f>
        <v>0</v>
      </c>
      <c r="AF111" s="43" t="n">
        <f aca="false">(EV111)</f>
        <v>0</v>
      </c>
      <c r="AG111" s="43" t="n">
        <f aca="false">(AP111)</f>
        <v>0</v>
      </c>
      <c r="AH111" s="43" t="n">
        <f aca="false">(EW111)</f>
        <v>0</v>
      </c>
      <c r="AI111" s="43" t="n">
        <f aca="false">(EX111)</f>
        <v>0</v>
      </c>
      <c r="AJ111" s="43" t="n">
        <f aca="false">(AS111)</f>
        <v>0</v>
      </c>
      <c r="AK111" s="43" t="n">
        <v>0</v>
      </c>
      <c r="AL111" s="43" t="n">
        <v>382.16</v>
      </c>
      <c r="AM111" s="43" t="n">
        <v>0</v>
      </c>
      <c r="AN111" s="43" t="n">
        <v>0</v>
      </c>
      <c r="AO111" s="43" t="n">
        <v>0</v>
      </c>
      <c r="AP111" s="43" t="n">
        <v>0</v>
      </c>
      <c r="AQ111" s="43" t="n">
        <v>0</v>
      </c>
      <c r="AR111" s="43" t="n">
        <v>0</v>
      </c>
      <c r="AS111" s="43" t="n">
        <v>0</v>
      </c>
      <c r="AT111" s="43" t="n">
        <v>117</v>
      </c>
      <c r="AU111" s="43" t="n">
        <v>74</v>
      </c>
      <c r="AV111" s="43" t="n">
        <v>1</v>
      </c>
      <c r="AW111" s="43" t="n">
        <v>1</v>
      </c>
      <c r="AZ111" s="43" t="n">
        <v>1</v>
      </c>
      <c r="BA111" s="43" t="n">
        <v>1</v>
      </c>
      <c r="BB111" s="43" t="n">
        <v>1</v>
      </c>
      <c r="BC111" s="43" t="n">
        <v>6.94</v>
      </c>
      <c r="BH111" s="43" t="n">
        <v>0</v>
      </c>
      <c r="BI111" s="43" t="n">
        <v>1</v>
      </c>
      <c r="BJ111" s="43" t="s">
        <v>181</v>
      </c>
      <c r="BM111" s="43" t="n">
        <v>1617</v>
      </c>
      <c r="BN111" s="43" t="n">
        <v>0</v>
      </c>
      <c r="BO111" s="43" t="s">
        <v>181</v>
      </c>
      <c r="BP111" s="43" t="n">
        <v>1</v>
      </c>
      <c r="BQ111" s="43" t="n">
        <v>200</v>
      </c>
      <c r="BR111" s="43" t="n">
        <v>0</v>
      </c>
      <c r="BS111" s="43" t="n">
        <v>1</v>
      </c>
      <c r="BT111" s="43" t="n">
        <v>1</v>
      </c>
      <c r="BU111" s="43" t="n">
        <v>1</v>
      </c>
      <c r="BV111" s="43" t="n">
        <v>1</v>
      </c>
      <c r="BW111" s="43" t="n">
        <v>1</v>
      </c>
      <c r="BX111" s="43" t="n">
        <v>1</v>
      </c>
      <c r="BZ111" s="43" t="n">
        <v>117</v>
      </c>
      <c r="CA111" s="43" t="n">
        <v>74</v>
      </c>
      <c r="CE111" s="43" t="n">
        <v>0</v>
      </c>
      <c r="CF111" s="43" t="n">
        <v>0</v>
      </c>
      <c r="CG111" s="43" t="n">
        <v>0</v>
      </c>
      <c r="CM111" s="43" t="n">
        <v>0</v>
      </c>
      <c r="CO111" s="43" t="n">
        <v>0</v>
      </c>
      <c r="CP111" s="43" t="n">
        <f aca="false">(P111+Q111+S111)</f>
        <v>106.09</v>
      </c>
      <c r="CQ111" s="43" t="n">
        <f aca="false">(AC111*BC111*AW111)</f>
        <v>2652.1904</v>
      </c>
      <c r="CR111" s="43" t="n">
        <f aca="false">((ET111)*BB111*AV111)</f>
        <v>0</v>
      </c>
      <c r="CS111" s="43" t="n">
        <f aca="false">(AE111*BS111*AV111)</f>
        <v>0</v>
      </c>
      <c r="CT111" s="43" t="n">
        <f aca="false">(AF111*BA111*AV111)</f>
        <v>0</v>
      </c>
      <c r="CU111" s="43" t="n">
        <f aca="false">AG111</f>
        <v>0</v>
      </c>
      <c r="CV111" s="43" t="n">
        <f aca="false">(AH111*AV111)</f>
        <v>0</v>
      </c>
      <c r="CW111" s="43" t="n">
        <f aca="false">AI111</f>
        <v>0</v>
      </c>
      <c r="CX111" s="43" t="n">
        <f aca="false">AJ111</f>
        <v>0</v>
      </c>
      <c r="CY111" s="43" t="n">
        <f aca="false">(S111+R111)*(BZ111/100)</f>
        <v>0</v>
      </c>
      <c r="CZ111" s="43" t="n">
        <f aca="false">(S111+R111)*(CA111/100)</f>
        <v>0</v>
      </c>
      <c r="DN111" s="43" t="n">
        <v>117</v>
      </c>
      <c r="DO111" s="43" t="n">
        <v>74</v>
      </c>
      <c r="DP111" s="43" t="n">
        <v>1</v>
      </c>
      <c r="DQ111" s="43" t="n">
        <v>1</v>
      </c>
      <c r="DU111" s="43" t="n">
        <v>1010</v>
      </c>
      <c r="DV111" s="43" t="s">
        <v>182</v>
      </c>
      <c r="DW111" s="43" t="s">
        <v>182</v>
      </c>
      <c r="DX111" s="43" t="n">
        <v>100</v>
      </c>
      <c r="EE111" s="43" t="n">
        <v>86332245</v>
      </c>
      <c r="EF111" s="43" t="n">
        <v>200</v>
      </c>
      <c r="EG111" s="43" t="s">
        <v>178</v>
      </c>
      <c r="EH111" s="43" t="n">
        <v>0</v>
      </c>
      <c r="EJ111" s="43" t="n">
        <v>1</v>
      </c>
      <c r="EK111" s="43" t="n">
        <v>1617</v>
      </c>
      <c r="EL111" s="43" t="s">
        <v>179</v>
      </c>
      <c r="EM111" s="43" t="s">
        <v>180</v>
      </c>
      <c r="EQ111" s="43" t="n">
        <v>0</v>
      </c>
      <c r="ER111" s="43" t="n">
        <v>0</v>
      </c>
      <c r="ES111" s="43" t="n">
        <v>382.16</v>
      </c>
      <c r="ET111" s="43" t="n">
        <v>0</v>
      </c>
      <c r="EU111" s="43" t="n">
        <v>0</v>
      </c>
      <c r="EV111" s="43" t="n">
        <v>0</v>
      </c>
      <c r="EW111" s="43" t="n">
        <v>0</v>
      </c>
      <c r="EX111" s="43" t="n">
        <v>0</v>
      </c>
      <c r="EY111" s="43" t="n">
        <v>0</v>
      </c>
      <c r="FQ111" s="43" t="n">
        <v>0</v>
      </c>
      <c r="FR111" s="43" t="n">
        <v>0</v>
      </c>
      <c r="FS111" s="43" t="n">
        <v>0</v>
      </c>
      <c r="FX111" s="43" t="n">
        <v>117</v>
      </c>
      <c r="FY111" s="43" t="n">
        <v>74</v>
      </c>
      <c r="GD111" s="43" t="n">
        <v>1</v>
      </c>
      <c r="GF111" s="43" t="n">
        <v>-792799278</v>
      </c>
      <c r="GG111" s="43" t="n">
        <v>2</v>
      </c>
      <c r="GH111" s="43" t="n">
        <v>0</v>
      </c>
      <c r="GI111" s="43" t="n">
        <v>-2</v>
      </c>
      <c r="GJ111" s="43" t="n">
        <v>0</v>
      </c>
      <c r="GK111" s="43" t="n">
        <v>0</v>
      </c>
      <c r="GL111" s="43" t="n">
        <f aca="false">ROUND(IF(AND(BH111=3,BI111=3,FS111&lt;&gt;0),P111,0),2)</f>
        <v>0</v>
      </c>
      <c r="GM111" s="43" t="n">
        <f aca="false">ROUND(O111+X111+Y111,2)+GX111</f>
        <v>106.09</v>
      </c>
      <c r="GN111" s="43" t="n">
        <f aca="false">IF(OR(BI111=0,BI111=1),GM111-GX111,0)</f>
        <v>106.09</v>
      </c>
      <c r="GO111" s="43" t="n">
        <f aca="false">IF(BI111=2,GM111-GX111,0)</f>
        <v>0</v>
      </c>
      <c r="GP111" s="43" t="n">
        <f aca="false">IF(BI111=4,GM111-GX111,0)</f>
        <v>0</v>
      </c>
      <c r="GR111" s="43" t="n">
        <v>0</v>
      </c>
      <c r="GS111" s="43" t="n">
        <v>3</v>
      </c>
      <c r="GT111" s="43" t="n">
        <v>0</v>
      </c>
      <c r="GV111" s="43" t="n">
        <f aca="false">(GT111)</f>
        <v>0</v>
      </c>
      <c r="GW111" s="43" t="n">
        <v>6.94</v>
      </c>
      <c r="GX111" s="43" t="n">
        <f aca="false">ROUND(HC111*I111,2)</f>
        <v>0</v>
      </c>
      <c r="HA111" s="43" t="n">
        <v>0</v>
      </c>
      <c r="HB111" s="43" t="n">
        <v>0</v>
      </c>
      <c r="HC111" s="43" t="n">
        <f aca="false">GV111*GW111</f>
        <v>0</v>
      </c>
      <c r="HS111" s="43" t="n">
        <v>0</v>
      </c>
      <c r="IK111" s="43" t="n">
        <v>0</v>
      </c>
    </row>
    <row r="112" customFormat="false" ht="14.65" hidden="false" customHeight="false" outlineLevel="0" collapsed="false">
      <c r="A112" s="43" t="n">
        <v>17</v>
      </c>
      <c r="B112" s="43" t="n">
        <v>1</v>
      </c>
      <c r="C112" s="43" t="n">
        <f aca="false">ROW(SmtRes!A150)</f>
        <v>150</v>
      </c>
      <c r="D112" s="43" t="n">
        <f aca="false">ROW(EtalonRes!A150)</f>
        <v>150</v>
      </c>
      <c r="E112" s="43" t="s">
        <v>183</v>
      </c>
      <c r="F112" s="43" t="s">
        <v>184</v>
      </c>
      <c r="G112" s="43" t="s">
        <v>52</v>
      </c>
      <c r="H112" s="43" t="s">
        <v>185</v>
      </c>
      <c r="I112" s="43" t="n">
        <f aca="false">ROUND(2,9)</f>
        <v>2</v>
      </c>
      <c r="J112" s="43" t="n">
        <v>0</v>
      </c>
      <c r="K112" s="43" t="n">
        <f aca="false">ROUND(2,9)</f>
        <v>2</v>
      </c>
      <c r="O112" s="43" t="n">
        <f aca="false">ROUND(CP112,2)</f>
        <v>147.72</v>
      </c>
      <c r="P112" s="43" t="n">
        <f aca="false">ROUND(CQ112*I112,2)</f>
        <v>56.87</v>
      </c>
      <c r="Q112" s="43" t="n">
        <f aca="false">ROUND(CR112*I112,2)</f>
        <v>27.35</v>
      </c>
      <c r="R112" s="43" t="n">
        <f aca="false">ROUND(CS112*I112,2)</f>
        <v>4.15</v>
      </c>
      <c r="S112" s="43" t="n">
        <f aca="false">ROUND(CT112*I112,2)</f>
        <v>63.5</v>
      </c>
      <c r="T112" s="43" t="n">
        <f aca="false">ROUND(CU112*I112,2)</f>
        <v>0</v>
      </c>
      <c r="U112" s="43" t="n">
        <f aca="false">CV112*I112</f>
        <v>5.469442</v>
      </c>
      <c r="V112" s="43" t="n">
        <f aca="false">CW112*I112</f>
        <v>0</v>
      </c>
      <c r="W112" s="43" t="n">
        <f aca="false">ROUND(CX112*I112,2)</f>
        <v>0</v>
      </c>
      <c r="X112" s="43" t="n">
        <f aca="false">ROUND(CY112,2)</f>
        <v>79.15</v>
      </c>
      <c r="Y112" s="43" t="n">
        <f aca="false">ROUND(CZ112,2)</f>
        <v>50.06</v>
      </c>
      <c r="AA112" s="43" t="n">
        <v>86497921</v>
      </c>
      <c r="AB112" s="43" t="n">
        <f aca="false">(AC112+AD112+AF112)</f>
        <v>70.92</v>
      </c>
      <c r="AC112" s="43" t="n">
        <f aca="false">(ES112)</f>
        <v>28.35</v>
      </c>
      <c r="AD112" s="43" t="n">
        <f aca="false">((ET112*1.1))</f>
        <v>12.815</v>
      </c>
      <c r="AE112" s="43" t="n">
        <f aca="false">((EU112*1.1))</f>
        <v>1.947</v>
      </c>
      <c r="AF112" s="43" t="n">
        <f aca="false">((EV112*1.1))</f>
        <v>29.755</v>
      </c>
      <c r="AG112" s="43" t="n">
        <f aca="false">(AP112)</f>
        <v>0</v>
      </c>
      <c r="AH112" s="43" t="n">
        <f aca="false">((EW112*1.1))</f>
        <v>2.563</v>
      </c>
      <c r="AI112" s="43" t="n">
        <f aca="false">((EX112*1.1))</f>
        <v>0</v>
      </c>
      <c r="AJ112" s="43" t="n">
        <f aca="false">(AS112)</f>
        <v>0</v>
      </c>
      <c r="AK112" s="43" t="n">
        <v>0</v>
      </c>
      <c r="AL112" s="43" t="n">
        <v>28.35</v>
      </c>
      <c r="AM112" s="43" t="n">
        <v>11.65</v>
      </c>
      <c r="AN112" s="43" t="n">
        <v>1.77</v>
      </c>
      <c r="AO112" s="43" t="n">
        <v>27.05</v>
      </c>
      <c r="AP112" s="43" t="n">
        <v>0</v>
      </c>
      <c r="AQ112" s="43" t="n">
        <v>2.33</v>
      </c>
      <c r="AR112" s="43" t="n">
        <v>0</v>
      </c>
      <c r="AS112" s="43" t="n">
        <v>0</v>
      </c>
      <c r="AT112" s="43" t="n">
        <v>117</v>
      </c>
      <c r="AU112" s="43" t="n">
        <v>74</v>
      </c>
      <c r="AV112" s="43" t="n">
        <v>1.067</v>
      </c>
      <c r="AW112" s="43" t="n">
        <v>1.003</v>
      </c>
      <c r="AZ112" s="43" t="n">
        <v>1</v>
      </c>
      <c r="BA112" s="43" t="n">
        <v>1</v>
      </c>
      <c r="BB112" s="43" t="n">
        <v>1</v>
      </c>
      <c r="BC112" s="43" t="n">
        <v>1</v>
      </c>
      <c r="BH112" s="43" t="n">
        <v>0</v>
      </c>
      <c r="BI112" s="43" t="n">
        <v>1</v>
      </c>
      <c r="BJ112" s="43" t="s">
        <v>186</v>
      </c>
      <c r="BM112" s="43" t="n">
        <v>142</v>
      </c>
      <c r="BN112" s="43" t="n">
        <v>0</v>
      </c>
      <c r="BO112" s="43" t="s">
        <v>184</v>
      </c>
      <c r="BP112" s="43" t="n">
        <v>1</v>
      </c>
      <c r="BQ112" s="43" t="n">
        <v>30</v>
      </c>
      <c r="BR112" s="43" t="n">
        <v>0</v>
      </c>
      <c r="BS112" s="43" t="n">
        <v>1</v>
      </c>
      <c r="BT112" s="43" t="n">
        <v>1</v>
      </c>
      <c r="BU112" s="43" t="n">
        <v>1</v>
      </c>
      <c r="BV112" s="43" t="n">
        <v>1</v>
      </c>
      <c r="BW112" s="43" t="n">
        <v>1</v>
      </c>
      <c r="BX112" s="43" t="n">
        <v>1</v>
      </c>
      <c r="BZ112" s="43" t="n">
        <v>117</v>
      </c>
      <c r="CA112" s="43" t="n">
        <v>74</v>
      </c>
      <c r="CE112" s="43" t="n">
        <v>0</v>
      </c>
      <c r="CF112" s="43" t="n">
        <v>0</v>
      </c>
      <c r="CG112" s="43" t="n">
        <v>0</v>
      </c>
      <c r="CM112" s="43" t="n">
        <v>0</v>
      </c>
      <c r="CN112" s="43" t="s">
        <v>172</v>
      </c>
      <c r="CO112" s="43" t="n">
        <v>0</v>
      </c>
      <c r="CP112" s="43" t="n">
        <f aca="false">(P112+Q112+S112)</f>
        <v>147.72</v>
      </c>
      <c r="CQ112" s="43" t="n">
        <f aca="false">(AC112*BC112*AW112)</f>
        <v>28.43505</v>
      </c>
      <c r="CR112" s="43" t="n">
        <f aca="false">(((ET112*1.1))*BB112*AV112)</f>
        <v>13.673605</v>
      </c>
      <c r="CS112" s="43" t="n">
        <f aca="false">(AE112*BS112*AV112)</f>
        <v>2.077449</v>
      </c>
      <c r="CT112" s="43" t="n">
        <f aca="false">(AF112*BA112*AV112)</f>
        <v>31.748585</v>
      </c>
      <c r="CU112" s="43" t="n">
        <f aca="false">AG112</f>
        <v>0</v>
      </c>
      <c r="CV112" s="43" t="n">
        <f aca="false">(AH112*AV112)</f>
        <v>2.734721</v>
      </c>
      <c r="CW112" s="43" t="n">
        <f aca="false">AI112</f>
        <v>0</v>
      </c>
      <c r="CX112" s="43" t="n">
        <f aca="false">AJ112</f>
        <v>0</v>
      </c>
      <c r="CY112" s="43" t="n">
        <f aca="false">(((S112+R112)*BZ112)/100)</f>
        <v>79.1505</v>
      </c>
      <c r="CZ112" s="43" t="n">
        <f aca="false">(((S112+R112)*CA112)/100)</f>
        <v>50.061</v>
      </c>
      <c r="DE112" s="43" t="s">
        <v>173</v>
      </c>
      <c r="DF112" s="43" t="s">
        <v>173</v>
      </c>
      <c r="DG112" s="43" t="s">
        <v>173</v>
      </c>
      <c r="DI112" s="43" t="s">
        <v>173</v>
      </c>
      <c r="DJ112" s="43" t="s">
        <v>173</v>
      </c>
      <c r="DN112" s="43" t="n">
        <v>0</v>
      </c>
      <c r="DO112" s="43" t="n">
        <v>0</v>
      </c>
      <c r="DP112" s="43" t="n">
        <v>1</v>
      </c>
      <c r="DQ112" s="43" t="n">
        <v>1</v>
      </c>
      <c r="DU112" s="43" t="n">
        <v>1013</v>
      </c>
      <c r="DV112" s="43" t="s">
        <v>185</v>
      </c>
      <c r="DW112" s="43" t="s">
        <v>185</v>
      </c>
      <c r="DX112" s="43" t="n">
        <v>1</v>
      </c>
      <c r="EE112" s="43" t="n">
        <v>86330770</v>
      </c>
      <c r="EF112" s="43" t="n">
        <v>30</v>
      </c>
      <c r="EG112" s="43" t="s">
        <v>8</v>
      </c>
      <c r="EH112" s="43" t="n">
        <v>0</v>
      </c>
      <c r="EJ112" s="43" t="n">
        <v>1</v>
      </c>
      <c r="EK112" s="43" t="n">
        <v>142</v>
      </c>
      <c r="EL112" s="43" t="s">
        <v>165</v>
      </c>
      <c r="EM112" s="43" t="s">
        <v>166</v>
      </c>
      <c r="EO112" s="43" t="s">
        <v>174</v>
      </c>
      <c r="EQ112" s="43" t="n">
        <v>0</v>
      </c>
      <c r="ER112" s="43" t="n">
        <v>0</v>
      </c>
      <c r="ES112" s="43" t="n">
        <v>28.35</v>
      </c>
      <c r="ET112" s="43" t="n">
        <v>11.65</v>
      </c>
      <c r="EU112" s="43" t="n">
        <v>1.77</v>
      </c>
      <c r="EV112" s="43" t="n">
        <v>27.05</v>
      </c>
      <c r="EW112" s="43" t="n">
        <v>2.33</v>
      </c>
      <c r="EX112" s="43" t="n">
        <v>0</v>
      </c>
      <c r="EY112" s="43" t="n">
        <v>0</v>
      </c>
      <c r="FQ112" s="43" t="n">
        <v>0</v>
      </c>
      <c r="FR112" s="43" t="n">
        <v>0</v>
      </c>
      <c r="FS112" s="43" t="n">
        <v>0</v>
      </c>
      <c r="FX112" s="43" t="n">
        <v>117</v>
      </c>
      <c r="FY112" s="43" t="n">
        <v>74</v>
      </c>
      <c r="GD112" s="43" t="n">
        <v>1</v>
      </c>
      <c r="GF112" s="43" t="n">
        <v>-452510372</v>
      </c>
      <c r="GG112" s="43" t="n">
        <v>2</v>
      </c>
      <c r="GH112" s="43" t="n">
        <v>0</v>
      </c>
      <c r="GI112" s="43" t="n">
        <v>-2</v>
      </c>
      <c r="GJ112" s="43" t="n">
        <v>0</v>
      </c>
      <c r="GK112" s="43" t="n">
        <v>0</v>
      </c>
      <c r="GL112" s="43" t="n">
        <f aca="false">ROUND(IF(AND(BH112=3,BI112=3,FS112&lt;&gt;0),P112,0),2)</f>
        <v>0</v>
      </c>
      <c r="GM112" s="43" t="n">
        <f aca="false">ROUND(O112+X112+Y112,2)+GX112</f>
        <v>276.93</v>
      </c>
      <c r="GN112" s="43" t="n">
        <f aca="false">IF(OR(BI112=0,BI112=1),GM112-GX112,0)</f>
        <v>276.93</v>
      </c>
      <c r="GO112" s="43" t="n">
        <f aca="false">IF(BI112=2,GM112-GX112,0)</f>
        <v>0</v>
      </c>
      <c r="GP112" s="43" t="n">
        <f aca="false">IF(BI112=4,GM112-GX112,0)</f>
        <v>0</v>
      </c>
      <c r="GR112" s="43" t="n">
        <v>0</v>
      </c>
      <c r="GS112" s="43" t="n">
        <v>3</v>
      </c>
      <c r="GT112" s="43" t="n">
        <v>0</v>
      </c>
      <c r="GV112" s="43" t="n">
        <f aca="false">(GT112)</f>
        <v>0</v>
      </c>
      <c r="GW112" s="43" t="n">
        <v>1</v>
      </c>
      <c r="GX112" s="43" t="n">
        <f aca="false">ROUND(HC112*I112,2)</f>
        <v>0</v>
      </c>
      <c r="HA112" s="43" t="n">
        <v>0</v>
      </c>
      <c r="HB112" s="43" t="n">
        <v>0</v>
      </c>
      <c r="HC112" s="43" t="n">
        <f aca="false">GV112*GW112</f>
        <v>0</v>
      </c>
      <c r="HS112" s="43" t="n">
        <v>0</v>
      </c>
      <c r="IK112" s="43" t="n">
        <v>0</v>
      </c>
    </row>
    <row r="113" customFormat="false" ht="14.65" hidden="false" customHeight="false" outlineLevel="0" collapsed="false">
      <c r="A113" s="43" t="n">
        <v>17</v>
      </c>
      <c r="B113" s="43" t="n">
        <v>1</v>
      </c>
      <c r="C113" s="43" t="n">
        <f aca="false">ROW(SmtRes!A162)</f>
        <v>162</v>
      </c>
      <c r="D113" s="43" t="n">
        <f aca="false">ROW(EtalonRes!A162)</f>
        <v>162</v>
      </c>
      <c r="E113" s="43" t="s">
        <v>183</v>
      </c>
      <c r="F113" s="43" t="s">
        <v>184</v>
      </c>
      <c r="G113" s="43" t="s">
        <v>52</v>
      </c>
      <c r="H113" s="43" t="s">
        <v>185</v>
      </c>
      <c r="I113" s="43" t="n">
        <f aca="false">ROUND(2,9)</f>
        <v>2</v>
      </c>
      <c r="J113" s="43" t="n">
        <v>0</v>
      </c>
      <c r="K113" s="43" t="n">
        <f aca="false">ROUND(2,9)</f>
        <v>2</v>
      </c>
      <c r="O113" s="43" t="n">
        <f aca="false">ROUND(CP113,2)</f>
        <v>4843.13</v>
      </c>
      <c r="P113" s="43" t="n">
        <f aca="false">ROUND(CQ113*I113,2)</f>
        <v>683.01</v>
      </c>
      <c r="Q113" s="43" t="n">
        <f aca="false">ROUND(CR113*I113,2)</f>
        <v>492.52</v>
      </c>
      <c r="R113" s="43" t="n">
        <f aca="false">ROUND(CS113*I113,2)</f>
        <v>239.99</v>
      </c>
      <c r="S113" s="43" t="n">
        <f aca="false">ROUND(CT113*I113,2)</f>
        <v>3667.6</v>
      </c>
      <c r="T113" s="43" t="n">
        <f aca="false">ROUND(CU113*I113,2)</f>
        <v>0</v>
      </c>
      <c r="U113" s="43" t="n">
        <f aca="false">CV113*I113</f>
        <v>5.469442</v>
      </c>
      <c r="V113" s="43" t="n">
        <f aca="false">CW113*I113</f>
        <v>0</v>
      </c>
      <c r="W113" s="43" t="n">
        <f aca="false">ROUND(CX113*I113,2)</f>
        <v>0</v>
      </c>
      <c r="X113" s="43" t="n">
        <f aca="false">ROUND(CY113,2)</f>
        <v>4571.88</v>
      </c>
      <c r="Y113" s="43" t="n">
        <f aca="false">ROUND(CZ113,2)</f>
        <v>2891.62</v>
      </c>
      <c r="AA113" s="43" t="n">
        <v>86497922</v>
      </c>
      <c r="AB113" s="43" t="n">
        <f aca="false">(AC113+AD113+AF113)</f>
        <v>70.92</v>
      </c>
      <c r="AC113" s="43" t="n">
        <f aca="false">(ES113)</f>
        <v>28.35</v>
      </c>
      <c r="AD113" s="43" t="n">
        <f aca="false">((ET113*1.1))</f>
        <v>12.815</v>
      </c>
      <c r="AE113" s="43" t="n">
        <f aca="false">((EU113*1.1))</f>
        <v>1.947</v>
      </c>
      <c r="AF113" s="43" t="n">
        <f aca="false">((EV113*1.1))</f>
        <v>29.755</v>
      </c>
      <c r="AG113" s="43" t="n">
        <f aca="false">(AP113)</f>
        <v>0</v>
      </c>
      <c r="AH113" s="43" t="n">
        <f aca="false">((EW113*1.1))</f>
        <v>2.563</v>
      </c>
      <c r="AI113" s="43" t="n">
        <f aca="false">((EX113*1.1))</f>
        <v>0</v>
      </c>
      <c r="AJ113" s="43" t="n">
        <f aca="false">(AS113)</f>
        <v>0</v>
      </c>
      <c r="AK113" s="43" t="n">
        <v>0</v>
      </c>
      <c r="AL113" s="43" t="n">
        <v>28.35</v>
      </c>
      <c r="AM113" s="43" t="n">
        <v>11.65</v>
      </c>
      <c r="AN113" s="43" t="n">
        <v>1.77</v>
      </c>
      <c r="AO113" s="43" t="n">
        <v>27.05</v>
      </c>
      <c r="AP113" s="43" t="n">
        <v>0</v>
      </c>
      <c r="AQ113" s="43" t="n">
        <v>2.33</v>
      </c>
      <c r="AR113" s="43" t="n">
        <v>0</v>
      </c>
      <c r="AS113" s="43" t="n">
        <v>0</v>
      </c>
      <c r="AT113" s="43" t="n">
        <v>117</v>
      </c>
      <c r="AU113" s="43" t="n">
        <v>74</v>
      </c>
      <c r="AV113" s="43" t="n">
        <v>1.067</v>
      </c>
      <c r="AW113" s="43" t="n">
        <v>1.003</v>
      </c>
      <c r="AZ113" s="43" t="n">
        <v>1</v>
      </c>
      <c r="BA113" s="43" t="n">
        <v>57.76</v>
      </c>
      <c r="BB113" s="43" t="n">
        <v>18.01</v>
      </c>
      <c r="BC113" s="43" t="n">
        <v>12.01</v>
      </c>
      <c r="BH113" s="43" t="n">
        <v>0</v>
      </c>
      <c r="BI113" s="43" t="n">
        <v>1</v>
      </c>
      <c r="BJ113" s="43" t="s">
        <v>186</v>
      </c>
      <c r="BM113" s="43" t="n">
        <v>142</v>
      </c>
      <c r="BN113" s="43" t="n">
        <v>0</v>
      </c>
      <c r="BO113" s="43" t="s">
        <v>184</v>
      </c>
      <c r="BP113" s="43" t="n">
        <v>1</v>
      </c>
      <c r="BQ113" s="43" t="n">
        <v>30</v>
      </c>
      <c r="BR113" s="43" t="n">
        <v>0</v>
      </c>
      <c r="BS113" s="43" t="n">
        <v>57.76</v>
      </c>
      <c r="BT113" s="43" t="n">
        <v>1</v>
      </c>
      <c r="BU113" s="43" t="n">
        <v>1</v>
      </c>
      <c r="BV113" s="43" t="n">
        <v>1</v>
      </c>
      <c r="BW113" s="43" t="n">
        <v>1</v>
      </c>
      <c r="BX113" s="43" t="n">
        <v>1</v>
      </c>
      <c r="BZ113" s="43" t="n">
        <v>117</v>
      </c>
      <c r="CA113" s="43" t="n">
        <v>74</v>
      </c>
      <c r="CE113" s="43" t="n">
        <v>0</v>
      </c>
      <c r="CF113" s="43" t="n">
        <v>0</v>
      </c>
      <c r="CG113" s="43" t="n">
        <v>0</v>
      </c>
      <c r="CM113" s="43" t="n">
        <v>0</v>
      </c>
      <c r="CN113" s="43" t="s">
        <v>172</v>
      </c>
      <c r="CO113" s="43" t="n">
        <v>0</v>
      </c>
      <c r="CP113" s="43" t="n">
        <f aca="false">(P113+Q113+S113)</f>
        <v>4843.13</v>
      </c>
      <c r="CQ113" s="43" t="n">
        <f aca="false">(AC113*BC113*AW113)</f>
        <v>341.5049505</v>
      </c>
      <c r="CR113" s="43" t="n">
        <f aca="false">(((ET113*1.1))*BB113*AV113)</f>
        <v>246.26162605</v>
      </c>
      <c r="CS113" s="43" t="n">
        <f aca="false">(AE113*BS113*AV113)</f>
        <v>119.99345424</v>
      </c>
      <c r="CT113" s="43" t="n">
        <f aca="false">(AF113*BA113*AV113)</f>
        <v>1833.7982696</v>
      </c>
      <c r="CU113" s="43" t="n">
        <f aca="false">AG113</f>
        <v>0</v>
      </c>
      <c r="CV113" s="43" t="n">
        <f aca="false">(AH113*AV113)</f>
        <v>2.734721</v>
      </c>
      <c r="CW113" s="43" t="n">
        <f aca="false">AI113</f>
        <v>0</v>
      </c>
      <c r="CX113" s="43" t="n">
        <f aca="false">AJ113</f>
        <v>0</v>
      </c>
      <c r="CY113" s="43" t="n">
        <f aca="false">(S113+R113)*(BZ113/100)</f>
        <v>4571.8803</v>
      </c>
      <c r="CZ113" s="43" t="n">
        <f aca="false">(S113+R113)*(CA113/100)</f>
        <v>2891.6166</v>
      </c>
      <c r="DE113" s="43" t="s">
        <v>173</v>
      </c>
      <c r="DF113" s="43" t="s">
        <v>173</v>
      </c>
      <c r="DG113" s="43" t="s">
        <v>173</v>
      </c>
      <c r="DI113" s="43" t="s">
        <v>173</v>
      </c>
      <c r="DJ113" s="43" t="s">
        <v>173</v>
      </c>
      <c r="DN113" s="43" t="n">
        <v>117</v>
      </c>
      <c r="DO113" s="43" t="n">
        <v>74</v>
      </c>
      <c r="DP113" s="43" t="n">
        <v>1</v>
      </c>
      <c r="DQ113" s="43" t="n">
        <v>1</v>
      </c>
      <c r="DU113" s="43" t="n">
        <v>1013</v>
      </c>
      <c r="DV113" s="43" t="s">
        <v>185</v>
      </c>
      <c r="DW113" s="43" t="s">
        <v>185</v>
      </c>
      <c r="DX113" s="43" t="n">
        <v>1</v>
      </c>
      <c r="EE113" s="43" t="n">
        <v>86330770</v>
      </c>
      <c r="EF113" s="43" t="n">
        <v>30</v>
      </c>
      <c r="EG113" s="43" t="s">
        <v>8</v>
      </c>
      <c r="EH113" s="43" t="n">
        <v>0</v>
      </c>
      <c r="EJ113" s="43" t="n">
        <v>1</v>
      </c>
      <c r="EK113" s="43" t="n">
        <v>142</v>
      </c>
      <c r="EL113" s="43" t="s">
        <v>165</v>
      </c>
      <c r="EM113" s="43" t="s">
        <v>166</v>
      </c>
      <c r="EO113" s="43" t="s">
        <v>174</v>
      </c>
      <c r="EQ113" s="43" t="n">
        <v>0</v>
      </c>
      <c r="ER113" s="43" t="n">
        <v>0</v>
      </c>
      <c r="ES113" s="43" t="n">
        <v>28.35</v>
      </c>
      <c r="ET113" s="43" t="n">
        <v>11.65</v>
      </c>
      <c r="EU113" s="43" t="n">
        <v>1.77</v>
      </c>
      <c r="EV113" s="43" t="n">
        <v>27.05</v>
      </c>
      <c r="EW113" s="43" t="n">
        <v>2.33</v>
      </c>
      <c r="EX113" s="43" t="n">
        <v>0</v>
      </c>
      <c r="EY113" s="43" t="n">
        <v>0</v>
      </c>
      <c r="FQ113" s="43" t="n">
        <v>0</v>
      </c>
      <c r="FR113" s="43" t="n">
        <v>0</v>
      </c>
      <c r="FS113" s="43" t="n">
        <v>0</v>
      </c>
      <c r="FX113" s="43" t="n">
        <v>117</v>
      </c>
      <c r="FY113" s="43" t="n">
        <v>74</v>
      </c>
      <c r="GD113" s="43" t="n">
        <v>1</v>
      </c>
      <c r="GF113" s="43" t="n">
        <v>-452510372</v>
      </c>
      <c r="GG113" s="43" t="n">
        <v>2</v>
      </c>
      <c r="GH113" s="43" t="n">
        <v>0</v>
      </c>
      <c r="GI113" s="43" t="n">
        <v>-2</v>
      </c>
      <c r="GJ113" s="43" t="n">
        <v>0</v>
      </c>
      <c r="GK113" s="43" t="n">
        <v>0</v>
      </c>
      <c r="GL113" s="43" t="n">
        <f aca="false">ROUND(IF(AND(BH113=3,BI113=3,FS113&lt;&gt;0),P113,0),2)</f>
        <v>0</v>
      </c>
      <c r="GM113" s="43" t="n">
        <f aca="false">ROUND(O113+X113+Y113,2)+GX113</f>
        <v>12306.63</v>
      </c>
      <c r="GN113" s="43" t="n">
        <f aca="false">IF(OR(BI113=0,BI113=1),GM113-GX113,0)</f>
        <v>12306.63</v>
      </c>
      <c r="GO113" s="43" t="n">
        <f aca="false">IF(BI113=2,GM113-GX113,0)</f>
        <v>0</v>
      </c>
      <c r="GP113" s="43" t="n">
        <f aca="false">IF(BI113=4,GM113-GX113,0)</f>
        <v>0</v>
      </c>
      <c r="GR113" s="43" t="n">
        <v>0</v>
      </c>
      <c r="GS113" s="43" t="n">
        <v>3</v>
      </c>
      <c r="GT113" s="43" t="n">
        <v>0</v>
      </c>
      <c r="GV113" s="43" t="n">
        <f aca="false">(GT113)</f>
        <v>0</v>
      </c>
      <c r="GW113" s="43" t="n">
        <v>12.01</v>
      </c>
      <c r="GX113" s="43" t="n">
        <f aca="false">ROUND(HC113*I113,2)</f>
        <v>0</v>
      </c>
      <c r="HA113" s="43" t="n">
        <v>0</v>
      </c>
      <c r="HB113" s="43" t="n">
        <v>0</v>
      </c>
      <c r="HC113" s="43" t="n">
        <f aca="false">GV113*GW113</f>
        <v>0</v>
      </c>
      <c r="HS113" s="43" t="n">
        <v>0</v>
      </c>
      <c r="IK113" s="43" t="n">
        <v>0</v>
      </c>
    </row>
    <row r="114" customFormat="false" ht="14.65" hidden="false" customHeight="false" outlineLevel="0" collapsed="false">
      <c r="A114" s="43" t="n">
        <v>17</v>
      </c>
      <c r="B114" s="43" t="n">
        <v>1</v>
      </c>
      <c r="C114" s="43" t="n">
        <f aca="false">ROW(SmtRes!A169)</f>
        <v>169</v>
      </c>
      <c r="D114" s="43" t="n">
        <f aca="false">ROW(EtalonRes!A169)</f>
        <v>169</v>
      </c>
      <c r="E114" s="43" t="s">
        <v>187</v>
      </c>
      <c r="F114" s="43" t="s">
        <v>188</v>
      </c>
      <c r="G114" s="43" t="s">
        <v>53</v>
      </c>
      <c r="H114" s="43" t="s">
        <v>189</v>
      </c>
      <c r="I114" s="43" t="n">
        <f aca="false">ROUND(20,9)</f>
        <v>20</v>
      </c>
      <c r="J114" s="43" t="n">
        <v>0</v>
      </c>
      <c r="K114" s="43" t="n">
        <f aca="false">ROUND(20,9)</f>
        <v>20</v>
      </c>
      <c r="O114" s="43" t="n">
        <f aca="false">ROUND(CP114,2)</f>
        <v>347.69</v>
      </c>
      <c r="P114" s="43" t="n">
        <f aca="false">ROUND(CQ114*I114,2)</f>
        <v>140.42</v>
      </c>
      <c r="Q114" s="43" t="n">
        <f aca="false">ROUND(CR114*I114,2)</f>
        <v>164.08</v>
      </c>
      <c r="R114" s="43" t="n">
        <f aca="false">ROUND(CS114*I114,2)</f>
        <v>18.07</v>
      </c>
      <c r="S114" s="43" t="n">
        <f aca="false">ROUND(CT114*I114,2)</f>
        <v>43.19</v>
      </c>
      <c r="T114" s="43" t="n">
        <f aca="false">ROUND(CU114*I114,2)</f>
        <v>0</v>
      </c>
      <c r="U114" s="43" t="n">
        <f aca="false">CV114*I114</f>
        <v>3.75584</v>
      </c>
      <c r="V114" s="43" t="n">
        <f aca="false">CW114*I114</f>
        <v>0</v>
      </c>
      <c r="W114" s="43" t="n">
        <f aca="false">ROUND(CX114*I114,2)</f>
        <v>0</v>
      </c>
      <c r="X114" s="43" t="n">
        <f aca="false">ROUND(CY114,2)</f>
        <v>71.67</v>
      </c>
      <c r="Y114" s="43" t="n">
        <f aca="false">ROUND(CZ114,2)</f>
        <v>45.33</v>
      </c>
      <c r="AA114" s="43" t="n">
        <v>86497921</v>
      </c>
      <c r="AB114" s="43" t="n">
        <f aca="false">(AC114+AD114+AF114)</f>
        <v>16.713</v>
      </c>
      <c r="AC114" s="43" t="n">
        <f aca="false">(ES114)</f>
        <v>7</v>
      </c>
      <c r="AD114" s="43" t="n">
        <f aca="false">((ET114*1.1))</f>
        <v>7.689</v>
      </c>
      <c r="AE114" s="43" t="n">
        <f aca="false">((EU114*1.1))</f>
        <v>0.847</v>
      </c>
      <c r="AF114" s="43" t="n">
        <f aca="false">((EV114*1.1))</f>
        <v>2.024</v>
      </c>
      <c r="AG114" s="43" t="n">
        <f aca="false">(AP114)</f>
        <v>0</v>
      </c>
      <c r="AH114" s="43" t="n">
        <f aca="false">((EW114*1.1))</f>
        <v>0.176</v>
      </c>
      <c r="AI114" s="43" t="n">
        <f aca="false">((EX114*1.1))</f>
        <v>0</v>
      </c>
      <c r="AJ114" s="43" t="n">
        <f aca="false">(AS114)</f>
        <v>0</v>
      </c>
      <c r="AK114" s="43" t="n">
        <v>0</v>
      </c>
      <c r="AL114" s="43" t="n">
        <v>7</v>
      </c>
      <c r="AM114" s="43" t="n">
        <v>6.99</v>
      </c>
      <c r="AN114" s="43" t="n">
        <v>0.77</v>
      </c>
      <c r="AO114" s="43" t="n">
        <v>1.84</v>
      </c>
      <c r="AP114" s="43" t="n">
        <v>0</v>
      </c>
      <c r="AQ114" s="43" t="n">
        <v>0.16</v>
      </c>
      <c r="AR114" s="43" t="n">
        <v>0</v>
      </c>
      <c r="AS114" s="43" t="n">
        <v>0</v>
      </c>
      <c r="AT114" s="43" t="n">
        <v>117</v>
      </c>
      <c r="AU114" s="43" t="n">
        <v>74</v>
      </c>
      <c r="AV114" s="43" t="n">
        <v>1.067</v>
      </c>
      <c r="AW114" s="43" t="n">
        <v>1.003</v>
      </c>
      <c r="AZ114" s="43" t="n">
        <v>1</v>
      </c>
      <c r="BA114" s="43" t="n">
        <v>1</v>
      </c>
      <c r="BB114" s="43" t="n">
        <v>1</v>
      </c>
      <c r="BC114" s="43" t="n">
        <v>1</v>
      </c>
      <c r="BH114" s="43" t="n">
        <v>0</v>
      </c>
      <c r="BI114" s="43" t="n">
        <v>1</v>
      </c>
      <c r="BJ114" s="43" t="s">
        <v>188</v>
      </c>
      <c r="BM114" s="43" t="n">
        <v>142</v>
      </c>
      <c r="BN114" s="43" t="n">
        <v>0</v>
      </c>
      <c r="BO114" s="43" t="s">
        <v>188</v>
      </c>
      <c r="BP114" s="43" t="n">
        <v>1</v>
      </c>
      <c r="BQ114" s="43" t="n">
        <v>30</v>
      </c>
      <c r="BR114" s="43" t="n">
        <v>0</v>
      </c>
      <c r="BS114" s="43" t="n">
        <v>1</v>
      </c>
      <c r="BT114" s="43" t="n">
        <v>1</v>
      </c>
      <c r="BU114" s="43" t="n">
        <v>1</v>
      </c>
      <c r="BV114" s="43" t="n">
        <v>1</v>
      </c>
      <c r="BW114" s="43" t="n">
        <v>1</v>
      </c>
      <c r="BX114" s="43" t="n">
        <v>1</v>
      </c>
      <c r="BZ114" s="43" t="n">
        <v>117</v>
      </c>
      <c r="CA114" s="43" t="n">
        <v>74</v>
      </c>
      <c r="CE114" s="43" t="n">
        <v>0</v>
      </c>
      <c r="CF114" s="43" t="n">
        <v>0</v>
      </c>
      <c r="CG114" s="43" t="n">
        <v>0</v>
      </c>
      <c r="CM114" s="43" t="n">
        <v>0</v>
      </c>
      <c r="CN114" s="43" t="s">
        <v>172</v>
      </c>
      <c r="CO114" s="43" t="n">
        <v>0</v>
      </c>
      <c r="CP114" s="43" t="n">
        <f aca="false">(P114+Q114+S114)</f>
        <v>347.69</v>
      </c>
      <c r="CQ114" s="43" t="n">
        <f aca="false">(AC114*BC114*AW114)</f>
        <v>7.021</v>
      </c>
      <c r="CR114" s="43" t="n">
        <f aca="false">(((ET114*1.1))*BB114*AV114)</f>
        <v>8.204163</v>
      </c>
      <c r="CS114" s="43" t="n">
        <f aca="false">(AE114*BS114*AV114)</f>
        <v>0.903749</v>
      </c>
      <c r="CT114" s="43" t="n">
        <f aca="false">(AF114*BA114*AV114)</f>
        <v>2.159608</v>
      </c>
      <c r="CU114" s="43" t="n">
        <f aca="false">AG114</f>
        <v>0</v>
      </c>
      <c r="CV114" s="43" t="n">
        <f aca="false">(AH114*AV114)</f>
        <v>0.187792</v>
      </c>
      <c r="CW114" s="43" t="n">
        <f aca="false">AI114</f>
        <v>0</v>
      </c>
      <c r="CX114" s="43" t="n">
        <f aca="false">AJ114</f>
        <v>0</v>
      </c>
      <c r="CY114" s="43" t="n">
        <f aca="false">(((S114+R114)*BZ114)/100)</f>
        <v>71.6742</v>
      </c>
      <c r="CZ114" s="43" t="n">
        <f aca="false">(((S114+R114)*CA114)/100)</f>
        <v>45.3324</v>
      </c>
      <c r="DE114" s="43" t="s">
        <v>173</v>
      </c>
      <c r="DF114" s="43" t="s">
        <v>173</v>
      </c>
      <c r="DG114" s="43" t="s">
        <v>173</v>
      </c>
      <c r="DI114" s="43" t="s">
        <v>173</v>
      </c>
      <c r="DJ114" s="43" t="s">
        <v>173</v>
      </c>
      <c r="DN114" s="43" t="n">
        <v>0</v>
      </c>
      <c r="DO114" s="43" t="n">
        <v>0</v>
      </c>
      <c r="DP114" s="43" t="n">
        <v>1</v>
      </c>
      <c r="DQ114" s="43" t="n">
        <v>1</v>
      </c>
      <c r="DU114" s="43" t="n">
        <v>1013</v>
      </c>
      <c r="DV114" s="43" t="s">
        <v>189</v>
      </c>
      <c r="DW114" s="43" t="s">
        <v>189</v>
      </c>
      <c r="DX114" s="43" t="n">
        <v>1</v>
      </c>
      <c r="EE114" s="43" t="n">
        <v>86330770</v>
      </c>
      <c r="EF114" s="43" t="n">
        <v>30</v>
      </c>
      <c r="EG114" s="43" t="s">
        <v>8</v>
      </c>
      <c r="EH114" s="43" t="n">
        <v>0</v>
      </c>
      <c r="EJ114" s="43" t="n">
        <v>1</v>
      </c>
      <c r="EK114" s="43" t="n">
        <v>142</v>
      </c>
      <c r="EL114" s="43" t="s">
        <v>165</v>
      </c>
      <c r="EM114" s="43" t="s">
        <v>166</v>
      </c>
      <c r="EO114" s="43" t="s">
        <v>174</v>
      </c>
      <c r="EQ114" s="43" t="n">
        <v>0</v>
      </c>
      <c r="ER114" s="43" t="n">
        <v>0</v>
      </c>
      <c r="ES114" s="43" t="n">
        <v>7</v>
      </c>
      <c r="ET114" s="43" t="n">
        <v>6.99</v>
      </c>
      <c r="EU114" s="43" t="n">
        <v>0.77</v>
      </c>
      <c r="EV114" s="43" t="n">
        <v>1.84</v>
      </c>
      <c r="EW114" s="43" t="n">
        <v>0.16</v>
      </c>
      <c r="EX114" s="43" t="n">
        <v>0</v>
      </c>
      <c r="EY114" s="43" t="n">
        <v>0</v>
      </c>
      <c r="FQ114" s="43" t="n">
        <v>0</v>
      </c>
      <c r="FR114" s="43" t="n">
        <v>0</v>
      </c>
      <c r="FS114" s="43" t="n">
        <v>0</v>
      </c>
      <c r="FX114" s="43" t="n">
        <v>117</v>
      </c>
      <c r="FY114" s="43" t="n">
        <v>74</v>
      </c>
      <c r="GD114" s="43" t="n">
        <v>1</v>
      </c>
      <c r="GF114" s="43" t="n">
        <v>326673426</v>
      </c>
      <c r="GG114" s="43" t="n">
        <v>2</v>
      </c>
      <c r="GH114" s="43" t="n">
        <v>0</v>
      </c>
      <c r="GI114" s="43" t="n">
        <v>-2</v>
      </c>
      <c r="GJ114" s="43" t="n">
        <v>0</v>
      </c>
      <c r="GK114" s="43" t="n">
        <v>0</v>
      </c>
      <c r="GL114" s="43" t="n">
        <f aca="false">ROUND(IF(AND(BH114=3,BI114=3,FS114&lt;&gt;0),P114,0),2)</f>
        <v>0</v>
      </c>
      <c r="GM114" s="43" t="n">
        <f aca="false">ROUND(O114+X114+Y114,2)+GX114</f>
        <v>464.69</v>
      </c>
      <c r="GN114" s="43" t="n">
        <f aca="false">IF(OR(BI114=0,BI114=1),GM114-GX114,0)</f>
        <v>464.69</v>
      </c>
      <c r="GO114" s="43" t="n">
        <f aca="false">IF(BI114=2,GM114-GX114,0)</f>
        <v>0</v>
      </c>
      <c r="GP114" s="43" t="n">
        <f aca="false">IF(BI114=4,GM114-GX114,0)</f>
        <v>0</v>
      </c>
      <c r="GR114" s="43" t="n">
        <v>0</v>
      </c>
      <c r="GS114" s="43" t="n">
        <v>3</v>
      </c>
      <c r="GT114" s="43" t="n">
        <v>0</v>
      </c>
      <c r="GV114" s="43" t="n">
        <f aca="false">(GT114)</f>
        <v>0</v>
      </c>
      <c r="GW114" s="43" t="n">
        <v>1</v>
      </c>
      <c r="GX114" s="43" t="n">
        <f aca="false">ROUND(HC114*I114,2)</f>
        <v>0</v>
      </c>
      <c r="HA114" s="43" t="n">
        <v>0</v>
      </c>
      <c r="HB114" s="43" t="n">
        <v>0</v>
      </c>
      <c r="HC114" s="43" t="n">
        <f aca="false">GV114*GW114</f>
        <v>0</v>
      </c>
      <c r="HS114" s="43" t="n">
        <v>0</v>
      </c>
      <c r="IK114" s="43" t="n">
        <v>0</v>
      </c>
    </row>
    <row r="115" customFormat="false" ht="14.65" hidden="false" customHeight="false" outlineLevel="0" collapsed="false">
      <c r="A115" s="43" t="n">
        <v>17</v>
      </c>
      <c r="B115" s="43" t="n">
        <v>1</v>
      </c>
      <c r="C115" s="43" t="n">
        <f aca="false">ROW(SmtRes!A176)</f>
        <v>176</v>
      </c>
      <c r="D115" s="43" t="n">
        <f aca="false">ROW(EtalonRes!A176)</f>
        <v>176</v>
      </c>
      <c r="E115" s="43" t="s">
        <v>187</v>
      </c>
      <c r="F115" s="43" t="s">
        <v>188</v>
      </c>
      <c r="G115" s="43" t="s">
        <v>53</v>
      </c>
      <c r="H115" s="43" t="s">
        <v>189</v>
      </c>
      <c r="I115" s="43" t="n">
        <f aca="false">ROUND(20,9)</f>
        <v>20</v>
      </c>
      <c r="J115" s="43" t="n">
        <v>0</v>
      </c>
      <c r="K115" s="43" t="n">
        <f aca="false">ROUND(20,9)</f>
        <v>20</v>
      </c>
      <c r="O115" s="43" t="n">
        <f aca="false">ROUND(CP115,2)</f>
        <v>6273.96</v>
      </c>
      <c r="P115" s="43" t="n">
        <f aca="false">ROUND(CQ115*I115,2)</f>
        <v>1409.82</v>
      </c>
      <c r="Q115" s="43" t="n">
        <f aca="false">ROUND(CR115*I115,2)</f>
        <v>2369.36</v>
      </c>
      <c r="R115" s="43" t="n">
        <f aca="false">ROUND(CS115*I115,2)</f>
        <v>1044.01</v>
      </c>
      <c r="S115" s="43" t="n">
        <f aca="false">ROUND(CT115*I115,2)</f>
        <v>2494.78</v>
      </c>
      <c r="T115" s="43" t="n">
        <f aca="false">ROUND(CU115*I115,2)</f>
        <v>0</v>
      </c>
      <c r="U115" s="43" t="n">
        <f aca="false">CV115*I115</f>
        <v>3.75584</v>
      </c>
      <c r="V115" s="43" t="n">
        <f aca="false">CW115*I115</f>
        <v>0</v>
      </c>
      <c r="W115" s="43" t="n">
        <f aca="false">ROUND(CX115*I115,2)</f>
        <v>0</v>
      </c>
      <c r="X115" s="43" t="n">
        <f aca="false">ROUND(CY115,2)</f>
        <v>4140.38</v>
      </c>
      <c r="Y115" s="43" t="n">
        <f aca="false">ROUND(CZ115,2)</f>
        <v>2618.7</v>
      </c>
      <c r="AA115" s="43" t="n">
        <v>86497922</v>
      </c>
      <c r="AB115" s="43" t="n">
        <f aca="false">(AC115+AD115+AF115)</f>
        <v>16.713</v>
      </c>
      <c r="AC115" s="43" t="n">
        <f aca="false">(ES115)</f>
        <v>7</v>
      </c>
      <c r="AD115" s="43" t="n">
        <f aca="false">((ET115*1.1))</f>
        <v>7.689</v>
      </c>
      <c r="AE115" s="43" t="n">
        <f aca="false">((EU115*1.1))</f>
        <v>0.847</v>
      </c>
      <c r="AF115" s="43" t="n">
        <f aca="false">((EV115*1.1))</f>
        <v>2.024</v>
      </c>
      <c r="AG115" s="43" t="n">
        <f aca="false">(AP115)</f>
        <v>0</v>
      </c>
      <c r="AH115" s="43" t="n">
        <f aca="false">((EW115*1.1))</f>
        <v>0.176</v>
      </c>
      <c r="AI115" s="43" t="n">
        <f aca="false">((EX115*1.1))</f>
        <v>0</v>
      </c>
      <c r="AJ115" s="43" t="n">
        <f aca="false">(AS115)</f>
        <v>0</v>
      </c>
      <c r="AK115" s="43" t="n">
        <v>0</v>
      </c>
      <c r="AL115" s="43" t="n">
        <v>7</v>
      </c>
      <c r="AM115" s="43" t="n">
        <v>6.99</v>
      </c>
      <c r="AN115" s="43" t="n">
        <v>0.77</v>
      </c>
      <c r="AO115" s="43" t="n">
        <v>1.84</v>
      </c>
      <c r="AP115" s="43" t="n">
        <v>0</v>
      </c>
      <c r="AQ115" s="43" t="n">
        <v>0.16</v>
      </c>
      <c r="AR115" s="43" t="n">
        <v>0</v>
      </c>
      <c r="AS115" s="43" t="n">
        <v>0</v>
      </c>
      <c r="AT115" s="43" t="n">
        <v>117</v>
      </c>
      <c r="AU115" s="43" t="n">
        <v>74</v>
      </c>
      <c r="AV115" s="43" t="n">
        <v>1.067</v>
      </c>
      <c r="AW115" s="43" t="n">
        <v>1.003</v>
      </c>
      <c r="AZ115" s="43" t="n">
        <v>1</v>
      </c>
      <c r="BA115" s="43" t="n">
        <v>57.76</v>
      </c>
      <c r="BB115" s="43" t="n">
        <v>14.44</v>
      </c>
      <c r="BC115" s="43" t="n">
        <v>10.04</v>
      </c>
      <c r="BH115" s="43" t="n">
        <v>0</v>
      </c>
      <c r="BI115" s="43" t="n">
        <v>1</v>
      </c>
      <c r="BJ115" s="43" t="s">
        <v>188</v>
      </c>
      <c r="BM115" s="43" t="n">
        <v>142</v>
      </c>
      <c r="BN115" s="43" t="n">
        <v>0</v>
      </c>
      <c r="BO115" s="43" t="s">
        <v>188</v>
      </c>
      <c r="BP115" s="43" t="n">
        <v>1</v>
      </c>
      <c r="BQ115" s="43" t="n">
        <v>30</v>
      </c>
      <c r="BR115" s="43" t="n">
        <v>0</v>
      </c>
      <c r="BS115" s="43" t="n">
        <v>57.76</v>
      </c>
      <c r="BT115" s="43" t="n">
        <v>1</v>
      </c>
      <c r="BU115" s="43" t="n">
        <v>1</v>
      </c>
      <c r="BV115" s="43" t="n">
        <v>1</v>
      </c>
      <c r="BW115" s="43" t="n">
        <v>1</v>
      </c>
      <c r="BX115" s="43" t="n">
        <v>1</v>
      </c>
      <c r="BZ115" s="43" t="n">
        <v>117</v>
      </c>
      <c r="CA115" s="43" t="n">
        <v>74</v>
      </c>
      <c r="CE115" s="43" t="n">
        <v>0</v>
      </c>
      <c r="CF115" s="43" t="n">
        <v>0</v>
      </c>
      <c r="CG115" s="43" t="n">
        <v>0</v>
      </c>
      <c r="CM115" s="43" t="n">
        <v>0</v>
      </c>
      <c r="CN115" s="43" t="s">
        <v>172</v>
      </c>
      <c r="CO115" s="43" t="n">
        <v>0</v>
      </c>
      <c r="CP115" s="43" t="n">
        <f aca="false">(P115+Q115+S115)</f>
        <v>6273.96</v>
      </c>
      <c r="CQ115" s="43" t="n">
        <f aca="false">(AC115*BC115*AW115)</f>
        <v>70.49084</v>
      </c>
      <c r="CR115" s="43" t="n">
        <f aca="false">(((ET115*1.1))*BB115*AV115)</f>
        <v>118.46811372</v>
      </c>
      <c r="CS115" s="43" t="n">
        <f aca="false">(AE115*BS115*AV115)</f>
        <v>52.20054224</v>
      </c>
      <c r="CT115" s="43" t="n">
        <f aca="false">(AF115*BA115*AV115)</f>
        <v>124.73895808</v>
      </c>
      <c r="CU115" s="43" t="n">
        <f aca="false">AG115</f>
        <v>0</v>
      </c>
      <c r="CV115" s="43" t="n">
        <f aca="false">(AH115*AV115)</f>
        <v>0.187792</v>
      </c>
      <c r="CW115" s="43" t="n">
        <f aca="false">AI115</f>
        <v>0</v>
      </c>
      <c r="CX115" s="43" t="n">
        <f aca="false">AJ115</f>
        <v>0</v>
      </c>
      <c r="CY115" s="43" t="n">
        <f aca="false">(S115+R115)*(BZ115/100)</f>
        <v>4140.3843</v>
      </c>
      <c r="CZ115" s="43" t="n">
        <f aca="false">(S115+R115)*(CA115/100)</f>
        <v>2618.7046</v>
      </c>
      <c r="DE115" s="43" t="s">
        <v>173</v>
      </c>
      <c r="DF115" s="43" t="s">
        <v>173</v>
      </c>
      <c r="DG115" s="43" t="s">
        <v>173</v>
      </c>
      <c r="DI115" s="43" t="s">
        <v>173</v>
      </c>
      <c r="DJ115" s="43" t="s">
        <v>173</v>
      </c>
      <c r="DN115" s="43" t="n">
        <v>117</v>
      </c>
      <c r="DO115" s="43" t="n">
        <v>74</v>
      </c>
      <c r="DP115" s="43" t="n">
        <v>1</v>
      </c>
      <c r="DQ115" s="43" t="n">
        <v>1</v>
      </c>
      <c r="DU115" s="43" t="n">
        <v>1013</v>
      </c>
      <c r="DV115" s="43" t="s">
        <v>189</v>
      </c>
      <c r="DW115" s="43" t="s">
        <v>189</v>
      </c>
      <c r="DX115" s="43" t="n">
        <v>1</v>
      </c>
      <c r="EE115" s="43" t="n">
        <v>86330770</v>
      </c>
      <c r="EF115" s="43" t="n">
        <v>30</v>
      </c>
      <c r="EG115" s="43" t="s">
        <v>8</v>
      </c>
      <c r="EH115" s="43" t="n">
        <v>0</v>
      </c>
      <c r="EJ115" s="43" t="n">
        <v>1</v>
      </c>
      <c r="EK115" s="43" t="n">
        <v>142</v>
      </c>
      <c r="EL115" s="43" t="s">
        <v>165</v>
      </c>
      <c r="EM115" s="43" t="s">
        <v>166</v>
      </c>
      <c r="EO115" s="43" t="s">
        <v>174</v>
      </c>
      <c r="EQ115" s="43" t="n">
        <v>0</v>
      </c>
      <c r="ER115" s="43" t="n">
        <v>0</v>
      </c>
      <c r="ES115" s="43" t="n">
        <v>7</v>
      </c>
      <c r="ET115" s="43" t="n">
        <v>6.99</v>
      </c>
      <c r="EU115" s="43" t="n">
        <v>0.77</v>
      </c>
      <c r="EV115" s="43" t="n">
        <v>1.84</v>
      </c>
      <c r="EW115" s="43" t="n">
        <v>0.16</v>
      </c>
      <c r="EX115" s="43" t="n">
        <v>0</v>
      </c>
      <c r="EY115" s="43" t="n">
        <v>0</v>
      </c>
      <c r="FQ115" s="43" t="n">
        <v>0</v>
      </c>
      <c r="FR115" s="43" t="n">
        <v>0</v>
      </c>
      <c r="FS115" s="43" t="n">
        <v>0</v>
      </c>
      <c r="FX115" s="43" t="n">
        <v>117</v>
      </c>
      <c r="FY115" s="43" t="n">
        <v>74</v>
      </c>
      <c r="GD115" s="43" t="n">
        <v>1</v>
      </c>
      <c r="GF115" s="43" t="n">
        <v>326673426</v>
      </c>
      <c r="GG115" s="43" t="n">
        <v>2</v>
      </c>
      <c r="GH115" s="43" t="n">
        <v>0</v>
      </c>
      <c r="GI115" s="43" t="n">
        <v>-2</v>
      </c>
      <c r="GJ115" s="43" t="n">
        <v>0</v>
      </c>
      <c r="GK115" s="43" t="n">
        <v>0</v>
      </c>
      <c r="GL115" s="43" t="n">
        <f aca="false">ROUND(IF(AND(BH115=3,BI115=3,FS115&lt;&gt;0),P115,0),2)</f>
        <v>0</v>
      </c>
      <c r="GM115" s="43" t="n">
        <f aca="false">ROUND(O115+X115+Y115,2)+GX115</f>
        <v>13033.04</v>
      </c>
      <c r="GN115" s="43" t="n">
        <f aca="false">IF(OR(BI115=0,BI115=1),GM115-GX115,0)</f>
        <v>13033.04</v>
      </c>
      <c r="GO115" s="43" t="n">
        <f aca="false">IF(BI115=2,GM115-GX115,0)</f>
        <v>0</v>
      </c>
      <c r="GP115" s="43" t="n">
        <f aca="false">IF(BI115=4,GM115-GX115,0)</f>
        <v>0</v>
      </c>
      <c r="GR115" s="43" t="n">
        <v>0</v>
      </c>
      <c r="GS115" s="43" t="n">
        <v>3</v>
      </c>
      <c r="GT115" s="43" t="n">
        <v>0</v>
      </c>
      <c r="GV115" s="43" t="n">
        <f aca="false">(GT115)</f>
        <v>0</v>
      </c>
      <c r="GW115" s="43" t="n">
        <v>10.04</v>
      </c>
      <c r="GX115" s="43" t="n">
        <f aca="false">ROUND(HC115*I115,2)</f>
        <v>0</v>
      </c>
      <c r="HA115" s="43" t="n">
        <v>0</v>
      </c>
      <c r="HB115" s="43" t="n">
        <v>0</v>
      </c>
      <c r="HC115" s="43" t="n">
        <f aca="false">GV115*GW115</f>
        <v>0</v>
      </c>
      <c r="HS115" s="43" t="n">
        <v>0</v>
      </c>
      <c r="IK115" s="43" t="n">
        <v>0</v>
      </c>
    </row>
    <row r="116" customFormat="false" ht="14.65" hidden="false" customHeight="false" outlineLevel="0" collapsed="false">
      <c r="A116" s="43" t="n">
        <v>17</v>
      </c>
      <c r="B116" s="43" t="n">
        <v>1</v>
      </c>
      <c r="E116" s="43" t="s">
        <v>190</v>
      </c>
      <c r="F116" s="43" t="s">
        <v>191</v>
      </c>
      <c r="G116" s="43" t="s">
        <v>54</v>
      </c>
      <c r="H116" s="43" t="s">
        <v>192</v>
      </c>
      <c r="I116" s="43" t="n">
        <f aca="false">ROUND(20.4,9)</f>
        <v>20.4</v>
      </c>
      <c r="J116" s="43" t="n">
        <v>0</v>
      </c>
      <c r="K116" s="43" t="n">
        <f aca="false">ROUND(20.4,9)</f>
        <v>20.4</v>
      </c>
      <c r="O116" s="43" t="n">
        <f aca="false">ROUND(CP116,2)</f>
        <v>643.62</v>
      </c>
      <c r="P116" s="43" t="n">
        <f aca="false">ROUND(CQ116*I116,2)</f>
        <v>643.62</v>
      </c>
      <c r="Q116" s="43" t="n">
        <f aca="false">ROUND(CR116*I116,2)</f>
        <v>0</v>
      </c>
      <c r="R116" s="43" t="n">
        <f aca="false">ROUND(CS116*I116,2)</f>
        <v>0</v>
      </c>
      <c r="S116" s="43" t="n">
        <f aca="false">ROUND(CT116*I116,2)</f>
        <v>0</v>
      </c>
      <c r="T116" s="43" t="n">
        <f aca="false">ROUND(CU116*I116,2)</f>
        <v>0</v>
      </c>
      <c r="U116" s="43" t="n">
        <f aca="false">CV116*I116</f>
        <v>0</v>
      </c>
      <c r="V116" s="43" t="n">
        <f aca="false">CW116*I116</f>
        <v>0</v>
      </c>
      <c r="W116" s="43" t="n">
        <f aca="false">ROUND(CX116*I116,2)</f>
        <v>0</v>
      </c>
      <c r="X116" s="43" t="n">
        <f aca="false">ROUND(CY116,2)</f>
        <v>0</v>
      </c>
      <c r="Y116" s="43" t="n">
        <f aca="false">ROUND(CZ116,2)</f>
        <v>0</v>
      </c>
      <c r="AA116" s="43" t="n">
        <v>86497921</v>
      </c>
      <c r="AB116" s="43" t="n">
        <f aca="false">(AC116+AD116+AF116)</f>
        <v>31.55</v>
      </c>
      <c r="AC116" s="43" t="n">
        <f aca="false">(ES116)</f>
        <v>31.55</v>
      </c>
      <c r="AD116" s="43" t="n">
        <f aca="false">(ET116)</f>
        <v>0</v>
      </c>
      <c r="AE116" s="43" t="n">
        <f aca="false">(EU116)</f>
        <v>0</v>
      </c>
      <c r="AF116" s="43" t="n">
        <f aca="false">(EV116)</f>
        <v>0</v>
      </c>
      <c r="AG116" s="43" t="n">
        <f aca="false">(AP116)</f>
        <v>0</v>
      </c>
      <c r="AH116" s="43" t="n">
        <f aca="false">(EW116)</f>
        <v>0</v>
      </c>
      <c r="AI116" s="43" t="n">
        <f aca="false">(EX116)</f>
        <v>0</v>
      </c>
      <c r="AJ116" s="43" t="n">
        <f aca="false">(AS116)</f>
        <v>0</v>
      </c>
      <c r="AK116" s="43" t="n">
        <v>0</v>
      </c>
      <c r="AL116" s="43" t="n">
        <v>31.55</v>
      </c>
      <c r="AM116" s="43" t="n">
        <v>0</v>
      </c>
      <c r="AN116" s="43" t="n">
        <v>0</v>
      </c>
      <c r="AO116" s="43" t="n">
        <v>0</v>
      </c>
      <c r="AP116" s="43" t="n">
        <v>0</v>
      </c>
      <c r="AQ116" s="43" t="n">
        <v>0</v>
      </c>
      <c r="AR116" s="43" t="n">
        <v>0</v>
      </c>
      <c r="AS116" s="43" t="n">
        <v>0</v>
      </c>
      <c r="AT116" s="43" t="n">
        <v>0</v>
      </c>
      <c r="AU116" s="43" t="n">
        <v>0</v>
      </c>
      <c r="AV116" s="43" t="n">
        <v>1</v>
      </c>
      <c r="AW116" s="43" t="n">
        <v>1</v>
      </c>
      <c r="AZ116" s="43" t="n">
        <v>1</v>
      </c>
      <c r="BA116" s="43" t="n">
        <v>1</v>
      </c>
      <c r="BB116" s="43" t="n">
        <v>1</v>
      </c>
      <c r="BC116" s="43" t="n">
        <v>1</v>
      </c>
      <c r="BH116" s="43" t="n">
        <v>0</v>
      </c>
      <c r="BI116" s="43" t="n">
        <v>1</v>
      </c>
      <c r="BJ116" s="43" t="s">
        <v>193</v>
      </c>
      <c r="BM116" s="43" t="n">
        <v>0</v>
      </c>
      <c r="BN116" s="43" t="n">
        <v>0</v>
      </c>
      <c r="BO116" s="43" t="s">
        <v>194</v>
      </c>
      <c r="BP116" s="43" t="n">
        <v>1</v>
      </c>
      <c r="BQ116" s="43" t="n">
        <v>30</v>
      </c>
      <c r="BR116" s="43" t="n">
        <v>0</v>
      </c>
      <c r="BS116" s="43" t="n">
        <v>1</v>
      </c>
      <c r="BT116" s="43" t="n">
        <v>1</v>
      </c>
      <c r="BU116" s="43" t="n">
        <v>1</v>
      </c>
      <c r="BV116" s="43" t="n">
        <v>1</v>
      </c>
      <c r="BW116" s="43" t="n">
        <v>1</v>
      </c>
      <c r="BX116" s="43" t="n">
        <v>1</v>
      </c>
      <c r="BZ116" s="43" t="n">
        <v>0</v>
      </c>
      <c r="CA116" s="43" t="n">
        <v>0</v>
      </c>
      <c r="CE116" s="43" t="n">
        <v>0</v>
      </c>
      <c r="CF116" s="43" t="n">
        <v>0</v>
      </c>
      <c r="CG116" s="43" t="n">
        <v>0</v>
      </c>
      <c r="CM116" s="43" t="n">
        <v>0</v>
      </c>
      <c r="CO116" s="43" t="n">
        <v>0</v>
      </c>
      <c r="CP116" s="43" t="n">
        <f aca="false">(P116+Q116+S116)</f>
        <v>643.62</v>
      </c>
      <c r="CQ116" s="43" t="n">
        <f aca="false">(AC116*BC116*AW116)</f>
        <v>31.55</v>
      </c>
      <c r="CR116" s="43" t="n">
        <f aca="false">((ET116)*BB116*AV116)</f>
        <v>0</v>
      </c>
      <c r="CS116" s="43" t="n">
        <f aca="false">(AE116*BS116*AV116)</f>
        <v>0</v>
      </c>
      <c r="CT116" s="43" t="n">
        <f aca="false">(AF116*BA116*AV116)</f>
        <v>0</v>
      </c>
      <c r="CU116" s="43" t="n">
        <f aca="false">AG116</f>
        <v>0</v>
      </c>
      <c r="CV116" s="43" t="n">
        <f aca="false">(AH116*AV116)</f>
        <v>0</v>
      </c>
      <c r="CW116" s="43" t="n">
        <f aca="false">AI116</f>
        <v>0</v>
      </c>
      <c r="CX116" s="43" t="n">
        <f aca="false">AJ116</f>
        <v>0</v>
      </c>
      <c r="CY116" s="43" t="n">
        <f aca="false">(((S116+R116)*BZ116)/100)</f>
        <v>0</v>
      </c>
      <c r="CZ116" s="43" t="n">
        <f aca="false">(((S116+R116)*CA116)/100)</f>
        <v>0</v>
      </c>
      <c r="DN116" s="43" t="n">
        <v>0</v>
      </c>
      <c r="DO116" s="43" t="n">
        <v>0</v>
      </c>
      <c r="DP116" s="43" t="n">
        <v>1</v>
      </c>
      <c r="DQ116" s="43" t="n">
        <v>1</v>
      </c>
      <c r="DU116" s="43" t="n">
        <v>1003</v>
      </c>
      <c r="DV116" s="43" t="s">
        <v>192</v>
      </c>
      <c r="DW116" s="43" t="s">
        <v>192</v>
      </c>
      <c r="DX116" s="43" t="n">
        <v>1</v>
      </c>
      <c r="EE116" s="43" t="n">
        <v>86330672</v>
      </c>
      <c r="EF116" s="43" t="n">
        <v>30</v>
      </c>
      <c r="EG116" s="43" t="s">
        <v>8</v>
      </c>
      <c r="EH116" s="43" t="n">
        <v>0</v>
      </c>
      <c r="EJ116" s="43" t="n">
        <v>4</v>
      </c>
      <c r="EK116" s="43" t="n">
        <v>0</v>
      </c>
      <c r="EL116" s="43" t="s">
        <v>195</v>
      </c>
      <c r="EM116" s="43" t="s">
        <v>196</v>
      </c>
      <c r="EQ116" s="43" t="n">
        <v>0</v>
      </c>
      <c r="ER116" s="43" t="n">
        <v>0</v>
      </c>
      <c r="ES116" s="43" t="n">
        <v>31.55</v>
      </c>
      <c r="ET116" s="43" t="n">
        <v>0</v>
      </c>
      <c r="EU116" s="43" t="n">
        <v>0</v>
      </c>
      <c r="EV116" s="43" t="n">
        <v>0</v>
      </c>
      <c r="EW116" s="43" t="n">
        <v>0</v>
      </c>
      <c r="EX116" s="43" t="n">
        <v>0</v>
      </c>
      <c r="EY116" s="43" t="n">
        <v>0</v>
      </c>
      <c r="FQ116" s="43" t="n">
        <v>0</v>
      </c>
      <c r="FR116" s="43" t="n">
        <v>0</v>
      </c>
      <c r="FS116" s="43" t="n">
        <v>0</v>
      </c>
      <c r="FX116" s="43" t="n">
        <v>0</v>
      </c>
      <c r="FY116" s="43" t="n">
        <v>0</v>
      </c>
      <c r="GD116" s="43" t="n">
        <v>1</v>
      </c>
      <c r="GF116" s="43" t="n">
        <v>1144724297</v>
      </c>
      <c r="GG116" s="43" t="n">
        <v>2</v>
      </c>
      <c r="GH116" s="43" t="n">
        <v>0</v>
      </c>
      <c r="GI116" s="43" t="n">
        <v>-2</v>
      </c>
      <c r="GJ116" s="43" t="n">
        <v>0</v>
      </c>
      <c r="GK116" s="43" t="n">
        <v>0</v>
      </c>
      <c r="GL116" s="43" t="n">
        <f aca="false">ROUND(IF(AND(BH116=3,BI116=3,FS116&lt;&gt;0),P116,0),2)</f>
        <v>0</v>
      </c>
      <c r="GM116" s="43" t="n">
        <f aca="false">ROUND(O116+X116+Y116,2)+GX116</f>
        <v>643.62</v>
      </c>
      <c r="GN116" s="43" t="n">
        <f aca="false">IF(OR(BI116=0,BI116=1),GM116-GX116,0)</f>
        <v>643.62</v>
      </c>
      <c r="GO116" s="43" t="n">
        <f aca="false">IF(BI116=2,GM116-GX116,0)</f>
        <v>0</v>
      </c>
      <c r="GP116" s="43" t="n">
        <f aca="false">IF(BI116=4,GM116-GX116,0)</f>
        <v>0</v>
      </c>
      <c r="GR116" s="43" t="n">
        <v>0</v>
      </c>
      <c r="GS116" s="43" t="n">
        <v>3</v>
      </c>
      <c r="GT116" s="43" t="n">
        <v>0</v>
      </c>
      <c r="GV116" s="43" t="n">
        <f aca="false">(GT116)</f>
        <v>0</v>
      </c>
      <c r="GW116" s="43" t="n">
        <v>1</v>
      </c>
      <c r="GX116" s="43" t="n">
        <f aca="false">ROUND(HC116*I116,2)</f>
        <v>0</v>
      </c>
      <c r="HA116" s="43" t="n">
        <v>0</v>
      </c>
      <c r="HB116" s="43" t="n">
        <v>0</v>
      </c>
      <c r="HC116" s="43" t="n">
        <f aca="false">GV116*GW116</f>
        <v>0</v>
      </c>
      <c r="HS116" s="43" t="n">
        <v>0</v>
      </c>
      <c r="IK116" s="43" t="n">
        <v>0</v>
      </c>
    </row>
    <row r="117" customFormat="false" ht="14.65" hidden="false" customHeight="false" outlineLevel="0" collapsed="false">
      <c r="A117" s="43" t="n">
        <v>17</v>
      </c>
      <c r="B117" s="43" t="n">
        <v>1</v>
      </c>
      <c r="E117" s="43" t="s">
        <v>190</v>
      </c>
      <c r="F117" s="43" t="s">
        <v>191</v>
      </c>
      <c r="G117" s="43" t="s">
        <v>54</v>
      </c>
      <c r="H117" s="43" t="s">
        <v>192</v>
      </c>
      <c r="I117" s="43" t="n">
        <f aca="false">ROUND(20.4,9)</f>
        <v>20.4</v>
      </c>
      <c r="J117" s="43" t="n">
        <v>0</v>
      </c>
      <c r="K117" s="43" t="n">
        <f aca="false">ROUND(20.4,9)</f>
        <v>20.4</v>
      </c>
      <c r="O117" s="43" t="n">
        <f aca="false">ROUND(CP117,2)</f>
        <v>6210.93</v>
      </c>
      <c r="P117" s="43" t="n">
        <f aca="false">ROUND(CQ117*I117,2)</f>
        <v>6210.93</v>
      </c>
      <c r="Q117" s="43" t="n">
        <f aca="false">ROUND(CR117*I117,2)</f>
        <v>0</v>
      </c>
      <c r="R117" s="43" t="n">
        <f aca="false">ROUND(CS117*I117,2)</f>
        <v>0</v>
      </c>
      <c r="S117" s="43" t="n">
        <f aca="false">ROUND(CT117*I117,2)</f>
        <v>0</v>
      </c>
      <c r="T117" s="43" t="n">
        <f aca="false">ROUND(CU117*I117,2)</f>
        <v>0</v>
      </c>
      <c r="U117" s="43" t="n">
        <f aca="false">CV117*I117</f>
        <v>0</v>
      </c>
      <c r="V117" s="43" t="n">
        <f aca="false">CW117*I117</f>
        <v>0</v>
      </c>
      <c r="W117" s="43" t="n">
        <f aca="false">ROUND(CX117*I117,2)</f>
        <v>0</v>
      </c>
      <c r="X117" s="43" t="n">
        <f aca="false">ROUND(CY117,2)</f>
        <v>0</v>
      </c>
      <c r="Y117" s="43" t="n">
        <f aca="false">ROUND(CZ117,2)</f>
        <v>0</v>
      </c>
      <c r="AA117" s="43" t="n">
        <v>86497922</v>
      </c>
      <c r="AB117" s="43" t="n">
        <f aca="false">(AC117+AD117+AF117)</f>
        <v>31.55</v>
      </c>
      <c r="AC117" s="43" t="n">
        <f aca="false">(ES117)</f>
        <v>31.55</v>
      </c>
      <c r="AD117" s="43" t="n">
        <f aca="false">(ET117)</f>
        <v>0</v>
      </c>
      <c r="AE117" s="43" t="n">
        <f aca="false">(EU117)</f>
        <v>0</v>
      </c>
      <c r="AF117" s="43" t="n">
        <f aca="false">(EV117)</f>
        <v>0</v>
      </c>
      <c r="AG117" s="43" t="n">
        <f aca="false">(AP117)</f>
        <v>0</v>
      </c>
      <c r="AH117" s="43" t="n">
        <f aca="false">(EW117)</f>
        <v>0</v>
      </c>
      <c r="AI117" s="43" t="n">
        <f aca="false">(EX117)</f>
        <v>0</v>
      </c>
      <c r="AJ117" s="43" t="n">
        <f aca="false">(AS117)</f>
        <v>0</v>
      </c>
      <c r="AK117" s="43" t="n">
        <v>0</v>
      </c>
      <c r="AL117" s="43" t="n">
        <v>31.55</v>
      </c>
      <c r="AM117" s="43" t="n">
        <v>0</v>
      </c>
      <c r="AN117" s="43" t="n">
        <v>0</v>
      </c>
      <c r="AO117" s="43" t="n">
        <v>0</v>
      </c>
      <c r="AP117" s="43" t="n">
        <v>0</v>
      </c>
      <c r="AQ117" s="43" t="n">
        <v>0</v>
      </c>
      <c r="AR117" s="43" t="n">
        <v>0</v>
      </c>
      <c r="AS117" s="43" t="n">
        <v>0</v>
      </c>
      <c r="AT117" s="43" t="n">
        <v>0</v>
      </c>
      <c r="AU117" s="43" t="n">
        <v>0</v>
      </c>
      <c r="AV117" s="43" t="n">
        <v>1</v>
      </c>
      <c r="AW117" s="43" t="n">
        <v>1</v>
      </c>
      <c r="AZ117" s="43" t="n">
        <v>1</v>
      </c>
      <c r="BA117" s="43" t="n">
        <v>1</v>
      </c>
      <c r="BB117" s="43" t="n">
        <v>1</v>
      </c>
      <c r="BC117" s="43" t="n">
        <v>9.65</v>
      </c>
      <c r="BH117" s="43" t="n">
        <v>0</v>
      </c>
      <c r="BI117" s="43" t="n">
        <v>1</v>
      </c>
      <c r="BJ117" s="43" t="s">
        <v>193</v>
      </c>
      <c r="BM117" s="43" t="n">
        <v>0</v>
      </c>
      <c r="BN117" s="43" t="n">
        <v>0</v>
      </c>
      <c r="BO117" s="43" t="s">
        <v>194</v>
      </c>
      <c r="BP117" s="43" t="n">
        <v>1</v>
      </c>
      <c r="BQ117" s="43" t="n">
        <v>30</v>
      </c>
      <c r="BR117" s="43" t="n">
        <v>0</v>
      </c>
      <c r="BS117" s="43" t="n">
        <v>1</v>
      </c>
      <c r="BT117" s="43" t="n">
        <v>1</v>
      </c>
      <c r="BU117" s="43" t="n">
        <v>1</v>
      </c>
      <c r="BV117" s="43" t="n">
        <v>1</v>
      </c>
      <c r="BW117" s="43" t="n">
        <v>1</v>
      </c>
      <c r="BX117" s="43" t="n">
        <v>1</v>
      </c>
      <c r="BZ117" s="43" t="n">
        <v>0</v>
      </c>
      <c r="CA117" s="43" t="n">
        <v>0</v>
      </c>
      <c r="CE117" s="43" t="n">
        <v>0</v>
      </c>
      <c r="CF117" s="43" t="n">
        <v>0</v>
      </c>
      <c r="CG117" s="43" t="n">
        <v>0</v>
      </c>
      <c r="CM117" s="43" t="n">
        <v>0</v>
      </c>
      <c r="CO117" s="43" t="n">
        <v>0</v>
      </c>
      <c r="CP117" s="43" t="n">
        <f aca="false">(P117+Q117+S117)</f>
        <v>6210.93</v>
      </c>
      <c r="CQ117" s="43" t="n">
        <f aca="false">(AC117*BC117*AW117)</f>
        <v>304.4575</v>
      </c>
      <c r="CR117" s="43" t="n">
        <f aca="false">((ET117)*BB117*AV117)</f>
        <v>0</v>
      </c>
      <c r="CS117" s="43" t="n">
        <f aca="false">(AE117*BS117*AV117)</f>
        <v>0</v>
      </c>
      <c r="CT117" s="43" t="n">
        <f aca="false">(AF117*BA117*AV117)</f>
        <v>0</v>
      </c>
      <c r="CU117" s="43" t="n">
        <f aca="false">AG117</f>
        <v>0</v>
      </c>
      <c r="CV117" s="43" t="n">
        <f aca="false">(AH117*AV117)</f>
        <v>0</v>
      </c>
      <c r="CW117" s="43" t="n">
        <f aca="false">AI117</f>
        <v>0</v>
      </c>
      <c r="CX117" s="43" t="n">
        <f aca="false">AJ117</f>
        <v>0</v>
      </c>
      <c r="CY117" s="43" t="n">
        <f aca="false">(S117+R117)*(BZ117/100)</f>
        <v>0</v>
      </c>
      <c r="CZ117" s="43" t="n">
        <f aca="false">(S117+R117)*(CA117/100)</f>
        <v>0</v>
      </c>
      <c r="DN117" s="43" t="n">
        <v>0</v>
      </c>
      <c r="DO117" s="43" t="n">
        <v>0</v>
      </c>
      <c r="DP117" s="43" t="n">
        <v>1</v>
      </c>
      <c r="DQ117" s="43" t="n">
        <v>1</v>
      </c>
      <c r="DU117" s="43" t="n">
        <v>1003</v>
      </c>
      <c r="DV117" s="43" t="s">
        <v>192</v>
      </c>
      <c r="DW117" s="43" t="s">
        <v>192</v>
      </c>
      <c r="DX117" s="43" t="n">
        <v>1</v>
      </c>
      <c r="EE117" s="43" t="n">
        <v>86330672</v>
      </c>
      <c r="EF117" s="43" t="n">
        <v>30</v>
      </c>
      <c r="EG117" s="43" t="s">
        <v>8</v>
      </c>
      <c r="EH117" s="43" t="n">
        <v>0</v>
      </c>
      <c r="EJ117" s="43" t="n">
        <v>4</v>
      </c>
      <c r="EK117" s="43" t="n">
        <v>0</v>
      </c>
      <c r="EL117" s="43" t="s">
        <v>195</v>
      </c>
      <c r="EM117" s="43" t="s">
        <v>196</v>
      </c>
      <c r="EQ117" s="43" t="n">
        <v>0</v>
      </c>
      <c r="ER117" s="43" t="n">
        <v>0</v>
      </c>
      <c r="ES117" s="43" t="n">
        <v>31.55</v>
      </c>
      <c r="ET117" s="43" t="n">
        <v>0</v>
      </c>
      <c r="EU117" s="43" t="n">
        <v>0</v>
      </c>
      <c r="EV117" s="43" t="n">
        <v>0</v>
      </c>
      <c r="EW117" s="43" t="n">
        <v>0</v>
      </c>
      <c r="EX117" s="43" t="n">
        <v>0</v>
      </c>
      <c r="EY117" s="43" t="n">
        <v>0</v>
      </c>
      <c r="FQ117" s="43" t="n">
        <v>0</v>
      </c>
      <c r="FR117" s="43" t="n">
        <v>0</v>
      </c>
      <c r="FS117" s="43" t="n">
        <v>0</v>
      </c>
      <c r="FX117" s="43" t="n">
        <v>0</v>
      </c>
      <c r="FY117" s="43" t="n">
        <v>0</v>
      </c>
      <c r="GD117" s="43" t="n">
        <v>1</v>
      </c>
      <c r="GF117" s="43" t="n">
        <v>1144724297</v>
      </c>
      <c r="GG117" s="43" t="n">
        <v>2</v>
      </c>
      <c r="GH117" s="43" t="n">
        <v>0</v>
      </c>
      <c r="GI117" s="43" t="n">
        <v>-2</v>
      </c>
      <c r="GJ117" s="43" t="n">
        <v>0</v>
      </c>
      <c r="GK117" s="43" t="n">
        <v>0</v>
      </c>
      <c r="GL117" s="43" t="n">
        <f aca="false">ROUND(IF(AND(BH117=3,BI117=3,FS117&lt;&gt;0),P117,0),2)</f>
        <v>0</v>
      </c>
      <c r="GM117" s="43" t="n">
        <f aca="false">ROUND(O117+X117+Y117,2)+GX117</f>
        <v>6210.93</v>
      </c>
      <c r="GN117" s="43" t="n">
        <f aca="false">IF(OR(BI117=0,BI117=1),GM117-GX117,0)</f>
        <v>6210.93</v>
      </c>
      <c r="GO117" s="43" t="n">
        <f aca="false">IF(BI117=2,GM117-GX117,0)</f>
        <v>0</v>
      </c>
      <c r="GP117" s="43" t="n">
        <f aca="false">IF(BI117=4,GM117-GX117,0)</f>
        <v>0</v>
      </c>
      <c r="GR117" s="43" t="n">
        <v>0</v>
      </c>
      <c r="GS117" s="43" t="n">
        <v>3</v>
      </c>
      <c r="GT117" s="43" t="n">
        <v>0</v>
      </c>
      <c r="GV117" s="43" t="n">
        <f aca="false">(GT117)</f>
        <v>0</v>
      </c>
      <c r="GW117" s="43" t="n">
        <v>9.65</v>
      </c>
      <c r="GX117" s="43" t="n">
        <f aca="false">ROUND(HC117*I117,2)</f>
        <v>0</v>
      </c>
      <c r="HA117" s="43" t="n">
        <v>0</v>
      </c>
      <c r="HB117" s="43" t="n">
        <v>0</v>
      </c>
      <c r="HC117" s="43" t="n">
        <f aca="false">GV117*GW117</f>
        <v>0</v>
      </c>
      <c r="HS117" s="43" t="n">
        <v>0</v>
      </c>
      <c r="IK117" s="43" t="n">
        <v>0</v>
      </c>
    </row>
    <row r="118" customFormat="false" ht="14.65" hidden="false" customHeight="false" outlineLevel="0" collapsed="false">
      <c r="A118" s="43" t="n">
        <v>17</v>
      </c>
      <c r="B118" s="43" t="n">
        <v>1</v>
      </c>
      <c r="E118" s="43" t="s">
        <v>197</v>
      </c>
      <c r="F118" s="43" t="s">
        <v>191</v>
      </c>
      <c r="G118" s="43" t="s">
        <v>55</v>
      </c>
      <c r="H118" s="43" t="s">
        <v>198</v>
      </c>
      <c r="I118" s="43" t="n">
        <f aca="false">ROUND(0.02,9)</f>
        <v>0.02</v>
      </c>
      <c r="J118" s="43" t="n">
        <v>0</v>
      </c>
      <c r="K118" s="43" t="n">
        <f aca="false">ROUND(0.02,9)</f>
        <v>0.02</v>
      </c>
      <c r="O118" s="43" t="n">
        <f aca="false">ROUND(CP118,2)</f>
        <v>0.01</v>
      </c>
      <c r="P118" s="43" t="n">
        <f aca="false">ROUND(CQ118*I118,2)</f>
        <v>0.01</v>
      </c>
      <c r="Q118" s="43" t="n">
        <f aca="false">ROUND(CR118*I118,2)</f>
        <v>0</v>
      </c>
      <c r="R118" s="43" t="n">
        <f aca="false">ROUND(CS118*I118,2)</f>
        <v>0</v>
      </c>
      <c r="S118" s="43" t="n">
        <f aca="false">ROUND(CT118*I118,2)</f>
        <v>0</v>
      </c>
      <c r="T118" s="43" t="n">
        <f aca="false">ROUND(CU118*I118,2)</f>
        <v>0</v>
      </c>
      <c r="U118" s="43" t="n">
        <f aca="false">CV118*I118</f>
        <v>0</v>
      </c>
      <c r="V118" s="43" t="n">
        <f aca="false">CW118*I118</f>
        <v>0</v>
      </c>
      <c r="W118" s="43" t="n">
        <f aca="false">ROUND(CX118*I118,2)</f>
        <v>0</v>
      </c>
      <c r="X118" s="43" t="n">
        <f aca="false">ROUND(CY118,2)</f>
        <v>0</v>
      </c>
      <c r="Y118" s="43" t="n">
        <f aca="false">ROUND(CZ118,2)</f>
        <v>0</v>
      </c>
      <c r="AA118" s="43" t="n">
        <v>86497921</v>
      </c>
      <c r="AB118" s="43" t="n">
        <f aca="false">(AC118+AD118+AF118)</f>
        <v>0.64</v>
      </c>
      <c r="AC118" s="43" t="n">
        <f aca="false">(ES118)</f>
        <v>0.64</v>
      </c>
      <c r="AD118" s="43" t="n">
        <f aca="false">(ET118)</f>
        <v>0</v>
      </c>
      <c r="AE118" s="43" t="n">
        <f aca="false">(EU118)</f>
        <v>0</v>
      </c>
      <c r="AF118" s="43" t="n">
        <f aca="false">(EV118)</f>
        <v>0</v>
      </c>
      <c r="AG118" s="43" t="n">
        <f aca="false">(AP118)</f>
        <v>0</v>
      </c>
      <c r="AH118" s="43" t="n">
        <f aca="false">(EW118)</f>
        <v>0</v>
      </c>
      <c r="AI118" s="43" t="n">
        <f aca="false">(EX118)</f>
        <v>0</v>
      </c>
      <c r="AJ118" s="43" t="n">
        <f aca="false">(AS118)</f>
        <v>0</v>
      </c>
      <c r="AK118" s="43" t="n">
        <v>0</v>
      </c>
      <c r="AL118" s="43" t="n">
        <v>0.64</v>
      </c>
      <c r="AM118" s="43" t="n">
        <v>0</v>
      </c>
      <c r="AN118" s="43" t="n">
        <v>0</v>
      </c>
      <c r="AO118" s="43" t="n">
        <v>0</v>
      </c>
      <c r="AP118" s="43" t="n">
        <v>0</v>
      </c>
      <c r="AQ118" s="43" t="n">
        <v>0</v>
      </c>
      <c r="AR118" s="43" t="n">
        <v>0</v>
      </c>
      <c r="AS118" s="43" t="n">
        <v>0</v>
      </c>
      <c r="AT118" s="43" t="n">
        <v>0</v>
      </c>
      <c r="AU118" s="43" t="n">
        <v>0</v>
      </c>
      <c r="AV118" s="43" t="n">
        <v>1</v>
      </c>
      <c r="AW118" s="43" t="n">
        <v>1</v>
      </c>
      <c r="AZ118" s="43" t="n">
        <v>1</v>
      </c>
      <c r="BA118" s="43" t="n">
        <v>1</v>
      </c>
      <c r="BB118" s="43" t="n">
        <v>1</v>
      </c>
      <c r="BC118" s="43" t="n">
        <v>1</v>
      </c>
      <c r="BH118" s="43" t="n">
        <v>0</v>
      </c>
      <c r="BI118" s="43" t="n">
        <v>1</v>
      </c>
      <c r="BJ118" s="43" t="s">
        <v>199</v>
      </c>
      <c r="BM118" s="43" t="n">
        <v>0</v>
      </c>
      <c r="BN118" s="43" t="n">
        <v>0</v>
      </c>
      <c r="BO118" s="43" t="s">
        <v>200</v>
      </c>
      <c r="BP118" s="43" t="n">
        <v>1</v>
      </c>
      <c r="BQ118" s="43" t="n">
        <v>30</v>
      </c>
      <c r="BR118" s="43" t="n">
        <v>0</v>
      </c>
      <c r="BS118" s="43" t="n">
        <v>1</v>
      </c>
      <c r="BT118" s="43" t="n">
        <v>1</v>
      </c>
      <c r="BU118" s="43" t="n">
        <v>1</v>
      </c>
      <c r="BV118" s="43" t="n">
        <v>1</v>
      </c>
      <c r="BW118" s="43" t="n">
        <v>1</v>
      </c>
      <c r="BX118" s="43" t="n">
        <v>1</v>
      </c>
      <c r="BZ118" s="43" t="n">
        <v>0</v>
      </c>
      <c r="CA118" s="43" t="n">
        <v>0</v>
      </c>
      <c r="CE118" s="43" t="n">
        <v>0</v>
      </c>
      <c r="CF118" s="43" t="n">
        <v>0</v>
      </c>
      <c r="CG118" s="43" t="n">
        <v>0</v>
      </c>
      <c r="CM118" s="43" t="n">
        <v>0</v>
      </c>
      <c r="CO118" s="43" t="n">
        <v>0</v>
      </c>
      <c r="CP118" s="43" t="n">
        <f aca="false">(P118+Q118+S118)</f>
        <v>0.01</v>
      </c>
      <c r="CQ118" s="43" t="n">
        <f aca="false">(AC118*BC118*AW118)</f>
        <v>0.64</v>
      </c>
      <c r="CR118" s="43" t="n">
        <f aca="false">((ET118)*BB118*AV118)</f>
        <v>0</v>
      </c>
      <c r="CS118" s="43" t="n">
        <f aca="false">(AE118*BS118*AV118)</f>
        <v>0</v>
      </c>
      <c r="CT118" s="43" t="n">
        <f aca="false">(AF118*BA118*AV118)</f>
        <v>0</v>
      </c>
      <c r="CU118" s="43" t="n">
        <f aca="false">AG118</f>
        <v>0</v>
      </c>
      <c r="CV118" s="43" t="n">
        <f aca="false">(AH118*AV118)</f>
        <v>0</v>
      </c>
      <c r="CW118" s="43" t="n">
        <f aca="false">AI118</f>
        <v>0</v>
      </c>
      <c r="CX118" s="43" t="n">
        <f aca="false">AJ118</f>
        <v>0</v>
      </c>
      <c r="CY118" s="43" t="n">
        <f aca="false">(((S118+R118)*BZ118)/100)</f>
        <v>0</v>
      </c>
      <c r="CZ118" s="43" t="n">
        <f aca="false">(((S118+R118)*CA118)/100)</f>
        <v>0</v>
      </c>
      <c r="DN118" s="43" t="n">
        <v>0</v>
      </c>
      <c r="DO118" s="43" t="n">
        <v>0</v>
      </c>
      <c r="DP118" s="43" t="n">
        <v>1</v>
      </c>
      <c r="DQ118" s="43" t="n">
        <v>1</v>
      </c>
      <c r="DU118" s="43" t="n">
        <v>1013</v>
      </c>
      <c r="DV118" s="43" t="s">
        <v>198</v>
      </c>
      <c r="DW118" s="43" t="s">
        <v>198</v>
      </c>
      <c r="DX118" s="43" t="n">
        <v>1</v>
      </c>
      <c r="EE118" s="43" t="n">
        <v>86330672</v>
      </c>
      <c r="EF118" s="43" t="n">
        <v>30</v>
      </c>
      <c r="EG118" s="43" t="s">
        <v>8</v>
      </c>
      <c r="EH118" s="43" t="n">
        <v>0</v>
      </c>
      <c r="EJ118" s="43" t="n">
        <v>4</v>
      </c>
      <c r="EK118" s="43" t="n">
        <v>0</v>
      </c>
      <c r="EL118" s="43" t="s">
        <v>195</v>
      </c>
      <c r="EM118" s="43" t="s">
        <v>196</v>
      </c>
      <c r="EQ118" s="43" t="n">
        <v>0</v>
      </c>
      <c r="ER118" s="43" t="n">
        <v>0</v>
      </c>
      <c r="ES118" s="43" t="n">
        <v>0.64</v>
      </c>
      <c r="ET118" s="43" t="n">
        <v>0</v>
      </c>
      <c r="EU118" s="43" t="n">
        <v>0</v>
      </c>
      <c r="EV118" s="43" t="n">
        <v>0</v>
      </c>
      <c r="EW118" s="43" t="n">
        <v>0</v>
      </c>
      <c r="EX118" s="43" t="n">
        <v>0</v>
      </c>
      <c r="EY118" s="43" t="n">
        <v>0</v>
      </c>
      <c r="FQ118" s="43" t="n">
        <v>0</v>
      </c>
      <c r="FR118" s="43" t="n">
        <v>0</v>
      </c>
      <c r="FS118" s="43" t="n">
        <v>0</v>
      </c>
      <c r="FX118" s="43" t="n">
        <v>0</v>
      </c>
      <c r="FY118" s="43" t="n">
        <v>0</v>
      </c>
      <c r="GD118" s="43" t="n">
        <v>1</v>
      </c>
      <c r="GF118" s="43" t="n">
        <v>-642246511</v>
      </c>
      <c r="GG118" s="43" t="n">
        <v>2</v>
      </c>
      <c r="GH118" s="43" t="n">
        <v>0</v>
      </c>
      <c r="GI118" s="43" t="n">
        <v>-2</v>
      </c>
      <c r="GJ118" s="43" t="n">
        <v>0</v>
      </c>
      <c r="GK118" s="43" t="n">
        <v>0</v>
      </c>
      <c r="GL118" s="43" t="n">
        <f aca="false">ROUND(IF(AND(BH118=3,BI118=3,FS118&lt;&gt;0),P118,0),2)</f>
        <v>0</v>
      </c>
      <c r="GM118" s="43" t="n">
        <f aca="false">ROUND(O118+X118+Y118,2)+GX118</f>
        <v>0.01</v>
      </c>
      <c r="GN118" s="43" t="n">
        <f aca="false">IF(OR(BI118=0,BI118=1),GM118-GX118,0)</f>
        <v>0.01</v>
      </c>
      <c r="GO118" s="43" t="n">
        <f aca="false">IF(BI118=2,GM118-GX118,0)</f>
        <v>0</v>
      </c>
      <c r="GP118" s="43" t="n">
        <f aca="false">IF(BI118=4,GM118-GX118,0)</f>
        <v>0</v>
      </c>
      <c r="GR118" s="43" t="n">
        <v>0</v>
      </c>
      <c r="GS118" s="43" t="n">
        <v>3</v>
      </c>
      <c r="GT118" s="43" t="n">
        <v>0</v>
      </c>
      <c r="GV118" s="43" t="n">
        <f aca="false">(GT118)</f>
        <v>0</v>
      </c>
      <c r="GW118" s="43" t="n">
        <v>1</v>
      </c>
      <c r="GX118" s="43" t="n">
        <f aca="false">ROUND(HC118*I118,2)</f>
        <v>0</v>
      </c>
      <c r="HA118" s="43" t="n">
        <v>0</v>
      </c>
      <c r="HB118" s="43" t="n">
        <v>0</v>
      </c>
      <c r="HC118" s="43" t="n">
        <f aca="false">GV118*GW118</f>
        <v>0</v>
      </c>
      <c r="HS118" s="43" t="n">
        <v>0</v>
      </c>
      <c r="IK118" s="43" t="n">
        <v>0</v>
      </c>
    </row>
    <row r="119" customFormat="false" ht="14.65" hidden="false" customHeight="false" outlineLevel="0" collapsed="false">
      <c r="A119" s="43" t="n">
        <v>17</v>
      </c>
      <c r="B119" s="43" t="n">
        <v>1</v>
      </c>
      <c r="E119" s="43" t="s">
        <v>197</v>
      </c>
      <c r="F119" s="43" t="s">
        <v>191</v>
      </c>
      <c r="G119" s="43" t="s">
        <v>55</v>
      </c>
      <c r="H119" s="43" t="s">
        <v>198</v>
      </c>
      <c r="I119" s="43" t="n">
        <f aca="false">ROUND(0.02,9)</f>
        <v>0.02</v>
      </c>
      <c r="J119" s="43" t="n">
        <v>0</v>
      </c>
      <c r="K119" s="43" t="n">
        <f aca="false">ROUND(0.02,9)</f>
        <v>0.02</v>
      </c>
      <c r="O119" s="43" t="n">
        <f aca="false">ROUND(CP119,2)</f>
        <v>0.12</v>
      </c>
      <c r="P119" s="43" t="n">
        <f aca="false">ROUND(CQ119*I119,2)</f>
        <v>0.12</v>
      </c>
      <c r="Q119" s="43" t="n">
        <f aca="false">ROUND(CR119*I119,2)</f>
        <v>0</v>
      </c>
      <c r="R119" s="43" t="n">
        <f aca="false">ROUND(CS119*I119,2)</f>
        <v>0</v>
      </c>
      <c r="S119" s="43" t="n">
        <f aca="false">ROUND(CT119*I119,2)</f>
        <v>0</v>
      </c>
      <c r="T119" s="43" t="n">
        <f aca="false">ROUND(CU119*I119,2)</f>
        <v>0</v>
      </c>
      <c r="U119" s="43" t="n">
        <f aca="false">CV119*I119</f>
        <v>0</v>
      </c>
      <c r="V119" s="43" t="n">
        <f aca="false">CW119*I119</f>
        <v>0</v>
      </c>
      <c r="W119" s="43" t="n">
        <f aca="false">ROUND(CX119*I119,2)</f>
        <v>0</v>
      </c>
      <c r="X119" s="43" t="n">
        <f aca="false">ROUND(CY119,2)</f>
        <v>0</v>
      </c>
      <c r="Y119" s="43" t="n">
        <f aca="false">ROUND(CZ119,2)</f>
        <v>0</v>
      </c>
      <c r="AA119" s="43" t="n">
        <v>86497922</v>
      </c>
      <c r="AB119" s="43" t="n">
        <f aca="false">(AC119+AD119+AF119)</f>
        <v>0.64</v>
      </c>
      <c r="AC119" s="43" t="n">
        <f aca="false">(ES119)</f>
        <v>0.64</v>
      </c>
      <c r="AD119" s="43" t="n">
        <f aca="false">(ET119)</f>
        <v>0</v>
      </c>
      <c r="AE119" s="43" t="n">
        <f aca="false">(EU119)</f>
        <v>0</v>
      </c>
      <c r="AF119" s="43" t="n">
        <f aca="false">(EV119)</f>
        <v>0</v>
      </c>
      <c r="AG119" s="43" t="n">
        <f aca="false">(AP119)</f>
        <v>0</v>
      </c>
      <c r="AH119" s="43" t="n">
        <f aca="false">(EW119)</f>
        <v>0</v>
      </c>
      <c r="AI119" s="43" t="n">
        <f aca="false">(EX119)</f>
        <v>0</v>
      </c>
      <c r="AJ119" s="43" t="n">
        <f aca="false">(AS119)</f>
        <v>0</v>
      </c>
      <c r="AK119" s="43" t="n">
        <v>0</v>
      </c>
      <c r="AL119" s="43" t="n">
        <v>0.64</v>
      </c>
      <c r="AM119" s="43" t="n">
        <v>0</v>
      </c>
      <c r="AN119" s="43" t="n">
        <v>0</v>
      </c>
      <c r="AO119" s="43" t="n">
        <v>0</v>
      </c>
      <c r="AP119" s="43" t="n">
        <v>0</v>
      </c>
      <c r="AQ119" s="43" t="n">
        <v>0</v>
      </c>
      <c r="AR119" s="43" t="n">
        <v>0</v>
      </c>
      <c r="AS119" s="43" t="n">
        <v>0</v>
      </c>
      <c r="AT119" s="43" t="n">
        <v>0</v>
      </c>
      <c r="AU119" s="43" t="n">
        <v>0</v>
      </c>
      <c r="AV119" s="43" t="n">
        <v>1</v>
      </c>
      <c r="AW119" s="43" t="n">
        <v>1</v>
      </c>
      <c r="AZ119" s="43" t="n">
        <v>1</v>
      </c>
      <c r="BA119" s="43" t="n">
        <v>1</v>
      </c>
      <c r="BB119" s="43" t="n">
        <v>1</v>
      </c>
      <c r="BC119" s="43" t="n">
        <v>9.65</v>
      </c>
      <c r="BH119" s="43" t="n">
        <v>0</v>
      </c>
      <c r="BI119" s="43" t="n">
        <v>1</v>
      </c>
      <c r="BJ119" s="43" t="s">
        <v>199</v>
      </c>
      <c r="BM119" s="43" t="n">
        <v>0</v>
      </c>
      <c r="BN119" s="43" t="n">
        <v>0</v>
      </c>
      <c r="BO119" s="43" t="s">
        <v>200</v>
      </c>
      <c r="BP119" s="43" t="n">
        <v>1</v>
      </c>
      <c r="BQ119" s="43" t="n">
        <v>30</v>
      </c>
      <c r="BR119" s="43" t="n">
        <v>0</v>
      </c>
      <c r="BS119" s="43" t="n">
        <v>1</v>
      </c>
      <c r="BT119" s="43" t="n">
        <v>1</v>
      </c>
      <c r="BU119" s="43" t="n">
        <v>1</v>
      </c>
      <c r="BV119" s="43" t="n">
        <v>1</v>
      </c>
      <c r="BW119" s="43" t="n">
        <v>1</v>
      </c>
      <c r="BX119" s="43" t="n">
        <v>1</v>
      </c>
      <c r="BZ119" s="43" t="n">
        <v>0</v>
      </c>
      <c r="CA119" s="43" t="n">
        <v>0</v>
      </c>
      <c r="CE119" s="43" t="n">
        <v>0</v>
      </c>
      <c r="CF119" s="43" t="n">
        <v>0</v>
      </c>
      <c r="CG119" s="43" t="n">
        <v>0</v>
      </c>
      <c r="CM119" s="43" t="n">
        <v>0</v>
      </c>
      <c r="CO119" s="43" t="n">
        <v>0</v>
      </c>
      <c r="CP119" s="43" t="n">
        <f aca="false">(P119+Q119+S119)</f>
        <v>0.12</v>
      </c>
      <c r="CQ119" s="43" t="n">
        <f aca="false">(AC119*BC119*AW119)</f>
        <v>6.176</v>
      </c>
      <c r="CR119" s="43" t="n">
        <f aca="false">((ET119)*BB119*AV119)</f>
        <v>0</v>
      </c>
      <c r="CS119" s="43" t="n">
        <f aca="false">(AE119*BS119*AV119)</f>
        <v>0</v>
      </c>
      <c r="CT119" s="43" t="n">
        <f aca="false">(AF119*BA119*AV119)</f>
        <v>0</v>
      </c>
      <c r="CU119" s="43" t="n">
        <f aca="false">AG119</f>
        <v>0</v>
      </c>
      <c r="CV119" s="43" t="n">
        <f aca="false">(AH119*AV119)</f>
        <v>0</v>
      </c>
      <c r="CW119" s="43" t="n">
        <f aca="false">AI119</f>
        <v>0</v>
      </c>
      <c r="CX119" s="43" t="n">
        <f aca="false">AJ119</f>
        <v>0</v>
      </c>
      <c r="CY119" s="43" t="n">
        <f aca="false">(S119+R119)*(BZ119/100)</f>
        <v>0</v>
      </c>
      <c r="CZ119" s="43" t="n">
        <f aca="false">(S119+R119)*(CA119/100)</f>
        <v>0</v>
      </c>
      <c r="DN119" s="43" t="n">
        <v>0</v>
      </c>
      <c r="DO119" s="43" t="n">
        <v>0</v>
      </c>
      <c r="DP119" s="43" t="n">
        <v>1</v>
      </c>
      <c r="DQ119" s="43" t="n">
        <v>1</v>
      </c>
      <c r="DU119" s="43" t="n">
        <v>1013</v>
      </c>
      <c r="DV119" s="43" t="s">
        <v>198</v>
      </c>
      <c r="DW119" s="43" t="s">
        <v>198</v>
      </c>
      <c r="DX119" s="43" t="n">
        <v>1</v>
      </c>
      <c r="EE119" s="43" t="n">
        <v>86330672</v>
      </c>
      <c r="EF119" s="43" t="n">
        <v>30</v>
      </c>
      <c r="EG119" s="43" t="s">
        <v>8</v>
      </c>
      <c r="EH119" s="43" t="n">
        <v>0</v>
      </c>
      <c r="EJ119" s="43" t="n">
        <v>4</v>
      </c>
      <c r="EK119" s="43" t="n">
        <v>0</v>
      </c>
      <c r="EL119" s="43" t="s">
        <v>195</v>
      </c>
      <c r="EM119" s="43" t="s">
        <v>196</v>
      </c>
      <c r="EQ119" s="43" t="n">
        <v>0</v>
      </c>
      <c r="ER119" s="43" t="n">
        <v>0</v>
      </c>
      <c r="ES119" s="43" t="n">
        <v>0.64</v>
      </c>
      <c r="ET119" s="43" t="n">
        <v>0</v>
      </c>
      <c r="EU119" s="43" t="n">
        <v>0</v>
      </c>
      <c r="EV119" s="43" t="n">
        <v>0</v>
      </c>
      <c r="EW119" s="43" t="n">
        <v>0</v>
      </c>
      <c r="EX119" s="43" t="n">
        <v>0</v>
      </c>
      <c r="EY119" s="43" t="n">
        <v>0</v>
      </c>
      <c r="FQ119" s="43" t="n">
        <v>0</v>
      </c>
      <c r="FR119" s="43" t="n">
        <v>0</v>
      </c>
      <c r="FS119" s="43" t="n">
        <v>0</v>
      </c>
      <c r="FX119" s="43" t="n">
        <v>0</v>
      </c>
      <c r="FY119" s="43" t="n">
        <v>0</v>
      </c>
      <c r="GD119" s="43" t="n">
        <v>1</v>
      </c>
      <c r="GF119" s="43" t="n">
        <v>-642246511</v>
      </c>
      <c r="GG119" s="43" t="n">
        <v>2</v>
      </c>
      <c r="GH119" s="43" t="n">
        <v>0</v>
      </c>
      <c r="GI119" s="43" t="n">
        <v>-2</v>
      </c>
      <c r="GJ119" s="43" t="n">
        <v>0</v>
      </c>
      <c r="GK119" s="43" t="n">
        <v>0</v>
      </c>
      <c r="GL119" s="43" t="n">
        <f aca="false">ROUND(IF(AND(BH119=3,BI119=3,FS119&lt;&gt;0),P119,0),2)</f>
        <v>0</v>
      </c>
      <c r="GM119" s="43" t="n">
        <f aca="false">ROUND(O119+X119+Y119,2)+GX119</f>
        <v>0.12</v>
      </c>
      <c r="GN119" s="43" t="n">
        <f aca="false">IF(OR(BI119=0,BI119=1),GM119-GX119,0)</f>
        <v>0.12</v>
      </c>
      <c r="GO119" s="43" t="n">
        <f aca="false">IF(BI119=2,GM119-GX119,0)</f>
        <v>0</v>
      </c>
      <c r="GP119" s="43" t="n">
        <f aca="false">IF(BI119=4,GM119-GX119,0)</f>
        <v>0</v>
      </c>
      <c r="GR119" s="43" t="n">
        <v>0</v>
      </c>
      <c r="GS119" s="43" t="n">
        <v>3</v>
      </c>
      <c r="GT119" s="43" t="n">
        <v>0</v>
      </c>
      <c r="GV119" s="43" t="n">
        <f aca="false">(GT119)</f>
        <v>0</v>
      </c>
      <c r="GW119" s="43" t="n">
        <v>9.65</v>
      </c>
      <c r="GX119" s="43" t="n">
        <f aca="false">ROUND(HC119*I119,2)</f>
        <v>0</v>
      </c>
      <c r="HA119" s="43" t="n">
        <v>0</v>
      </c>
      <c r="HB119" s="43" t="n">
        <v>0</v>
      </c>
      <c r="HC119" s="43" t="n">
        <f aca="false">GV119*GW119</f>
        <v>0</v>
      </c>
      <c r="HS119" s="43" t="n">
        <v>0</v>
      </c>
      <c r="IK119" s="43" t="n">
        <v>0</v>
      </c>
    </row>
    <row r="120" customFormat="false" ht="14.65" hidden="false" customHeight="false" outlineLevel="0" collapsed="false">
      <c r="A120" s="43" t="n">
        <v>17</v>
      </c>
      <c r="B120" s="43" t="n">
        <v>1</v>
      </c>
      <c r="C120" s="43" t="n">
        <f aca="false">ROW(SmtRes!A186)</f>
        <v>186</v>
      </c>
      <c r="D120" s="43" t="n">
        <f aca="false">ROW(EtalonRes!A186)</f>
        <v>186</v>
      </c>
      <c r="E120" s="43" t="s">
        <v>201</v>
      </c>
      <c r="F120" s="43" t="s">
        <v>202</v>
      </c>
      <c r="G120" s="43" t="s">
        <v>56</v>
      </c>
      <c r="H120" s="43" t="s">
        <v>185</v>
      </c>
      <c r="I120" s="43" t="n">
        <f aca="false">ROUND(4,9)</f>
        <v>4</v>
      </c>
      <c r="J120" s="43" t="n">
        <v>0</v>
      </c>
      <c r="K120" s="43" t="n">
        <f aca="false">ROUND(4,9)</f>
        <v>4</v>
      </c>
      <c r="O120" s="43" t="n">
        <f aca="false">ROUND(CP120,2)</f>
        <v>91.77</v>
      </c>
      <c r="P120" s="43" t="n">
        <f aca="false">ROUND(CQ120*I120,2)</f>
        <v>75.32</v>
      </c>
      <c r="Q120" s="43" t="n">
        <f aca="false">ROUND(CR120*I120,2)</f>
        <v>0</v>
      </c>
      <c r="R120" s="43" t="n">
        <f aca="false">ROUND(CS120*I120,2)</f>
        <v>0</v>
      </c>
      <c r="S120" s="43" t="n">
        <f aca="false">ROUND(CT120*I120,2)</f>
        <v>16.45</v>
      </c>
      <c r="T120" s="43" t="n">
        <f aca="false">ROUND(CU120*I120,2)</f>
        <v>0</v>
      </c>
      <c r="U120" s="43" t="n">
        <f aca="false">CV120*I120</f>
        <v>1.335972</v>
      </c>
      <c r="V120" s="43" t="n">
        <f aca="false">CW120*I120</f>
        <v>0</v>
      </c>
      <c r="W120" s="43" t="n">
        <f aca="false">ROUND(CX120*I120,2)</f>
        <v>0</v>
      </c>
      <c r="X120" s="43" t="n">
        <f aca="false">ROUND(CY120,2)</f>
        <v>15.96</v>
      </c>
      <c r="Y120" s="43" t="n">
        <f aca="false">ROUND(CZ120,2)</f>
        <v>8.39</v>
      </c>
      <c r="AA120" s="43" t="n">
        <v>86497921</v>
      </c>
      <c r="AB120" s="43" t="n">
        <f aca="false">(AC120+AD120+AF120)</f>
        <v>22.757</v>
      </c>
      <c r="AC120" s="43" t="n">
        <f aca="false">(ES120)</f>
        <v>18.83</v>
      </c>
      <c r="AD120" s="43" t="n">
        <f aca="false">((ET120*1.1))</f>
        <v>0</v>
      </c>
      <c r="AE120" s="43" t="n">
        <f aca="false">((EU120*1.1))</f>
        <v>0</v>
      </c>
      <c r="AF120" s="43" t="n">
        <f aca="false">((EV120*1.1))</f>
        <v>3.927</v>
      </c>
      <c r="AG120" s="43" t="n">
        <f aca="false">(AP120)</f>
        <v>0</v>
      </c>
      <c r="AH120" s="43" t="n">
        <f aca="false">((EW120*1.1))</f>
        <v>0.319</v>
      </c>
      <c r="AI120" s="43" t="n">
        <f aca="false">((EX120*1.1))</f>
        <v>0</v>
      </c>
      <c r="AJ120" s="43" t="n">
        <f aca="false">(AS120)</f>
        <v>0</v>
      </c>
      <c r="AK120" s="43" t="n">
        <v>0</v>
      </c>
      <c r="AL120" s="43" t="n">
        <v>18.83</v>
      </c>
      <c r="AM120" s="43" t="n">
        <v>0</v>
      </c>
      <c r="AN120" s="43" t="n">
        <v>0</v>
      </c>
      <c r="AO120" s="43" t="n">
        <v>3.57</v>
      </c>
      <c r="AP120" s="43" t="n">
        <v>0</v>
      </c>
      <c r="AQ120" s="43" t="n">
        <v>0.29</v>
      </c>
      <c r="AR120" s="43" t="n">
        <v>0</v>
      </c>
      <c r="AS120" s="43" t="n">
        <v>0</v>
      </c>
      <c r="AT120" s="43" t="n">
        <v>97</v>
      </c>
      <c r="AU120" s="43" t="n">
        <v>51</v>
      </c>
      <c r="AV120" s="43" t="n">
        <v>1.047</v>
      </c>
      <c r="AW120" s="43" t="n">
        <v>1</v>
      </c>
      <c r="AZ120" s="43" t="n">
        <v>1</v>
      </c>
      <c r="BA120" s="43" t="n">
        <v>1</v>
      </c>
      <c r="BB120" s="43" t="n">
        <v>1</v>
      </c>
      <c r="BC120" s="43" t="n">
        <v>1</v>
      </c>
      <c r="BH120" s="43" t="n">
        <v>0</v>
      </c>
      <c r="BI120" s="43" t="n">
        <v>2</v>
      </c>
      <c r="BJ120" s="43" t="s">
        <v>203</v>
      </c>
      <c r="BM120" s="43" t="n">
        <v>1669</v>
      </c>
      <c r="BN120" s="43" t="n">
        <v>0</v>
      </c>
      <c r="BO120" s="43" t="s">
        <v>202</v>
      </c>
      <c r="BP120" s="43" t="n">
        <v>1</v>
      </c>
      <c r="BQ120" s="43" t="n">
        <v>40</v>
      </c>
      <c r="BR120" s="43" t="n">
        <v>0</v>
      </c>
      <c r="BS120" s="43" t="n">
        <v>1</v>
      </c>
      <c r="BT120" s="43" t="n">
        <v>1</v>
      </c>
      <c r="BU120" s="43" t="n">
        <v>1</v>
      </c>
      <c r="BV120" s="43" t="n">
        <v>1</v>
      </c>
      <c r="BW120" s="43" t="n">
        <v>1</v>
      </c>
      <c r="BX120" s="43" t="n">
        <v>1</v>
      </c>
      <c r="BZ120" s="43" t="n">
        <v>97</v>
      </c>
      <c r="CA120" s="43" t="n">
        <v>51</v>
      </c>
      <c r="CE120" s="43" t="n">
        <v>0</v>
      </c>
      <c r="CF120" s="43" t="n">
        <v>0</v>
      </c>
      <c r="CG120" s="43" t="n">
        <v>0</v>
      </c>
      <c r="CM120" s="43" t="n">
        <v>0</v>
      </c>
      <c r="CN120" s="43" t="s">
        <v>172</v>
      </c>
      <c r="CO120" s="43" t="n">
        <v>0</v>
      </c>
      <c r="CP120" s="43" t="n">
        <f aca="false">(P120+Q120+S120)</f>
        <v>91.77</v>
      </c>
      <c r="CQ120" s="43" t="n">
        <f aca="false">(AC120*BC120*AW120)</f>
        <v>18.83</v>
      </c>
      <c r="CR120" s="43" t="n">
        <f aca="false">(((ET120*1.1))*BB120*AV120)</f>
        <v>0</v>
      </c>
      <c r="CS120" s="43" t="n">
        <f aca="false">(AE120*BS120*AV120)</f>
        <v>0</v>
      </c>
      <c r="CT120" s="43" t="n">
        <f aca="false">(AF120*BA120*AV120)</f>
        <v>4.111569</v>
      </c>
      <c r="CU120" s="43" t="n">
        <f aca="false">AG120</f>
        <v>0</v>
      </c>
      <c r="CV120" s="43" t="n">
        <f aca="false">(AH120*AV120)</f>
        <v>0.333993</v>
      </c>
      <c r="CW120" s="43" t="n">
        <f aca="false">AI120</f>
        <v>0</v>
      </c>
      <c r="CX120" s="43" t="n">
        <f aca="false">AJ120</f>
        <v>0</v>
      </c>
      <c r="CY120" s="43" t="n">
        <f aca="false">(((S120+R120)*BZ120)/100)</f>
        <v>15.9565</v>
      </c>
      <c r="CZ120" s="43" t="n">
        <f aca="false">(((S120+R120)*CA120)/100)</f>
        <v>8.3895</v>
      </c>
      <c r="DE120" s="43" t="s">
        <v>173</v>
      </c>
      <c r="DF120" s="43" t="s">
        <v>173</v>
      </c>
      <c r="DG120" s="43" t="s">
        <v>173</v>
      </c>
      <c r="DI120" s="43" t="s">
        <v>173</v>
      </c>
      <c r="DJ120" s="43" t="s">
        <v>173</v>
      </c>
      <c r="DN120" s="43" t="n">
        <v>0</v>
      </c>
      <c r="DO120" s="43" t="n">
        <v>0</v>
      </c>
      <c r="DP120" s="43" t="n">
        <v>1</v>
      </c>
      <c r="DQ120" s="43" t="n">
        <v>1</v>
      </c>
      <c r="DU120" s="43" t="n">
        <v>1013</v>
      </c>
      <c r="DV120" s="43" t="s">
        <v>185</v>
      </c>
      <c r="DW120" s="43" t="s">
        <v>185</v>
      </c>
      <c r="DX120" s="43" t="n">
        <v>1</v>
      </c>
      <c r="EE120" s="43" t="n">
        <v>86332297</v>
      </c>
      <c r="EF120" s="43" t="n">
        <v>40</v>
      </c>
      <c r="EG120" s="43" t="s">
        <v>204</v>
      </c>
      <c r="EH120" s="43" t="n">
        <v>0</v>
      </c>
      <c r="EJ120" s="43" t="n">
        <v>2</v>
      </c>
      <c r="EK120" s="43" t="n">
        <v>1669</v>
      </c>
      <c r="EL120" s="43" t="s">
        <v>205</v>
      </c>
      <c r="EM120" s="43" t="s">
        <v>206</v>
      </c>
      <c r="EO120" s="43" t="s">
        <v>174</v>
      </c>
      <c r="EQ120" s="43" t="n">
        <v>0</v>
      </c>
      <c r="ER120" s="43" t="n">
        <v>0</v>
      </c>
      <c r="ES120" s="43" t="n">
        <v>18.83</v>
      </c>
      <c r="ET120" s="43" t="n">
        <v>0</v>
      </c>
      <c r="EU120" s="43" t="n">
        <v>0</v>
      </c>
      <c r="EV120" s="43" t="n">
        <v>3.57</v>
      </c>
      <c r="EW120" s="43" t="n">
        <v>0.29</v>
      </c>
      <c r="EX120" s="43" t="n">
        <v>0</v>
      </c>
      <c r="EY120" s="43" t="n">
        <v>0</v>
      </c>
      <c r="FQ120" s="43" t="n">
        <v>0</v>
      </c>
      <c r="FR120" s="43" t="n">
        <v>0</v>
      </c>
      <c r="FS120" s="43" t="n">
        <v>0</v>
      </c>
      <c r="FX120" s="43" t="n">
        <v>97</v>
      </c>
      <c r="FY120" s="43" t="n">
        <v>51</v>
      </c>
      <c r="GD120" s="43" t="n">
        <v>1</v>
      </c>
      <c r="GF120" s="43" t="n">
        <v>-1914775736</v>
      </c>
      <c r="GG120" s="43" t="n">
        <v>2</v>
      </c>
      <c r="GH120" s="43" t="n">
        <v>0</v>
      </c>
      <c r="GI120" s="43" t="n">
        <v>-2</v>
      </c>
      <c r="GJ120" s="43" t="n">
        <v>0</v>
      </c>
      <c r="GK120" s="43" t="n">
        <v>0</v>
      </c>
      <c r="GL120" s="43" t="n">
        <f aca="false">ROUND(IF(AND(BH120=3,BI120=3,FS120&lt;&gt;0),P120,0),2)</f>
        <v>0</v>
      </c>
      <c r="GM120" s="43" t="n">
        <f aca="false">ROUND(O120+X120+Y120,2)+GX120</f>
        <v>116.12</v>
      </c>
      <c r="GN120" s="43" t="n">
        <f aca="false">IF(OR(BI120=0,BI120=1),GM120-GX120,0)</f>
        <v>0</v>
      </c>
      <c r="GO120" s="43" t="n">
        <f aca="false">IF(BI120=2,GM120-GX120,0)</f>
        <v>116.12</v>
      </c>
      <c r="GP120" s="43" t="n">
        <f aca="false">IF(BI120=4,GM120-GX120,0)</f>
        <v>0</v>
      </c>
      <c r="GR120" s="43" t="n">
        <v>0</v>
      </c>
      <c r="GS120" s="43" t="n">
        <v>3</v>
      </c>
      <c r="GT120" s="43" t="n">
        <v>0</v>
      </c>
      <c r="GV120" s="43" t="n">
        <f aca="false">(GT120)</f>
        <v>0</v>
      </c>
      <c r="GW120" s="43" t="n">
        <v>1</v>
      </c>
      <c r="GX120" s="43" t="n">
        <f aca="false">ROUND(HC120*I120,2)</f>
        <v>0</v>
      </c>
      <c r="HA120" s="43" t="n">
        <v>0</v>
      </c>
      <c r="HB120" s="43" t="n">
        <v>0</v>
      </c>
      <c r="HC120" s="43" t="n">
        <f aca="false">GV120*GW120</f>
        <v>0</v>
      </c>
      <c r="HS120" s="43" t="n">
        <v>0</v>
      </c>
      <c r="IK120" s="43" t="n">
        <v>0</v>
      </c>
    </row>
    <row r="121" customFormat="false" ht="14.65" hidden="false" customHeight="false" outlineLevel="0" collapsed="false">
      <c r="A121" s="43" t="n">
        <v>17</v>
      </c>
      <c r="B121" s="43" t="n">
        <v>1</v>
      </c>
      <c r="C121" s="43" t="n">
        <f aca="false">ROW(SmtRes!A196)</f>
        <v>196</v>
      </c>
      <c r="D121" s="43" t="n">
        <f aca="false">ROW(EtalonRes!A196)</f>
        <v>196</v>
      </c>
      <c r="E121" s="43" t="s">
        <v>201</v>
      </c>
      <c r="F121" s="43" t="s">
        <v>202</v>
      </c>
      <c r="G121" s="43" t="s">
        <v>56</v>
      </c>
      <c r="H121" s="43" t="s">
        <v>185</v>
      </c>
      <c r="I121" s="43" t="n">
        <f aca="false">ROUND(4,9)</f>
        <v>4</v>
      </c>
      <c r="J121" s="43" t="n">
        <v>0</v>
      </c>
      <c r="K121" s="43" t="n">
        <f aca="false">ROUND(4,9)</f>
        <v>4</v>
      </c>
      <c r="O121" s="43" t="n">
        <f aca="false">ROUND(CP121,2)</f>
        <v>1979.56</v>
      </c>
      <c r="P121" s="43" t="n">
        <f aca="false">ROUND(CQ121*I121,2)</f>
        <v>1029.62</v>
      </c>
      <c r="Q121" s="43" t="n">
        <f aca="false">ROUND(CR121*I121,2)</f>
        <v>0</v>
      </c>
      <c r="R121" s="43" t="n">
        <f aca="false">ROUND(CS121*I121,2)</f>
        <v>0</v>
      </c>
      <c r="S121" s="43" t="n">
        <f aca="false">ROUND(CT121*I121,2)</f>
        <v>949.94</v>
      </c>
      <c r="T121" s="43" t="n">
        <f aca="false">ROUND(CU121*I121,2)</f>
        <v>0</v>
      </c>
      <c r="U121" s="43" t="n">
        <f aca="false">CV121*I121</f>
        <v>1.335972</v>
      </c>
      <c r="V121" s="43" t="n">
        <f aca="false">CW121*I121</f>
        <v>0</v>
      </c>
      <c r="W121" s="43" t="n">
        <f aca="false">ROUND(CX121*I121,2)</f>
        <v>0</v>
      </c>
      <c r="X121" s="43" t="n">
        <f aca="false">ROUND(CY121,2)</f>
        <v>921.44</v>
      </c>
      <c r="Y121" s="43" t="n">
        <f aca="false">ROUND(CZ121,2)</f>
        <v>484.47</v>
      </c>
      <c r="AA121" s="43" t="n">
        <v>86497922</v>
      </c>
      <c r="AB121" s="43" t="n">
        <f aca="false">(AC121+AD121+AF121)</f>
        <v>22.757</v>
      </c>
      <c r="AC121" s="43" t="n">
        <f aca="false">(ES121)</f>
        <v>18.83</v>
      </c>
      <c r="AD121" s="43" t="n">
        <f aca="false">((ET121*1.1))</f>
        <v>0</v>
      </c>
      <c r="AE121" s="43" t="n">
        <f aca="false">((EU121*1.1))</f>
        <v>0</v>
      </c>
      <c r="AF121" s="43" t="n">
        <f aca="false">((EV121*1.1))</f>
        <v>3.927</v>
      </c>
      <c r="AG121" s="43" t="n">
        <f aca="false">(AP121)</f>
        <v>0</v>
      </c>
      <c r="AH121" s="43" t="n">
        <f aca="false">((EW121*1.1))</f>
        <v>0.319</v>
      </c>
      <c r="AI121" s="43" t="n">
        <f aca="false">((EX121*1.1))</f>
        <v>0</v>
      </c>
      <c r="AJ121" s="43" t="n">
        <f aca="false">(AS121)</f>
        <v>0</v>
      </c>
      <c r="AK121" s="43" t="n">
        <v>0</v>
      </c>
      <c r="AL121" s="43" t="n">
        <v>18.83</v>
      </c>
      <c r="AM121" s="43" t="n">
        <v>0</v>
      </c>
      <c r="AN121" s="43" t="n">
        <v>0</v>
      </c>
      <c r="AO121" s="43" t="n">
        <v>3.57</v>
      </c>
      <c r="AP121" s="43" t="n">
        <v>0</v>
      </c>
      <c r="AQ121" s="43" t="n">
        <v>0.29</v>
      </c>
      <c r="AR121" s="43" t="n">
        <v>0</v>
      </c>
      <c r="AS121" s="43" t="n">
        <v>0</v>
      </c>
      <c r="AT121" s="43" t="n">
        <v>97</v>
      </c>
      <c r="AU121" s="43" t="n">
        <v>51</v>
      </c>
      <c r="AV121" s="43" t="n">
        <v>1.047</v>
      </c>
      <c r="AW121" s="43" t="n">
        <v>1</v>
      </c>
      <c r="AZ121" s="43" t="n">
        <v>1</v>
      </c>
      <c r="BA121" s="43" t="n">
        <v>57.76</v>
      </c>
      <c r="BB121" s="43" t="n">
        <v>1</v>
      </c>
      <c r="BC121" s="43" t="n">
        <v>13.67</v>
      </c>
      <c r="BH121" s="43" t="n">
        <v>0</v>
      </c>
      <c r="BI121" s="43" t="n">
        <v>2</v>
      </c>
      <c r="BJ121" s="43" t="s">
        <v>203</v>
      </c>
      <c r="BM121" s="43" t="n">
        <v>1669</v>
      </c>
      <c r="BN121" s="43" t="n">
        <v>0</v>
      </c>
      <c r="BO121" s="43" t="s">
        <v>202</v>
      </c>
      <c r="BP121" s="43" t="n">
        <v>1</v>
      </c>
      <c r="BQ121" s="43" t="n">
        <v>40</v>
      </c>
      <c r="BR121" s="43" t="n">
        <v>0</v>
      </c>
      <c r="BS121" s="43" t="n">
        <v>57.76</v>
      </c>
      <c r="BT121" s="43" t="n">
        <v>1</v>
      </c>
      <c r="BU121" s="43" t="n">
        <v>1</v>
      </c>
      <c r="BV121" s="43" t="n">
        <v>1</v>
      </c>
      <c r="BW121" s="43" t="n">
        <v>1</v>
      </c>
      <c r="BX121" s="43" t="n">
        <v>1</v>
      </c>
      <c r="BZ121" s="43" t="n">
        <v>97</v>
      </c>
      <c r="CA121" s="43" t="n">
        <v>51</v>
      </c>
      <c r="CE121" s="43" t="n">
        <v>0</v>
      </c>
      <c r="CF121" s="43" t="n">
        <v>0</v>
      </c>
      <c r="CG121" s="43" t="n">
        <v>0</v>
      </c>
      <c r="CM121" s="43" t="n">
        <v>0</v>
      </c>
      <c r="CN121" s="43" t="s">
        <v>172</v>
      </c>
      <c r="CO121" s="43" t="n">
        <v>0</v>
      </c>
      <c r="CP121" s="43" t="n">
        <f aca="false">(P121+Q121+S121)</f>
        <v>1979.56</v>
      </c>
      <c r="CQ121" s="43" t="n">
        <f aca="false">(AC121*BC121*AW121)</f>
        <v>257.4061</v>
      </c>
      <c r="CR121" s="43" t="n">
        <f aca="false">(((ET121*1.1))*BB121*AV121)</f>
        <v>0</v>
      </c>
      <c r="CS121" s="43" t="n">
        <f aca="false">(AE121*BS121*AV121)</f>
        <v>0</v>
      </c>
      <c r="CT121" s="43" t="n">
        <f aca="false">(AF121*BA121*AV121)</f>
        <v>237.48422544</v>
      </c>
      <c r="CU121" s="43" t="n">
        <f aca="false">AG121</f>
        <v>0</v>
      </c>
      <c r="CV121" s="43" t="n">
        <f aca="false">(AH121*AV121)</f>
        <v>0.333993</v>
      </c>
      <c r="CW121" s="43" t="n">
        <f aca="false">AI121</f>
        <v>0</v>
      </c>
      <c r="CX121" s="43" t="n">
        <f aca="false">AJ121</f>
        <v>0</v>
      </c>
      <c r="CY121" s="43" t="n">
        <f aca="false">(S121+R121)*(BZ121/100)</f>
        <v>921.4418</v>
      </c>
      <c r="CZ121" s="43" t="n">
        <f aca="false">(S121+R121)*(CA121/100)</f>
        <v>484.4694</v>
      </c>
      <c r="DE121" s="43" t="s">
        <v>173</v>
      </c>
      <c r="DF121" s="43" t="s">
        <v>173</v>
      </c>
      <c r="DG121" s="43" t="s">
        <v>173</v>
      </c>
      <c r="DI121" s="43" t="s">
        <v>173</v>
      </c>
      <c r="DJ121" s="43" t="s">
        <v>173</v>
      </c>
      <c r="DN121" s="43" t="n">
        <v>97</v>
      </c>
      <c r="DO121" s="43" t="n">
        <v>51</v>
      </c>
      <c r="DP121" s="43" t="n">
        <v>1</v>
      </c>
      <c r="DQ121" s="43" t="n">
        <v>1</v>
      </c>
      <c r="DU121" s="43" t="n">
        <v>1013</v>
      </c>
      <c r="DV121" s="43" t="s">
        <v>185</v>
      </c>
      <c r="DW121" s="43" t="s">
        <v>185</v>
      </c>
      <c r="DX121" s="43" t="n">
        <v>1</v>
      </c>
      <c r="EE121" s="43" t="n">
        <v>86332297</v>
      </c>
      <c r="EF121" s="43" t="n">
        <v>40</v>
      </c>
      <c r="EG121" s="43" t="s">
        <v>204</v>
      </c>
      <c r="EH121" s="43" t="n">
        <v>0</v>
      </c>
      <c r="EJ121" s="43" t="n">
        <v>2</v>
      </c>
      <c r="EK121" s="43" t="n">
        <v>1669</v>
      </c>
      <c r="EL121" s="43" t="s">
        <v>205</v>
      </c>
      <c r="EM121" s="43" t="s">
        <v>206</v>
      </c>
      <c r="EO121" s="43" t="s">
        <v>174</v>
      </c>
      <c r="EQ121" s="43" t="n">
        <v>0</v>
      </c>
      <c r="ER121" s="43" t="n">
        <v>0</v>
      </c>
      <c r="ES121" s="43" t="n">
        <v>18.83</v>
      </c>
      <c r="ET121" s="43" t="n">
        <v>0</v>
      </c>
      <c r="EU121" s="43" t="n">
        <v>0</v>
      </c>
      <c r="EV121" s="43" t="n">
        <v>3.57</v>
      </c>
      <c r="EW121" s="43" t="n">
        <v>0.29</v>
      </c>
      <c r="EX121" s="43" t="n">
        <v>0</v>
      </c>
      <c r="EY121" s="43" t="n">
        <v>0</v>
      </c>
      <c r="FQ121" s="43" t="n">
        <v>0</v>
      </c>
      <c r="FR121" s="43" t="n">
        <v>0</v>
      </c>
      <c r="FS121" s="43" t="n">
        <v>0</v>
      </c>
      <c r="FX121" s="43" t="n">
        <v>97</v>
      </c>
      <c r="FY121" s="43" t="n">
        <v>51</v>
      </c>
      <c r="GD121" s="43" t="n">
        <v>1</v>
      </c>
      <c r="GF121" s="43" t="n">
        <v>-1914775736</v>
      </c>
      <c r="GG121" s="43" t="n">
        <v>2</v>
      </c>
      <c r="GH121" s="43" t="n">
        <v>0</v>
      </c>
      <c r="GI121" s="43" t="n">
        <v>-2</v>
      </c>
      <c r="GJ121" s="43" t="n">
        <v>0</v>
      </c>
      <c r="GK121" s="43" t="n">
        <v>0</v>
      </c>
      <c r="GL121" s="43" t="n">
        <f aca="false">ROUND(IF(AND(BH121=3,BI121=3,FS121&lt;&gt;0),P121,0),2)</f>
        <v>0</v>
      </c>
      <c r="GM121" s="43" t="n">
        <f aca="false">ROUND(O121+X121+Y121,2)+GX121</f>
        <v>3385.47</v>
      </c>
      <c r="GN121" s="43" t="n">
        <f aca="false">IF(OR(BI121=0,BI121=1),GM121-GX121,0)</f>
        <v>0</v>
      </c>
      <c r="GO121" s="43" t="n">
        <f aca="false">IF(BI121=2,GM121-GX121,0)</f>
        <v>3385.47</v>
      </c>
      <c r="GP121" s="43" t="n">
        <f aca="false">IF(BI121=4,GM121-GX121,0)</f>
        <v>0</v>
      </c>
      <c r="GR121" s="43" t="n">
        <v>0</v>
      </c>
      <c r="GS121" s="43" t="n">
        <v>3</v>
      </c>
      <c r="GT121" s="43" t="n">
        <v>0</v>
      </c>
      <c r="GV121" s="43" t="n">
        <f aca="false">(GT121)</f>
        <v>0</v>
      </c>
      <c r="GW121" s="43" t="n">
        <v>13.67</v>
      </c>
      <c r="GX121" s="43" t="n">
        <f aca="false">ROUND(HC121*I121,2)</f>
        <v>0</v>
      </c>
      <c r="HA121" s="43" t="n">
        <v>0</v>
      </c>
      <c r="HB121" s="43" t="n">
        <v>0</v>
      </c>
      <c r="HC121" s="43" t="n">
        <f aca="false">GV121*GW121</f>
        <v>0</v>
      </c>
      <c r="HS121" s="43" t="n">
        <v>0</v>
      </c>
      <c r="IK121" s="43" t="n">
        <v>0</v>
      </c>
    </row>
    <row r="122" customFormat="false" ht="14.65" hidden="false" customHeight="false" outlineLevel="0" collapsed="false">
      <c r="A122" s="43" t="n">
        <v>17</v>
      </c>
      <c r="B122" s="43" t="n">
        <v>1</v>
      </c>
      <c r="E122" s="43" t="s">
        <v>207</v>
      </c>
      <c r="F122" s="43" t="s">
        <v>191</v>
      </c>
      <c r="G122" s="43" t="s">
        <v>57</v>
      </c>
      <c r="H122" s="43" t="s">
        <v>208</v>
      </c>
      <c r="I122" s="43" t="n">
        <f aca="false">ROUND(4.08,9)</f>
        <v>4.08</v>
      </c>
      <c r="J122" s="43" t="n">
        <v>0</v>
      </c>
      <c r="K122" s="43" t="n">
        <f aca="false">ROUND(4.08,9)</f>
        <v>4.08</v>
      </c>
      <c r="O122" s="43" t="n">
        <f aca="false">ROUND(CP122,2)</f>
        <v>9.1</v>
      </c>
      <c r="P122" s="43" t="n">
        <f aca="false">ROUND(CQ122*I122,2)</f>
        <v>9.1</v>
      </c>
      <c r="Q122" s="43" t="n">
        <f aca="false">ROUND(CR122*I122,2)</f>
        <v>0</v>
      </c>
      <c r="R122" s="43" t="n">
        <f aca="false">ROUND(CS122*I122,2)</f>
        <v>0</v>
      </c>
      <c r="S122" s="43" t="n">
        <f aca="false">ROUND(CT122*I122,2)</f>
        <v>0</v>
      </c>
      <c r="T122" s="43" t="n">
        <f aca="false">ROUND(CU122*I122,2)</f>
        <v>0</v>
      </c>
      <c r="U122" s="43" t="n">
        <f aca="false">CV122*I122</f>
        <v>0</v>
      </c>
      <c r="V122" s="43" t="n">
        <f aca="false">CW122*I122</f>
        <v>0</v>
      </c>
      <c r="W122" s="43" t="n">
        <f aca="false">ROUND(CX122*I122,2)</f>
        <v>0</v>
      </c>
      <c r="X122" s="43" t="n">
        <f aca="false">ROUND(CY122,2)</f>
        <v>0</v>
      </c>
      <c r="Y122" s="43" t="n">
        <f aca="false">ROUND(CZ122,2)</f>
        <v>0</v>
      </c>
      <c r="AA122" s="43" t="n">
        <v>86497921</v>
      </c>
      <c r="AB122" s="43" t="n">
        <f aca="false">(AC122+AD122+AF122)</f>
        <v>2.23</v>
      </c>
      <c r="AC122" s="43" t="n">
        <f aca="false">(ES122)</f>
        <v>2.23</v>
      </c>
      <c r="AD122" s="43" t="n">
        <f aca="false">(ET122)</f>
        <v>0</v>
      </c>
      <c r="AE122" s="43" t="n">
        <f aca="false">(EU122)</f>
        <v>0</v>
      </c>
      <c r="AF122" s="43" t="n">
        <f aca="false">(EV122)</f>
        <v>0</v>
      </c>
      <c r="AG122" s="43" t="n">
        <f aca="false">(AP122)</f>
        <v>0</v>
      </c>
      <c r="AH122" s="43" t="n">
        <f aca="false">(EW122)</f>
        <v>0</v>
      </c>
      <c r="AI122" s="43" t="n">
        <f aca="false">(EX122)</f>
        <v>0</v>
      </c>
      <c r="AJ122" s="43" t="n">
        <f aca="false">(AS122)</f>
        <v>0</v>
      </c>
      <c r="AK122" s="43" t="n">
        <v>0</v>
      </c>
      <c r="AL122" s="43" t="n">
        <v>2.23</v>
      </c>
      <c r="AM122" s="43" t="n">
        <v>0</v>
      </c>
      <c r="AN122" s="43" t="n">
        <v>0</v>
      </c>
      <c r="AO122" s="43" t="n">
        <v>0</v>
      </c>
      <c r="AP122" s="43" t="n">
        <v>0</v>
      </c>
      <c r="AQ122" s="43" t="n">
        <v>0</v>
      </c>
      <c r="AR122" s="43" t="n">
        <v>0</v>
      </c>
      <c r="AS122" s="43" t="n">
        <v>0</v>
      </c>
      <c r="AT122" s="43" t="n">
        <v>0</v>
      </c>
      <c r="AU122" s="43" t="n">
        <v>0</v>
      </c>
      <c r="AV122" s="43" t="n">
        <v>1</v>
      </c>
      <c r="AW122" s="43" t="n">
        <v>1</v>
      </c>
      <c r="AZ122" s="43" t="n">
        <v>1</v>
      </c>
      <c r="BA122" s="43" t="n">
        <v>1</v>
      </c>
      <c r="BB122" s="43" t="n">
        <v>1</v>
      </c>
      <c r="BC122" s="43" t="n">
        <v>1</v>
      </c>
      <c r="BH122" s="43" t="n">
        <v>0</v>
      </c>
      <c r="BI122" s="43" t="n">
        <v>1</v>
      </c>
      <c r="BJ122" s="43" t="s">
        <v>209</v>
      </c>
      <c r="BM122" s="43" t="n">
        <v>0</v>
      </c>
      <c r="BN122" s="43" t="n">
        <v>0</v>
      </c>
      <c r="BO122" s="43" t="s">
        <v>210</v>
      </c>
      <c r="BP122" s="43" t="n">
        <v>1</v>
      </c>
      <c r="BQ122" s="43" t="n">
        <v>30</v>
      </c>
      <c r="BR122" s="43" t="n">
        <v>0</v>
      </c>
      <c r="BS122" s="43" t="n">
        <v>1</v>
      </c>
      <c r="BT122" s="43" t="n">
        <v>1</v>
      </c>
      <c r="BU122" s="43" t="n">
        <v>1</v>
      </c>
      <c r="BV122" s="43" t="n">
        <v>1</v>
      </c>
      <c r="BW122" s="43" t="n">
        <v>1</v>
      </c>
      <c r="BX122" s="43" t="n">
        <v>1</v>
      </c>
      <c r="BZ122" s="43" t="n">
        <v>0</v>
      </c>
      <c r="CA122" s="43" t="n">
        <v>0</v>
      </c>
      <c r="CE122" s="43" t="n">
        <v>0</v>
      </c>
      <c r="CF122" s="43" t="n">
        <v>0</v>
      </c>
      <c r="CG122" s="43" t="n">
        <v>0</v>
      </c>
      <c r="CM122" s="43" t="n">
        <v>0</v>
      </c>
      <c r="CO122" s="43" t="n">
        <v>0</v>
      </c>
      <c r="CP122" s="43" t="n">
        <f aca="false">(P122+Q122+S122)</f>
        <v>9.1</v>
      </c>
      <c r="CQ122" s="43" t="n">
        <f aca="false">(AC122*BC122*AW122)</f>
        <v>2.23</v>
      </c>
      <c r="CR122" s="43" t="n">
        <f aca="false">((ET122)*BB122*AV122)</f>
        <v>0</v>
      </c>
      <c r="CS122" s="43" t="n">
        <f aca="false">(AE122*BS122*AV122)</f>
        <v>0</v>
      </c>
      <c r="CT122" s="43" t="n">
        <f aca="false">(AF122*BA122*AV122)</f>
        <v>0</v>
      </c>
      <c r="CU122" s="43" t="n">
        <f aca="false">AG122</f>
        <v>0</v>
      </c>
      <c r="CV122" s="43" t="n">
        <f aca="false">(AH122*AV122)</f>
        <v>0</v>
      </c>
      <c r="CW122" s="43" t="n">
        <f aca="false">AI122</f>
        <v>0</v>
      </c>
      <c r="CX122" s="43" t="n">
        <f aca="false">AJ122</f>
        <v>0</v>
      </c>
      <c r="CY122" s="43" t="n">
        <f aca="false">(((S122+R122)*BZ122)/100)</f>
        <v>0</v>
      </c>
      <c r="CZ122" s="43" t="n">
        <f aca="false">(((S122+R122)*CA122)/100)</f>
        <v>0</v>
      </c>
      <c r="DN122" s="43" t="n">
        <v>0</v>
      </c>
      <c r="DO122" s="43" t="n">
        <v>0</v>
      </c>
      <c r="DP122" s="43" t="n">
        <v>1</v>
      </c>
      <c r="DQ122" s="43" t="n">
        <v>1</v>
      </c>
      <c r="DU122" s="43" t="n">
        <v>1013</v>
      </c>
      <c r="DV122" s="43" t="s">
        <v>208</v>
      </c>
      <c r="DW122" s="43" t="s">
        <v>208</v>
      </c>
      <c r="DX122" s="43" t="n">
        <v>1</v>
      </c>
      <c r="EE122" s="43" t="n">
        <v>86330672</v>
      </c>
      <c r="EF122" s="43" t="n">
        <v>30</v>
      </c>
      <c r="EG122" s="43" t="s">
        <v>8</v>
      </c>
      <c r="EH122" s="43" t="n">
        <v>0</v>
      </c>
      <c r="EJ122" s="43" t="n">
        <v>4</v>
      </c>
      <c r="EK122" s="43" t="n">
        <v>0</v>
      </c>
      <c r="EL122" s="43" t="s">
        <v>195</v>
      </c>
      <c r="EM122" s="43" t="s">
        <v>196</v>
      </c>
      <c r="EQ122" s="43" t="n">
        <v>0</v>
      </c>
      <c r="ER122" s="43" t="n">
        <v>0</v>
      </c>
      <c r="ES122" s="43" t="n">
        <v>2.23</v>
      </c>
      <c r="ET122" s="43" t="n">
        <v>0</v>
      </c>
      <c r="EU122" s="43" t="n">
        <v>0</v>
      </c>
      <c r="EV122" s="43" t="n">
        <v>0</v>
      </c>
      <c r="EW122" s="43" t="n">
        <v>0</v>
      </c>
      <c r="EX122" s="43" t="n">
        <v>0</v>
      </c>
      <c r="EY122" s="43" t="n">
        <v>0</v>
      </c>
      <c r="FQ122" s="43" t="n">
        <v>0</v>
      </c>
      <c r="FR122" s="43" t="n">
        <v>0</v>
      </c>
      <c r="FS122" s="43" t="n">
        <v>0</v>
      </c>
      <c r="FX122" s="43" t="n">
        <v>0</v>
      </c>
      <c r="FY122" s="43" t="n">
        <v>0</v>
      </c>
      <c r="GD122" s="43" t="n">
        <v>1</v>
      </c>
      <c r="GF122" s="43" t="n">
        <v>2145647527</v>
      </c>
      <c r="GG122" s="43" t="n">
        <v>2</v>
      </c>
      <c r="GH122" s="43" t="n">
        <v>0</v>
      </c>
      <c r="GI122" s="43" t="n">
        <v>-2</v>
      </c>
      <c r="GJ122" s="43" t="n">
        <v>0</v>
      </c>
      <c r="GK122" s="43" t="n">
        <v>0</v>
      </c>
      <c r="GL122" s="43" t="n">
        <f aca="false">ROUND(IF(AND(BH122=3,BI122=3,FS122&lt;&gt;0),P122,0),2)</f>
        <v>0</v>
      </c>
      <c r="GM122" s="43" t="n">
        <f aca="false">ROUND(O122+X122+Y122,2)+GX122</f>
        <v>9.1</v>
      </c>
      <c r="GN122" s="43" t="n">
        <f aca="false">IF(OR(BI122=0,BI122=1),GM122-GX122,0)</f>
        <v>9.1</v>
      </c>
      <c r="GO122" s="43" t="n">
        <f aca="false">IF(BI122=2,GM122-GX122,0)</f>
        <v>0</v>
      </c>
      <c r="GP122" s="43" t="n">
        <f aca="false">IF(BI122=4,GM122-GX122,0)</f>
        <v>0</v>
      </c>
      <c r="GR122" s="43" t="n">
        <v>0</v>
      </c>
      <c r="GS122" s="43" t="n">
        <v>3</v>
      </c>
      <c r="GT122" s="43" t="n">
        <v>0</v>
      </c>
      <c r="GV122" s="43" t="n">
        <f aca="false">(GT122)</f>
        <v>0</v>
      </c>
      <c r="GW122" s="43" t="n">
        <v>1</v>
      </c>
      <c r="GX122" s="43" t="n">
        <f aca="false">ROUND(HC122*I122,2)</f>
        <v>0</v>
      </c>
      <c r="HA122" s="43" t="n">
        <v>0</v>
      </c>
      <c r="HB122" s="43" t="n">
        <v>0</v>
      </c>
      <c r="HC122" s="43" t="n">
        <f aca="false">GV122*GW122</f>
        <v>0</v>
      </c>
      <c r="HS122" s="43" t="n">
        <v>0</v>
      </c>
      <c r="IK122" s="43" t="n">
        <v>0</v>
      </c>
    </row>
    <row r="123" customFormat="false" ht="14.65" hidden="false" customHeight="false" outlineLevel="0" collapsed="false">
      <c r="A123" s="43" t="n">
        <v>17</v>
      </c>
      <c r="B123" s="43" t="n">
        <v>1</v>
      </c>
      <c r="E123" s="43" t="s">
        <v>207</v>
      </c>
      <c r="F123" s="43" t="s">
        <v>191</v>
      </c>
      <c r="G123" s="43" t="s">
        <v>57</v>
      </c>
      <c r="H123" s="43" t="s">
        <v>208</v>
      </c>
      <c r="I123" s="43" t="n">
        <f aca="false">ROUND(4.08,9)</f>
        <v>4.08</v>
      </c>
      <c r="J123" s="43" t="n">
        <v>0</v>
      </c>
      <c r="K123" s="43" t="n">
        <f aca="false">ROUND(4.08,9)</f>
        <v>4.08</v>
      </c>
      <c r="O123" s="43" t="n">
        <f aca="false">ROUND(CP123,2)</f>
        <v>87.8</v>
      </c>
      <c r="P123" s="43" t="n">
        <f aca="false">ROUND(CQ123*I123,2)</f>
        <v>87.8</v>
      </c>
      <c r="Q123" s="43" t="n">
        <f aca="false">ROUND(CR123*I123,2)</f>
        <v>0</v>
      </c>
      <c r="R123" s="43" t="n">
        <f aca="false">ROUND(CS123*I123,2)</f>
        <v>0</v>
      </c>
      <c r="S123" s="43" t="n">
        <f aca="false">ROUND(CT123*I123,2)</f>
        <v>0</v>
      </c>
      <c r="T123" s="43" t="n">
        <f aca="false">ROUND(CU123*I123,2)</f>
        <v>0</v>
      </c>
      <c r="U123" s="43" t="n">
        <f aca="false">CV123*I123</f>
        <v>0</v>
      </c>
      <c r="V123" s="43" t="n">
        <f aca="false">CW123*I123</f>
        <v>0</v>
      </c>
      <c r="W123" s="43" t="n">
        <f aca="false">ROUND(CX123*I123,2)</f>
        <v>0</v>
      </c>
      <c r="X123" s="43" t="n">
        <f aca="false">ROUND(CY123,2)</f>
        <v>0</v>
      </c>
      <c r="Y123" s="43" t="n">
        <f aca="false">ROUND(CZ123,2)</f>
        <v>0</v>
      </c>
      <c r="AA123" s="43" t="n">
        <v>86497922</v>
      </c>
      <c r="AB123" s="43" t="n">
        <f aca="false">(AC123+AD123+AF123)</f>
        <v>2.23</v>
      </c>
      <c r="AC123" s="43" t="n">
        <f aca="false">(ES123)</f>
        <v>2.23</v>
      </c>
      <c r="AD123" s="43" t="n">
        <f aca="false">(ET123)</f>
        <v>0</v>
      </c>
      <c r="AE123" s="43" t="n">
        <f aca="false">(EU123)</f>
        <v>0</v>
      </c>
      <c r="AF123" s="43" t="n">
        <f aca="false">(EV123)</f>
        <v>0</v>
      </c>
      <c r="AG123" s="43" t="n">
        <f aca="false">(AP123)</f>
        <v>0</v>
      </c>
      <c r="AH123" s="43" t="n">
        <f aca="false">(EW123)</f>
        <v>0</v>
      </c>
      <c r="AI123" s="43" t="n">
        <f aca="false">(EX123)</f>
        <v>0</v>
      </c>
      <c r="AJ123" s="43" t="n">
        <f aca="false">(AS123)</f>
        <v>0</v>
      </c>
      <c r="AK123" s="43" t="n">
        <v>0</v>
      </c>
      <c r="AL123" s="43" t="n">
        <v>2.23</v>
      </c>
      <c r="AM123" s="43" t="n">
        <v>0</v>
      </c>
      <c r="AN123" s="43" t="n">
        <v>0</v>
      </c>
      <c r="AO123" s="43" t="n">
        <v>0</v>
      </c>
      <c r="AP123" s="43" t="n">
        <v>0</v>
      </c>
      <c r="AQ123" s="43" t="n">
        <v>0</v>
      </c>
      <c r="AR123" s="43" t="n">
        <v>0</v>
      </c>
      <c r="AS123" s="43" t="n">
        <v>0</v>
      </c>
      <c r="AT123" s="43" t="n">
        <v>0</v>
      </c>
      <c r="AU123" s="43" t="n">
        <v>0</v>
      </c>
      <c r="AV123" s="43" t="n">
        <v>1</v>
      </c>
      <c r="AW123" s="43" t="n">
        <v>1</v>
      </c>
      <c r="AZ123" s="43" t="n">
        <v>1</v>
      </c>
      <c r="BA123" s="43" t="n">
        <v>1</v>
      </c>
      <c r="BB123" s="43" t="n">
        <v>1</v>
      </c>
      <c r="BC123" s="43" t="n">
        <v>9.65</v>
      </c>
      <c r="BH123" s="43" t="n">
        <v>0</v>
      </c>
      <c r="BI123" s="43" t="n">
        <v>1</v>
      </c>
      <c r="BJ123" s="43" t="s">
        <v>209</v>
      </c>
      <c r="BM123" s="43" t="n">
        <v>0</v>
      </c>
      <c r="BN123" s="43" t="n">
        <v>0</v>
      </c>
      <c r="BO123" s="43" t="s">
        <v>210</v>
      </c>
      <c r="BP123" s="43" t="n">
        <v>1</v>
      </c>
      <c r="BQ123" s="43" t="n">
        <v>30</v>
      </c>
      <c r="BR123" s="43" t="n">
        <v>0</v>
      </c>
      <c r="BS123" s="43" t="n">
        <v>1</v>
      </c>
      <c r="BT123" s="43" t="n">
        <v>1</v>
      </c>
      <c r="BU123" s="43" t="n">
        <v>1</v>
      </c>
      <c r="BV123" s="43" t="n">
        <v>1</v>
      </c>
      <c r="BW123" s="43" t="n">
        <v>1</v>
      </c>
      <c r="BX123" s="43" t="n">
        <v>1</v>
      </c>
      <c r="BZ123" s="43" t="n">
        <v>0</v>
      </c>
      <c r="CA123" s="43" t="n">
        <v>0</v>
      </c>
      <c r="CE123" s="43" t="n">
        <v>0</v>
      </c>
      <c r="CF123" s="43" t="n">
        <v>0</v>
      </c>
      <c r="CG123" s="43" t="n">
        <v>0</v>
      </c>
      <c r="CM123" s="43" t="n">
        <v>0</v>
      </c>
      <c r="CO123" s="43" t="n">
        <v>0</v>
      </c>
      <c r="CP123" s="43" t="n">
        <f aca="false">(P123+Q123+S123)</f>
        <v>87.8</v>
      </c>
      <c r="CQ123" s="43" t="n">
        <f aca="false">(AC123*BC123*AW123)</f>
        <v>21.5195</v>
      </c>
      <c r="CR123" s="43" t="n">
        <f aca="false">((ET123)*BB123*AV123)</f>
        <v>0</v>
      </c>
      <c r="CS123" s="43" t="n">
        <f aca="false">(AE123*BS123*AV123)</f>
        <v>0</v>
      </c>
      <c r="CT123" s="43" t="n">
        <f aca="false">(AF123*BA123*AV123)</f>
        <v>0</v>
      </c>
      <c r="CU123" s="43" t="n">
        <f aca="false">AG123</f>
        <v>0</v>
      </c>
      <c r="CV123" s="43" t="n">
        <f aca="false">(AH123*AV123)</f>
        <v>0</v>
      </c>
      <c r="CW123" s="43" t="n">
        <f aca="false">AI123</f>
        <v>0</v>
      </c>
      <c r="CX123" s="43" t="n">
        <f aca="false">AJ123</f>
        <v>0</v>
      </c>
      <c r="CY123" s="43" t="n">
        <f aca="false">(S123+R123)*(BZ123/100)</f>
        <v>0</v>
      </c>
      <c r="CZ123" s="43" t="n">
        <f aca="false">(S123+R123)*(CA123/100)</f>
        <v>0</v>
      </c>
      <c r="DN123" s="43" t="n">
        <v>0</v>
      </c>
      <c r="DO123" s="43" t="n">
        <v>0</v>
      </c>
      <c r="DP123" s="43" t="n">
        <v>1</v>
      </c>
      <c r="DQ123" s="43" t="n">
        <v>1</v>
      </c>
      <c r="DU123" s="43" t="n">
        <v>1013</v>
      </c>
      <c r="DV123" s="43" t="s">
        <v>208</v>
      </c>
      <c r="DW123" s="43" t="s">
        <v>208</v>
      </c>
      <c r="DX123" s="43" t="n">
        <v>1</v>
      </c>
      <c r="EE123" s="43" t="n">
        <v>86330672</v>
      </c>
      <c r="EF123" s="43" t="n">
        <v>30</v>
      </c>
      <c r="EG123" s="43" t="s">
        <v>8</v>
      </c>
      <c r="EH123" s="43" t="n">
        <v>0</v>
      </c>
      <c r="EJ123" s="43" t="n">
        <v>4</v>
      </c>
      <c r="EK123" s="43" t="n">
        <v>0</v>
      </c>
      <c r="EL123" s="43" t="s">
        <v>195</v>
      </c>
      <c r="EM123" s="43" t="s">
        <v>196</v>
      </c>
      <c r="EQ123" s="43" t="n">
        <v>0</v>
      </c>
      <c r="ER123" s="43" t="n">
        <v>0</v>
      </c>
      <c r="ES123" s="43" t="n">
        <v>2.23</v>
      </c>
      <c r="ET123" s="43" t="n">
        <v>0</v>
      </c>
      <c r="EU123" s="43" t="n">
        <v>0</v>
      </c>
      <c r="EV123" s="43" t="n">
        <v>0</v>
      </c>
      <c r="EW123" s="43" t="n">
        <v>0</v>
      </c>
      <c r="EX123" s="43" t="n">
        <v>0</v>
      </c>
      <c r="EY123" s="43" t="n">
        <v>0</v>
      </c>
      <c r="FQ123" s="43" t="n">
        <v>0</v>
      </c>
      <c r="FR123" s="43" t="n">
        <v>0</v>
      </c>
      <c r="FS123" s="43" t="n">
        <v>0</v>
      </c>
      <c r="FX123" s="43" t="n">
        <v>0</v>
      </c>
      <c r="FY123" s="43" t="n">
        <v>0</v>
      </c>
      <c r="GD123" s="43" t="n">
        <v>1</v>
      </c>
      <c r="GF123" s="43" t="n">
        <v>2145647527</v>
      </c>
      <c r="GG123" s="43" t="n">
        <v>2</v>
      </c>
      <c r="GH123" s="43" t="n">
        <v>0</v>
      </c>
      <c r="GI123" s="43" t="n">
        <v>-2</v>
      </c>
      <c r="GJ123" s="43" t="n">
        <v>0</v>
      </c>
      <c r="GK123" s="43" t="n">
        <v>0</v>
      </c>
      <c r="GL123" s="43" t="n">
        <f aca="false">ROUND(IF(AND(BH123=3,BI123=3,FS123&lt;&gt;0),P123,0),2)</f>
        <v>0</v>
      </c>
      <c r="GM123" s="43" t="n">
        <f aca="false">ROUND(O123+X123+Y123,2)+GX123</f>
        <v>87.8</v>
      </c>
      <c r="GN123" s="43" t="n">
        <f aca="false">IF(OR(BI123=0,BI123=1),GM123-GX123,0)</f>
        <v>87.8</v>
      </c>
      <c r="GO123" s="43" t="n">
        <f aca="false">IF(BI123=2,GM123-GX123,0)</f>
        <v>0</v>
      </c>
      <c r="GP123" s="43" t="n">
        <f aca="false">IF(BI123=4,GM123-GX123,0)</f>
        <v>0</v>
      </c>
      <c r="GR123" s="43" t="n">
        <v>0</v>
      </c>
      <c r="GS123" s="43" t="n">
        <v>3</v>
      </c>
      <c r="GT123" s="43" t="n">
        <v>0</v>
      </c>
      <c r="GV123" s="43" t="n">
        <f aca="false">(GT123)</f>
        <v>0</v>
      </c>
      <c r="GW123" s="43" t="n">
        <v>9.65</v>
      </c>
      <c r="GX123" s="43" t="n">
        <f aca="false">ROUND(HC123*I123,2)</f>
        <v>0</v>
      </c>
      <c r="HA123" s="43" t="n">
        <v>0</v>
      </c>
      <c r="HB123" s="43" t="n">
        <v>0</v>
      </c>
      <c r="HC123" s="43" t="n">
        <f aca="false">GV123*GW123</f>
        <v>0</v>
      </c>
      <c r="HS123" s="43" t="n">
        <v>0</v>
      </c>
      <c r="IK123" s="43" t="n">
        <v>0</v>
      </c>
    </row>
    <row r="125" customFormat="false" ht="14.65" hidden="false" customHeight="false" outlineLevel="0" collapsed="false">
      <c r="A125" s="43" t="n">
        <v>51</v>
      </c>
      <c r="B125" s="43" t="n">
        <f aca="false">B102</f>
        <v>1</v>
      </c>
      <c r="C125" s="43" t="n">
        <f aca="false">A102</f>
        <v>4</v>
      </c>
      <c r="D125" s="43" t="n">
        <f aca="false">ROW(A102)</f>
        <v>102</v>
      </c>
      <c r="F125" s="43" t="str">
        <f aca="false">IF(F102&lt;&gt;"",F102,"")</f>
        <v>7</v>
      </c>
      <c r="G125" s="43" t="str">
        <f aca="false">IF(G102&lt;&gt;"",G102,"")</f>
        <v>Протекторная защита - новые участки</v>
      </c>
      <c r="H125" s="43" t="n">
        <v>0</v>
      </c>
      <c r="O125" s="43" t="n">
        <f aca="false">ROUND(AB125,2)</f>
        <v>3031.04</v>
      </c>
      <c r="P125" s="43" t="n">
        <f aca="false">ROUND(AC125,2)</f>
        <v>1193.67</v>
      </c>
      <c r="Q125" s="43" t="n">
        <f aca="false">ROUND(AD125,2)</f>
        <v>1119.26</v>
      </c>
      <c r="R125" s="43" t="n">
        <f aca="false">ROUND(AE125,2)</f>
        <v>118.56</v>
      </c>
      <c r="S125" s="43" t="n">
        <f aca="false">ROUND(AF125,2)</f>
        <v>718.11</v>
      </c>
      <c r="T125" s="43" t="n">
        <f aca="false">ROUND(AG125,2)</f>
        <v>0</v>
      </c>
      <c r="U125" s="43" t="n">
        <f aca="false">AH125</f>
        <v>68.776774</v>
      </c>
      <c r="V125" s="43" t="n">
        <f aca="false">AI125</f>
        <v>0</v>
      </c>
      <c r="W125" s="43" t="n">
        <f aca="false">ROUND(AJ125,2)</f>
        <v>0</v>
      </c>
      <c r="X125" s="43" t="n">
        <f aca="false">ROUND(AK125,2)</f>
        <v>975.61</v>
      </c>
      <c r="Y125" s="43" t="n">
        <f aca="false">ROUND(AL125,2)</f>
        <v>615.35</v>
      </c>
      <c r="AB125" s="43" t="n">
        <f aca="false">ROUND(SUMIF(AA106:AA123,"=86497921",O106:O123),2)</f>
        <v>3031.04</v>
      </c>
      <c r="AC125" s="43" t="n">
        <f aca="false">ROUND(SUMIF(AA106:AA123,"=86497921",P106:P123),2)</f>
        <v>1193.67</v>
      </c>
      <c r="AD125" s="43" t="n">
        <f aca="false">ROUND(SUMIF(AA106:AA123,"=86497921",Q106:Q123),2)</f>
        <v>1119.26</v>
      </c>
      <c r="AE125" s="43" t="n">
        <f aca="false">ROUND(SUMIF(AA106:AA123,"=86497921",R106:R123),2)</f>
        <v>118.56</v>
      </c>
      <c r="AF125" s="43" t="n">
        <f aca="false">ROUND(SUMIF(AA106:AA123,"=86497921",S106:S123),2)</f>
        <v>718.11</v>
      </c>
      <c r="AG125" s="43" t="n">
        <f aca="false">ROUND(SUMIF(AA106:AA123,"=86497921",T106:T123),2)</f>
        <v>0</v>
      </c>
      <c r="AH125" s="43" t="n">
        <f aca="false">SUMIF(AA106:AA123,"=86497921",U106:U123)</f>
        <v>68.776774</v>
      </c>
      <c r="AI125" s="43" t="n">
        <f aca="false">SUMIF(AA106:AA123,"=86497921",V106:V123)</f>
        <v>0</v>
      </c>
      <c r="AJ125" s="43" t="n">
        <f aca="false">ROUND(SUMIF(AA106:AA123,"=86497921",W106:W123),2)</f>
        <v>0</v>
      </c>
      <c r="AK125" s="43" t="n">
        <f aca="false">ROUND(SUMIF(AA106:AA123,"=86497921",X106:X123),2)</f>
        <v>975.61</v>
      </c>
      <c r="AL125" s="43" t="n">
        <f aca="false">ROUND(SUMIF(AA106:AA123,"=86497921",Y106:Y123),2)</f>
        <v>615.35</v>
      </c>
      <c r="AO125" s="43" t="n">
        <f aca="false">ROUND(BX125,2)</f>
        <v>0</v>
      </c>
      <c r="AP125" s="43" t="n">
        <f aca="false">ROUND(BY125,2)</f>
        <v>0</v>
      </c>
      <c r="AQ125" s="43" t="n">
        <f aca="false">ROUND(BZ125,2)</f>
        <v>0</v>
      </c>
      <c r="AR125" s="43" t="n">
        <f aca="false">ROUND(CA125,2)</f>
        <v>4622</v>
      </c>
      <c r="AS125" s="43" t="n">
        <f aca="false">ROUND(CB125,2)</f>
        <v>4505.88</v>
      </c>
      <c r="AT125" s="43" t="n">
        <f aca="false">ROUND(CC125,2)</f>
        <v>116.12</v>
      </c>
      <c r="AU125" s="43" t="n">
        <f aca="false">ROUND(CD125,2)</f>
        <v>0</v>
      </c>
      <c r="AV125" s="43" t="n">
        <f aca="false">ROUND(CE125,2)</f>
        <v>1193.67</v>
      </c>
      <c r="AW125" s="43" t="n">
        <f aca="false">ROUND(CF125,2)</f>
        <v>1193.67</v>
      </c>
      <c r="AX125" s="43" t="n">
        <f aca="false">ROUND(CG125,2)</f>
        <v>0</v>
      </c>
      <c r="AY125" s="43" t="n">
        <f aca="false">ROUND(CH125,2)</f>
        <v>1193.67</v>
      </c>
      <c r="AZ125" s="43" t="n">
        <f aca="false">ROUND(CI125,2)</f>
        <v>0</v>
      </c>
      <c r="BA125" s="43" t="n">
        <f aca="false">ROUND(CJ125,2)</f>
        <v>0</v>
      </c>
      <c r="BB125" s="43" t="n">
        <f aca="false">ROUND(CK125,2)</f>
        <v>0</v>
      </c>
      <c r="BC125" s="43" t="n">
        <f aca="false">ROUND(CL125,2)</f>
        <v>0</v>
      </c>
      <c r="BD125" s="43" t="n">
        <f aca="false">ROUND(CM125,2)</f>
        <v>0</v>
      </c>
      <c r="BX125" s="43" t="n">
        <f aca="false">ROUND(SUMIF(AA106:AA123,"=86497921",FQ106:FQ123),2)</f>
        <v>0</v>
      </c>
      <c r="BY125" s="43" t="n">
        <f aca="false">ROUND(SUMIF(AA106:AA123,"=86497921",FR106:FR123),2)</f>
        <v>0</v>
      </c>
      <c r="BZ125" s="43" t="n">
        <f aca="false">ROUND(SUMIF(AA106:AA123,"=86497921",GL106:GL123),2)</f>
        <v>0</v>
      </c>
      <c r="CA125" s="43" t="n">
        <f aca="false">ROUND(SUMIF(AA106:AA123,"=86497921",GM106:GM123),2)</f>
        <v>4622</v>
      </c>
      <c r="CB125" s="43" t="n">
        <f aca="false">ROUND(SUMIF(AA106:AA123,"=86497921",GN106:GN123),2)</f>
        <v>4505.88</v>
      </c>
      <c r="CC125" s="43" t="n">
        <f aca="false">ROUND(SUMIF(AA106:AA123,"=86497921",GO106:GO123),2)</f>
        <v>116.12</v>
      </c>
      <c r="CD125" s="43" t="n">
        <f aca="false">ROUND(SUMIF(AA106:AA123,"=86497921",GP106:GP123),2)</f>
        <v>0</v>
      </c>
      <c r="CE125" s="43" t="n">
        <f aca="false">AC125-BX125</f>
        <v>1193.67</v>
      </c>
      <c r="CF125" s="43" t="n">
        <f aca="false">AC125-BY125</f>
        <v>1193.67</v>
      </c>
      <c r="CG125" s="43" t="n">
        <f aca="false">BX125-BZ125</f>
        <v>0</v>
      </c>
      <c r="CH125" s="43" t="n">
        <f aca="false">AC125-BX125-BY125+BZ125</f>
        <v>1193.67</v>
      </c>
      <c r="CI125" s="43" t="n">
        <f aca="false">BY125-BZ125</f>
        <v>0</v>
      </c>
      <c r="CJ125" s="43" t="n">
        <f aca="false">ROUND(SUMIF(AA106:AA123,"=86497921",GX106:GX123),2)</f>
        <v>0</v>
      </c>
      <c r="CK125" s="43" t="n">
        <f aca="false">ROUND(SUMIF(AA106:AA123,"=86497921",GY106:GY123),2)</f>
        <v>0</v>
      </c>
      <c r="CL125" s="43" t="n">
        <f aca="false">ROUND(SUMIF(AA106:AA123,"=86497921",GZ106:GZ123),2)</f>
        <v>0</v>
      </c>
      <c r="CM125" s="43" t="n">
        <f aca="false">ROUND(SUMIF(AA106:AA123,"=86497921",HD106:HD123),2)</f>
        <v>0</v>
      </c>
      <c r="DG125" s="43" t="n">
        <f aca="false">ROUND(DT125,2)</f>
        <v>69957.11</v>
      </c>
      <c r="DH125" s="43" t="n">
        <f aca="false">ROUND(DU125,2)</f>
        <v>11978.18</v>
      </c>
      <c r="DI125" s="43" t="n">
        <f aca="false">ROUND(DV125,2)</f>
        <v>16501.03</v>
      </c>
      <c r="DJ125" s="43" t="n">
        <f aca="false">ROUND(DW125,2)</f>
        <v>6848.44</v>
      </c>
      <c r="DK125" s="43" t="n">
        <f aca="false">ROUND(DX125,2)</f>
        <v>41477.9</v>
      </c>
      <c r="DL125" s="43" t="n">
        <f aca="false">ROUND(DY125,2)</f>
        <v>0</v>
      </c>
      <c r="DM125" s="43" t="n">
        <f aca="false">DZ125</f>
        <v>68.776774</v>
      </c>
      <c r="DN125" s="43" t="n">
        <f aca="false">EA125</f>
        <v>0</v>
      </c>
      <c r="DO125" s="43" t="n">
        <f aca="false">ROUND(EB125,2)</f>
        <v>0</v>
      </c>
      <c r="DP125" s="43" t="n">
        <f aca="false">ROUND(EC125,2)</f>
        <v>56351.82</v>
      </c>
      <c r="DQ125" s="43" t="n">
        <f aca="false">ROUND(ED125,2)</f>
        <v>35543</v>
      </c>
      <c r="DT125" s="43" t="n">
        <f aca="false">ROUND(SUMIF(AA106:AA123,"=86497922",O106:O123),2)</f>
        <v>69957.11</v>
      </c>
      <c r="DU125" s="43" t="n">
        <f aca="false">ROUND(SUMIF(AA106:AA123,"=86497922",P106:P123),2)</f>
        <v>11978.18</v>
      </c>
      <c r="DV125" s="43" t="n">
        <f aca="false">ROUND(SUMIF(AA106:AA123,"=86497922",Q106:Q123),2)</f>
        <v>16501.03</v>
      </c>
      <c r="DW125" s="43" t="n">
        <f aca="false">ROUND(SUMIF(AA106:AA123,"=86497922",R106:R123),2)</f>
        <v>6848.44</v>
      </c>
      <c r="DX125" s="43" t="n">
        <f aca="false">ROUND(SUMIF(AA106:AA123,"=86497922",S106:S123),2)</f>
        <v>41477.9</v>
      </c>
      <c r="DY125" s="43" t="n">
        <f aca="false">ROUND(SUMIF(AA106:AA123,"=86497922",T106:T123),2)</f>
        <v>0</v>
      </c>
      <c r="DZ125" s="43" t="n">
        <f aca="false">SUMIF(AA106:AA123,"=86497922",U106:U123)</f>
        <v>68.776774</v>
      </c>
      <c r="EA125" s="43" t="n">
        <f aca="false">SUMIF(AA106:AA123,"=86497922",V106:V123)</f>
        <v>0</v>
      </c>
      <c r="EB125" s="43" t="n">
        <f aca="false">ROUND(SUMIF(AA106:AA123,"=86497922",W106:W123),2)</f>
        <v>0</v>
      </c>
      <c r="EC125" s="43" t="n">
        <f aca="false">ROUND(SUMIF(AA106:AA123,"=86497922",X106:X123),2)</f>
        <v>56351.82</v>
      </c>
      <c r="ED125" s="43" t="n">
        <f aca="false">ROUND(SUMIF(AA106:AA123,"=86497922",Y106:Y123),2)</f>
        <v>35543</v>
      </c>
      <c r="EG125" s="43" t="n">
        <f aca="false">ROUND(FP125,2)</f>
        <v>0</v>
      </c>
      <c r="EH125" s="43" t="n">
        <f aca="false">ROUND(FQ125,2)</f>
        <v>0</v>
      </c>
      <c r="EI125" s="43" t="n">
        <f aca="false">ROUND(FR125,2)</f>
        <v>0</v>
      </c>
      <c r="EJ125" s="43" t="n">
        <f aca="false">ROUND(FS125,2)</f>
        <v>161851.93</v>
      </c>
      <c r="EK125" s="43" t="n">
        <f aca="false">ROUND(FT125,2)</f>
        <v>158466.46</v>
      </c>
      <c r="EL125" s="43" t="n">
        <f aca="false">ROUND(FU125,2)</f>
        <v>3385.47</v>
      </c>
      <c r="EM125" s="43" t="n">
        <f aca="false">ROUND(FV125,2)</f>
        <v>0</v>
      </c>
      <c r="EN125" s="43" t="n">
        <f aca="false">ROUND(FW125,2)</f>
        <v>11978.18</v>
      </c>
      <c r="EO125" s="43" t="n">
        <f aca="false">ROUND(FX125,2)</f>
        <v>11978.18</v>
      </c>
      <c r="EP125" s="43" t="n">
        <f aca="false">ROUND(FY125,2)</f>
        <v>0</v>
      </c>
      <c r="EQ125" s="43" t="n">
        <f aca="false">ROUND(FZ125,2)</f>
        <v>11978.18</v>
      </c>
      <c r="ER125" s="43" t="n">
        <f aca="false">ROUND(GA125,2)</f>
        <v>0</v>
      </c>
      <c r="ES125" s="43" t="n">
        <f aca="false">ROUND(GB125,2)</f>
        <v>0</v>
      </c>
      <c r="ET125" s="43" t="n">
        <f aca="false">ROUND(GC125,2)</f>
        <v>0</v>
      </c>
      <c r="EU125" s="43" t="n">
        <f aca="false">ROUND(GD125,2)</f>
        <v>0</v>
      </c>
      <c r="EV125" s="43" t="n">
        <f aca="false">ROUND(GE125,2)</f>
        <v>0</v>
      </c>
      <c r="FP125" s="43" t="n">
        <f aca="false">ROUND(SUMIF(AA106:AA123,"=86497922",FQ106:FQ123),2)</f>
        <v>0</v>
      </c>
      <c r="FQ125" s="43" t="n">
        <f aca="false">ROUND(SUMIF(AA106:AA123,"=86497922",FR106:FR123),2)</f>
        <v>0</v>
      </c>
      <c r="FR125" s="43" t="n">
        <f aca="false">ROUND(SUMIF(AA106:AA123,"=86497922",GL106:GL123),2)</f>
        <v>0</v>
      </c>
      <c r="FS125" s="43" t="n">
        <f aca="false">ROUND(SUMIF(AA106:AA123,"=86497922",GM106:GM123),2)</f>
        <v>161851.93</v>
      </c>
      <c r="FT125" s="43" t="n">
        <f aca="false">ROUND(SUMIF(AA106:AA123,"=86497922",GN106:GN123),2)</f>
        <v>158466.46</v>
      </c>
      <c r="FU125" s="43" t="n">
        <f aca="false">ROUND(SUMIF(AA106:AA123,"=86497922",GO106:GO123),2)</f>
        <v>3385.47</v>
      </c>
      <c r="FV125" s="43" t="n">
        <f aca="false">ROUND(SUMIF(AA106:AA123,"=86497922",GP106:GP123),2)</f>
        <v>0</v>
      </c>
      <c r="FW125" s="43" t="n">
        <f aca="false">DU125-FP125</f>
        <v>11978.18</v>
      </c>
      <c r="FX125" s="43" t="n">
        <f aca="false">DU125-FQ125</f>
        <v>11978.18</v>
      </c>
      <c r="FY125" s="43" t="n">
        <f aca="false">FP125-FR125</f>
        <v>0</v>
      </c>
      <c r="FZ125" s="43" t="n">
        <f aca="false">DU125-FP125-FQ125+FR125</f>
        <v>11978.18</v>
      </c>
      <c r="GA125" s="43" t="n">
        <f aca="false">FQ125-FR125</f>
        <v>0</v>
      </c>
      <c r="GB125" s="43" t="n">
        <f aca="false">ROUND(SUMIF(AA106:AA123,"=86497922",GX106:GX123),2)</f>
        <v>0</v>
      </c>
      <c r="GC125" s="43" t="n">
        <f aca="false">ROUND(SUMIF(AA106:AA123,"=86497922",GY106:GY123),2)</f>
        <v>0</v>
      </c>
      <c r="GD125" s="43" t="n">
        <f aca="false">ROUND(SUMIF(AA106:AA123,"=86497922",GZ106:GZ123),2)</f>
        <v>0</v>
      </c>
      <c r="GE125" s="43" t="n">
        <f aca="false">ROUND(SUMIF(AA106:AA123,"=86497922",HD106:HD123),2)</f>
        <v>0</v>
      </c>
      <c r="GX125" s="43" t="n">
        <v>0</v>
      </c>
    </row>
    <row r="127" customFormat="false" ht="14.65" hidden="false" customHeight="false" outlineLevel="0" collapsed="false">
      <c r="A127" s="43" t="n">
        <v>50</v>
      </c>
      <c r="B127" s="43" t="n">
        <v>0</v>
      </c>
      <c r="C127" s="43" t="n">
        <v>0</v>
      </c>
      <c r="D127" s="43" t="n">
        <v>1</v>
      </c>
      <c r="E127" s="43" t="n">
        <v>201</v>
      </c>
      <c r="F127" s="43" t="n">
        <f aca="false">ROUND(Source!O125,O127)</f>
        <v>3031.04</v>
      </c>
      <c r="G127" s="43" t="s">
        <v>105</v>
      </c>
      <c r="H127" s="43" t="s">
        <v>106</v>
      </c>
      <c r="K127" s="43" t="n">
        <v>201</v>
      </c>
      <c r="L127" s="43" t="n">
        <v>1</v>
      </c>
      <c r="M127" s="43" t="n">
        <v>3</v>
      </c>
      <c r="O127" s="43" t="n">
        <v>2</v>
      </c>
      <c r="P127" s="43" t="n">
        <f aca="false">ROUND(Source!DG125,O127)</f>
        <v>69957.11</v>
      </c>
      <c r="W127" s="43" t="n">
        <v>3031.04</v>
      </c>
      <c r="X127" s="43" t="n">
        <v>1</v>
      </c>
      <c r="Y127" s="43" t="n">
        <v>3031.04</v>
      </c>
      <c r="Z127" s="43" t="n">
        <v>69957.11</v>
      </c>
      <c r="AA127" s="43" t="n">
        <v>1</v>
      </c>
      <c r="AB127" s="43" t="n">
        <v>69957.11</v>
      </c>
    </row>
    <row r="128" customFormat="false" ht="14.65" hidden="false" customHeight="false" outlineLevel="0" collapsed="false">
      <c r="A128" s="43" t="n">
        <v>50</v>
      </c>
      <c r="B128" s="43" t="n">
        <v>0</v>
      </c>
      <c r="C128" s="43" t="n">
        <v>0</v>
      </c>
      <c r="D128" s="43" t="n">
        <v>1</v>
      </c>
      <c r="E128" s="43" t="n">
        <v>202</v>
      </c>
      <c r="F128" s="43" t="n">
        <f aca="false">ROUND(Source!P125,O128)</f>
        <v>1193.67</v>
      </c>
      <c r="G128" s="43" t="s">
        <v>107</v>
      </c>
      <c r="H128" s="43" t="s">
        <v>108</v>
      </c>
      <c r="K128" s="43" t="n">
        <v>202</v>
      </c>
      <c r="L128" s="43" t="n">
        <v>2</v>
      </c>
      <c r="M128" s="43" t="n">
        <v>3</v>
      </c>
      <c r="O128" s="43" t="n">
        <v>2</v>
      </c>
      <c r="P128" s="43" t="n">
        <f aca="false">ROUND(Source!DH125,O128)</f>
        <v>11978.18</v>
      </c>
      <c r="W128" s="43" t="n">
        <v>1193.67</v>
      </c>
      <c r="X128" s="43" t="n">
        <v>1</v>
      </c>
      <c r="Y128" s="43" t="n">
        <v>1193.67</v>
      </c>
      <c r="Z128" s="43" t="n">
        <v>11978.18</v>
      </c>
      <c r="AA128" s="43" t="n">
        <v>1</v>
      </c>
      <c r="AB128" s="43" t="n">
        <v>11978.18</v>
      </c>
    </row>
    <row r="129" customFormat="false" ht="14.65" hidden="false" customHeight="false" outlineLevel="0" collapsed="false">
      <c r="A129" s="43" t="n">
        <v>50</v>
      </c>
      <c r="B129" s="43" t="n">
        <v>0</v>
      </c>
      <c r="C129" s="43" t="n">
        <v>0</v>
      </c>
      <c r="D129" s="43" t="n">
        <v>1</v>
      </c>
      <c r="E129" s="43" t="n">
        <v>222</v>
      </c>
      <c r="F129" s="43" t="n">
        <f aca="false">ROUND(Source!AO125,O129)</f>
        <v>0</v>
      </c>
      <c r="G129" s="43" t="s">
        <v>109</v>
      </c>
      <c r="H129" s="43" t="s">
        <v>110</v>
      </c>
      <c r="K129" s="43" t="n">
        <v>222</v>
      </c>
      <c r="L129" s="43" t="n">
        <v>3</v>
      </c>
      <c r="M129" s="43" t="n">
        <v>3</v>
      </c>
      <c r="O129" s="43" t="n">
        <v>2</v>
      </c>
      <c r="P129" s="43" t="n">
        <f aca="false">ROUND(Source!EG125,O129)</f>
        <v>0</v>
      </c>
      <c r="W129" s="43" t="n">
        <v>0</v>
      </c>
      <c r="X129" s="43" t="n">
        <v>1</v>
      </c>
      <c r="Y129" s="43" t="n">
        <v>0</v>
      </c>
      <c r="Z129" s="43" t="n">
        <v>0</v>
      </c>
      <c r="AA129" s="43" t="n">
        <v>1</v>
      </c>
      <c r="AB129" s="43" t="n">
        <v>0</v>
      </c>
    </row>
    <row r="130" customFormat="false" ht="14.65" hidden="false" customHeight="false" outlineLevel="0" collapsed="false">
      <c r="A130" s="43" t="n">
        <v>50</v>
      </c>
      <c r="B130" s="43" t="n">
        <v>0</v>
      </c>
      <c r="C130" s="43" t="n">
        <v>0</v>
      </c>
      <c r="D130" s="43" t="n">
        <v>1</v>
      </c>
      <c r="E130" s="43" t="n">
        <v>225</v>
      </c>
      <c r="F130" s="43" t="n">
        <f aca="false">ROUND(Source!AV125,O130)</f>
        <v>1193.67</v>
      </c>
      <c r="G130" s="43" t="s">
        <v>111</v>
      </c>
      <c r="H130" s="43" t="s">
        <v>112</v>
      </c>
      <c r="K130" s="43" t="n">
        <v>225</v>
      </c>
      <c r="L130" s="43" t="n">
        <v>4</v>
      </c>
      <c r="M130" s="43" t="n">
        <v>3</v>
      </c>
      <c r="O130" s="43" t="n">
        <v>2</v>
      </c>
      <c r="P130" s="43" t="n">
        <f aca="false">ROUND(Source!EN125,O130)</f>
        <v>11978.18</v>
      </c>
      <c r="W130" s="43" t="n">
        <v>1193.67</v>
      </c>
      <c r="X130" s="43" t="n">
        <v>1</v>
      </c>
      <c r="Y130" s="43" t="n">
        <v>1193.67</v>
      </c>
      <c r="Z130" s="43" t="n">
        <v>11978.18</v>
      </c>
      <c r="AA130" s="43" t="n">
        <v>1</v>
      </c>
      <c r="AB130" s="43" t="n">
        <v>11978.18</v>
      </c>
    </row>
    <row r="131" customFormat="false" ht="14.65" hidden="false" customHeight="false" outlineLevel="0" collapsed="false">
      <c r="A131" s="43" t="n">
        <v>50</v>
      </c>
      <c r="B131" s="43" t="n">
        <v>0</v>
      </c>
      <c r="C131" s="43" t="n">
        <v>0</v>
      </c>
      <c r="D131" s="43" t="n">
        <v>1</v>
      </c>
      <c r="E131" s="43" t="n">
        <v>226</v>
      </c>
      <c r="F131" s="43" t="n">
        <f aca="false">ROUND(Source!AW125,O131)</f>
        <v>1193.67</v>
      </c>
      <c r="G131" s="43" t="s">
        <v>113</v>
      </c>
      <c r="H131" s="43" t="s">
        <v>114</v>
      </c>
      <c r="K131" s="43" t="n">
        <v>226</v>
      </c>
      <c r="L131" s="43" t="n">
        <v>5</v>
      </c>
      <c r="M131" s="43" t="n">
        <v>3</v>
      </c>
      <c r="O131" s="43" t="n">
        <v>2</v>
      </c>
      <c r="P131" s="43" t="n">
        <f aca="false">ROUND(Source!EO125,O131)</f>
        <v>11978.18</v>
      </c>
      <c r="W131" s="43" t="n">
        <v>1193.67</v>
      </c>
      <c r="X131" s="43" t="n">
        <v>1</v>
      </c>
      <c r="Y131" s="43" t="n">
        <v>1193.67</v>
      </c>
      <c r="Z131" s="43" t="n">
        <v>11978.18</v>
      </c>
      <c r="AA131" s="43" t="n">
        <v>1</v>
      </c>
      <c r="AB131" s="43" t="n">
        <v>11978.18</v>
      </c>
    </row>
    <row r="132" customFormat="false" ht="14.65" hidden="false" customHeight="false" outlineLevel="0" collapsed="false">
      <c r="A132" s="43" t="n">
        <v>50</v>
      </c>
      <c r="B132" s="43" t="n">
        <v>0</v>
      </c>
      <c r="C132" s="43" t="n">
        <v>0</v>
      </c>
      <c r="D132" s="43" t="n">
        <v>1</v>
      </c>
      <c r="E132" s="43" t="n">
        <v>227</v>
      </c>
      <c r="F132" s="43" t="n">
        <f aca="false">ROUND(Source!AX125,O132)</f>
        <v>0</v>
      </c>
      <c r="G132" s="43" t="s">
        <v>115</v>
      </c>
      <c r="H132" s="43" t="s">
        <v>116</v>
      </c>
      <c r="K132" s="43" t="n">
        <v>227</v>
      </c>
      <c r="L132" s="43" t="n">
        <v>6</v>
      </c>
      <c r="M132" s="43" t="n">
        <v>3</v>
      </c>
      <c r="O132" s="43" t="n">
        <v>2</v>
      </c>
      <c r="P132" s="43" t="n">
        <f aca="false">ROUND(Source!EP125,O132)</f>
        <v>0</v>
      </c>
      <c r="W132" s="43" t="n">
        <v>0</v>
      </c>
      <c r="X132" s="43" t="n">
        <v>1</v>
      </c>
      <c r="Y132" s="43" t="n">
        <v>0</v>
      </c>
      <c r="Z132" s="43" t="n">
        <v>0</v>
      </c>
      <c r="AA132" s="43" t="n">
        <v>1</v>
      </c>
      <c r="AB132" s="43" t="n">
        <v>0</v>
      </c>
    </row>
    <row r="133" customFormat="false" ht="14.65" hidden="false" customHeight="false" outlineLevel="0" collapsed="false">
      <c r="A133" s="43" t="n">
        <v>50</v>
      </c>
      <c r="B133" s="43" t="n">
        <v>0</v>
      </c>
      <c r="C133" s="43" t="n">
        <v>0</v>
      </c>
      <c r="D133" s="43" t="n">
        <v>1</v>
      </c>
      <c r="E133" s="43" t="n">
        <v>228</v>
      </c>
      <c r="F133" s="43" t="n">
        <f aca="false">ROUND(Source!AY125,O133)</f>
        <v>1193.67</v>
      </c>
      <c r="G133" s="43" t="s">
        <v>117</v>
      </c>
      <c r="H133" s="43" t="s">
        <v>118</v>
      </c>
      <c r="K133" s="43" t="n">
        <v>228</v>
      </c>
      <c r="L133" s="43" t="n">
        <v>7</v>
      </c>
      <c r="M133" s="43" t="n">
        <v>3</v>
      </c>
      <c r="O133" s="43" t="n">
        <v>2</v>
      </c>
      <c r="P133" s="43" t="n">
        <f aca="false">ROUND(Source!EQ125,O133)</f>
        <v>11978.18</v>
      </c>
      <c r="W133" s="43" t="n">
        <v>1193.67</v>
      </c>
      <c r="X133" s="43" t="n">
        <v>1</v>
      </c>
      <c r="Y133" s="43" t="n">
        <v>1193.67</v>
      </c>
      <c r="Z133" s="43" t="n">
        <v>11978.18</v>
      </c>
      <c r="AA133" s="43" t="n">
        <v>1</v>
      </c>
      <c r="AB133" s="43" t="n">
        <v>11978.18</v>
      </c>
    </row>
    <row r="134" customFormat="false" ht="14.65" hidden="false" customHeight="false" outlineLevel="0" collapsed="false">
      <c r="A134" s="43" t="n">
        <v>50</v>
      </c>
      <c r="B134" s="43" t="n">
        <v>0</v>
      </c>
      <c r="C134" s="43" t="n">
        <v>0</v>
      </c>
      <c r="D134" s="43" t="n">
        <v>1</v>
      </c>
      <c r="E134" s="43" t="n">
        <v>216</v>
      </c>
      <c r="F134" s="43" t="n">
        <f aca="false">ROUND(Source!AP125,O134)</f>
        <v>0</v>
      </c>
      <c r="G134" s="43" t="s">
        <v>119</v>
      </c>
      <c r="H134" s="43" t="s">
        <v>120</v>
      </c>
      <c r="K134" s="43" t="n">
        <v>216</v>
      </c>
      <c r="L134" s="43" t="n">
        <v>8</v>
      </c>
      <c r="M134" s="43" t="n">
        <v>3</v>
      </c>
      <c r="O134" s="43" t="n">
        <v>2</v>
      </c>
      <c r="P134" s="43" t="n">
        <f aca="false">ROUND(Source!EH125,O134)</f>
        <v>0</v>
      </c>
      <c r="W134" s="43" t="n">
        <v>0</v>
      </c>
      <c r="X134" s="43" t="n">
        <v>1</v>
      </c>
      <c r="Y134" s="43" t="n">
        <v>0</v>
      </c>
      <c r="Z134" s="43" t="n">
        <v>0</v>
      </c>
      <c r="AA134" s="43" t="n">
        <v>1</v>
      </c>
      <c r="AB134" s="43" t="n">
        <v>0</v>
      </c>
    </row>
    <row r="135" customFormat="false" ht="14.65" hidden="false" customHeight="false" outlineLevel="0" collapsed="false">
      <c r="A135" s="43" t="n">
        <v>50</v>
      </c>
      <c r="B135" s="43" t="n">
        <v>0</v>
      </c>
      <c r="C135" s="43" t="n">
        <v>0</v>
      </c>
      <c r="D135" s="43" t="n">
        <v>1</v>
      </c>
      <c r="E135" s="43" t="n">
        <v>223</v>
      </c>
      <c r="F135" s="43" t="n">
        <f aca="false">ROUND(Source!AQ125,O135)</f>
        <v>0</v>
      </c>
      <c r="G135" s="43" t="s">
        <v>121</v>
      </c>
      <c r="H135" s="43" t="s">
        <v>122</v>
      </c>
      <c r="K135" s="43" t="n">
        <v>223</v>
      </c>
      <c r="L135" s="43" t="n">
        <v>9</v>
      </c>
      <c r="M135" s="43" t="n">
        <v>3</v>
      </c>
      <c r="O135" s="43" t="n">
        <v>2</v>
      </c>
      <c r="P135" s="43" t="n">
        <f aca="false">ROUND(Source!EI125,O135)</f>
        <v>0</v>
      </c>
      <c r="W135" s="43" t="n">
        <v>0</v>
      </c>
      <c r="X135" s="43" t="n">
        <v>1</v>
      </c>
      <c r="Y135" s="43" t="n">
        <v>0</v>
      </c>
      <c r="Z135" s="43" t="n">
        <v>0</v>
      </c>
      <c r="AA135" s="43" t="n">
        <v>1</v>
      </c>
      <c r="AB135" s="43" t="n">
        <v>0</v>
      </c>
    </row>
    <row r="136" customFormat="false" ht="14.65" hidden="false" customHeight="false" outlineLevel="0" collapsed="false">
      <c r="A136" s="43" t="n">
        <v>50</v>
      </c>
      <c r="B136" s="43" t="n">
        <v>0</v>
      </c>
      <c r="C136" s="43" t="n">
        <v>0</v>
      </c>
      <c r="D136" s="43" t="n">
        <v>1</v>
      </c>
      <c r="E136" s="43" t="n">
        <v>229</v>
      </c>
      <c r="F136" s="43" t="n">
        <f aca="false">ROUND(Source!AZ125,O136)</f>
        <v>0</v>
      </c>
      <c r="G136" s="43" t="s">
        <v>123</v>
      </c>
      <c r="H136" s="43" t="s">
        <v>124</v>
      </c>
      <c r="K136" s="43" t="n">
        <v>229</v>
      </c>
      <c r="L136" s="43" t="n">
        <v>10</v>
      </c>
      <c r="M136" s="43" t="n">
        <v>3</v>
      </c>
      <c r="O136" s="43" t="n">
        <v>2</v>
      </c>
      <c r="P136" s="43" t="n">
        <f aca="false">ROUND(Source!ER125,O136)</f>
        <v>0</v>
      </c>
      <c r="W136" s="43" t="n">
        <v>0</v>
      </c>
      <c r="X136" s="43" t="n">
        <v>1</v>
      </c>
      <c r="Y136" s="43" t="n">
        <v>0</v>
      </c>
      <c r="Z136" s="43" t="n">
        <v>0</v>
      </c>
      <c r="AA136" s="43" t="n">
        <v>1</v>
      </c>
      <c r="AB136" s="43" t="n">
        <v>0</v>
      </c>
    </row>
    <row r="137" customFormat="false" ht="14.65" hidden="false" customHeight="false" outlineLevel="0" collapsed="false">
      <c r="A137" s="43" t="n">
        <v>50</v>
      </c>
      <c r="B137" s="43" t="n">
        <v>0</v>
      </c>
      <c r="C137" s="43" t="n">
        <v>0</v>
      </c>
      <c r="D137" s="43" t="n">
        <v>1</v>
      </c>
      <c r="E137" s="43" t="n">
        <v>203</v>
      </c>
      <c r="F137" s="43" t="n">
        <f aca="false">ROUND(Source!Q125,O137)</f>
        <v>1119.26</v>
      </c>
      <c r="G137" s="43" t="s">
        <v>125</v>
      </c>
      <c r="H137" s="43" t="s">
        <v>126</v>
      </c>
      <c r="K137" s="43" t="n">
        <v>203</v>
      </c>
      <c r="L137" s="43" t="n">
        <v>11</v>
      </c>
      <c r="M137" s="43" t="n">
        <v>3</v>
      </c>
      <c r="O137" s="43" t="n">
        <v>2</v>
      </c>
      <c r="P137" s="43" t="n">
        <f aca="false">ROUND(Source!DI125,O137)</f>
        <v>16501.03</v>
      </c>
      <c r="W137" s="43" t="n">
        <v>1119.26</v>
      </c>
      <c r="X137" s="43" t="n">
        <v>1</v>
      </c>
      <c r="Y137" s="43" t="n">
        <v>1119.26</v>
      </c>
      <c r="Z137" s="43" t="n">
        <v>16501.03</v>
      </c>
      <c r="AA137" s="43" t="n">
        <v>1</v>
      </c>
      <c r="AB137" s="43" t="n">
        <v>16501.03</v>
      </c>
    </row>
    <row r="138" customFormat="false" ht="14.65" hidden="false" customHeight="false" outlineLevel="0" collapsed="false">
      <c r="A138" s="43" t="n">
        <v>50</v>
      </c>
      <c r="B138" s="43" t="n">
        <v>0</v>
      </c>
      <c r="C138" s="43" t="n">
        <v>0</v>
      </c>
      <c r="D138" s="43" t="n">
        <v>1</v>
      </c>
      <c r="E138" s="43" t="n">
        <v>231</v>
      </c>
      <c r="F138" s="43" t="n">
        <f aca="false">ROUND(Source!BB125,O138)</f>
        <v>0</v>
      </c>
      <c r="G138" s="43" t="s">
        <v>127</v>
      </c>
      <c r="H138" s="43" t="s">
        <v>128</v>
      </c>
      <c r="K138" s="43" t="n">
        <v>231</v>
      </c>
      <c r="L138" s="43" t="n">
        <v>12</v>
      </c>
      <c r="M138" s="43" t="n">
        <v>3</v>
      </c>
      <c r="O138" s="43" t="n">
        <v>2</v>
      </c>
      <c r="P138" s="43" t="n">
        <f aca="false">ROUND(Source!ET125,O138)</f>
        <v>0</v>
      </c>
      <c r="W138" s="43" t="n">
        <v>0</v>
      </c>
      <c r="X138" s="43" t="n">
        <v>1</v>
      </c>
      <c r="Y138" s="43" t="n">
        <v>0</v>
      </c>
      <c r="Z138" s="43" t="n">
        <v>0</v>
      </c>
      <c r="AA138" s="43" t="n">
        <v>1</v>
      </c>
      <c r="AB138" s="43" t="n">
        <v>0</v>
      </c>
    </row>
    <row r="139" customFormat="false" ht="14.65" hidden="false" customHeight="false" outlineLevel="0" collapsed="false">
      <c r="A139" s="43" t="n">
        <v>50</v>
      </c>
      <c r="B139" s="43" t="n">
        <v>0</v>
      </c>
      <c r="C139" s="43" t="n">
        <v>0</v>
      </c>
      <c r="D139" s="43" t="n">
        <v>1</v>
      </c>
      <c r="E139" s="43" t="n">
        <v>204</v>
      </c>
      <c r="F139" s="43" t="n">
        <f aca="false">ROUND(Source!R125,O139)</f>
        <v>118.56</v>
      </c>
      <c r="G139" s="43" t="s">
        <v>129</v>
      </c>
      <c r="H139" s="43" t="s">
        <v>130</v>
      </c>
      <c r="K139" s="43" t="n">
        <v>204</v>
      </c>
      <c r="L139" s="43" t="n">
        <v>13</v>
      </c>
      <c r="M139" s="43" t="n">
        <v>3</v>
      </c>
      <c r="O139" s="43" t="n">
        <v>2</v>
      </c>
      <c r="P139" s="43" t="n">
        <f aca="false">ROUND(Source!DJ125,O139)</f>
        <v>6848.44</v>
      </c>
      <c r="W139" s="43" t="n">
        <v>118.56</v>
      </c>
      <c r="X139" s="43" t="n">
        <v>1</v>
      </c>
      <c r="Y139" s="43" t="n">
        <v>118.56</v>
      </c>
      <c r="Z139" s="43" t="n">
        <v>6848.44</v>
      </c>
      <c r="AA139" s="43" t="n">
        <v>1</v>
      </c>
      <c r="AB139" s="43" t="n">
        <v>6848.44</v>
      </c>
    </row>
    <row r="140" customFormat="false" ht="14.65" hidden="false" customHeight="false" outlineLevel="0" collapsed="false">
      <c r="A140" s="43" t="n">
        <v>50</v>
      </c>
      <c r="B140" s="43" t="n">
        <v>0</v>
      </c>
      <c r="C140" s="43" t="n">
        <v>0</v>
      </c>
      <c r="D140" s="43" t="n">
        <v>1</v>
      </c>
      <c r="E140" s="43" t="n">
        <v>205</v>
      </c>
      <c r="F140" s="43" t="n">
        <f aca="false">ROUND(Source!S125,O140)</f>
        <v>718.11</v>
      </c>
      <c r="G140" s="43" t="s">
        <v>131</v>
      </c>
      <c r="H140" s="43" t="s">
        <v>132</v>
      </c>
      <c r="K140" s="43" t="n">
        <v>205</v>
      </c>
      <c r="L140" s="43" t="n">
        <v>14</v>
      </c>
      <c r="M140" s="43" t="n">
        <v>3</v>
      </c>
      <c r="O140" s="43" t="n">
        <v>2</v>
      </c>
      <c r="P140" s="43" t="n">
        <f aca="false">ROUND(Source!DK125,O140)</f>
        <v>41477.9</v>
      </c>
      <c r="W140" s="43" t="n">
        <v>718.11</v>
      </c>
      <c r="X140" s="43" t="n">
        <v>1</v>
      </c>
      <c r="Y140" s="43" t="n">
        <v>718.11</v>
      </c>
      <c r="Z140" s="43" t="n">
        <v>41477.9</v>
      </c>
      <c r="AA140" s="43" t="n">
        <v>1</v>
      </c>
      <c r="AB140" s="43" t="n">
        <v>41477.9</v>
      </c>
    </row>
    <row r="141" customFormat="false" ht="14.65" hidden="false" customHeight="false" outlineLevel="0" collapsed="false">
      <c r="A141" s="43" t="n">
        <v>50</v>
      </c>
      <c r="B141" s="43" t="n">
        <v>0</v>
      </c>
      <c r="C141" s="43" t="n">
        <v>0</v>
      </c>
      <c r="D141" s="43" t="n">
        <v>1</v>
      </c>
      <c r="E141" s="43" t="n">
        <v>232</v>
      </c>
      <c r="F141" s="43" t="n">
        <f aca="false">ROUND(Source!BC125,O141)</f>
        <v>0</v>
      </c>
      <c r="G141" s="43" t="s">
        <v>133</v>
      </c>
      <c r="H141" s="43" t="s">
        <v>134</v>
      </c>
      <c r="K141" s="43" t="n">
        <v>232</v>
      </c>
      <c r="L141" s="43" t="n">
        <v>15</v>
      </c>
      <c r="M141" s="43" t="n">
        <v>3</v>
      </c>
      <c r="O141" s="43" t="n">
        <v>2</v>
      </c>
      <c r="P141" s="43" t="n">
        <f aca="false">ROUND(Source!EU125,O141)</f>
        <v>0</v>
      </c>
      <c r="W141" s="43" t="n">
        <v>0</v>
      </c>
      <c r="X141" s="43" t="n">
        <v>1</v>
      </c>
      <c r="Y141" s="43" t="n">
        <v>0</v>
      </c>
      <c r="Z141" s="43" t="n">
        <v>0</v>
      </c>
      <c r="AA141" s="43" t="n">
        <v>1</v>
      </c>
      <c r="AB141" s="43" t="n">
        <v>0</v>
      </c>
    </row>
    <row r="142" customFormat="false" ht="14.65" hidden="false" customHeight="false" outlineLevel="0" collapsed="false">
      <c r="A142" s="43" t="n">
        <v>50</v>
      </c>
      <c r="B142" s="43" t="n">
        <v>0</v>
      </c>
      <c r="C142" s="43" t="n">
        <v>0</v>
      </c>
      <c r="D142" s="43" t="n">
        <v>1</v>
      </c>
      <c r="E142" s="43" t="n">
        <v>214</v>
      </c>
      <c r="F142" s="43" t="n">
        <f aca="false">ROUND(Source!AS125,O142)</f>
        <v>4505.88</v>
      </c>
      <c r="G142" s="43" t="s">
        <v>135</v>
      </c>
      <c r="H142" s="43" t="s">
        <v>136</v>
      </c>
      <c r="K142" s="43" t="n">
        <v>214</v>
      </c>
      <c r="L142" s="43" t="n">
        <v>16</v>
      </c>
      <c r="M142" s="43" t="n">
        <v>3</v>
      </c>
      <c r="O142" s="43" t="n">
        <v>2</v>
      </c>
      <c r="P142" s="43" t="n">
        <f aca="false">ROUND(Source!EK125,O142)</f>
        <v>158466.46</v>
      </c>
      <c r="W142" s="43" t="n">
        <v>4505.88</v>
      </c>
      <c r="X142" s="43" t="n">
        <v>1</v>
      </c>
      <c r="Y142" s="43" t="n">
        <v>4505.88</v>
      </c>
      <c r="Z142" s="43" t="n">
        <v>158466.46</v>
      </c>
      <c r="AA142" s="43" t="n">
        <v>1</v>
      </c>
      <c r="AB142" s="43" t="n">
        <v>158466.46</v>
      </c>
    </row>
    <row r="143" customFormat="false" ht="14.65" hidden="false" customHeight="false" outlineLevel="0" collapsed="false">
      <c r="A143" s="43" t="n">
        <v>50</v>
      </c>
      <c r="B143" s="43" t="n">
        <v>0</v>
      </c>
      <c r="C143" s="43" t="n">
        <v>0</v>
      </c>
      <c r="D143" s="43" t="n">
        <v>1</v>
      </c>
      <c r="E143" s="43" t="n">
        <v>215</v>
      </c>
      <c r="F143" s="43" t="n">
        <f aca="false">ROUND(Source!AT125,O143)</f>
        <v>116.12</v>
      </c>
      <c r="G143" s="43" t="s">
        <v>137</v>
      </c>
      <c r="H143" s="43" t="s">
        <v>138</v>
      </c>
      <c r="K143" s="43" t="n">
        <v>215</v>
      </c>
      <c r="L143" s="43" t="n">
        <v>17</v>
      </c>
      <c r="M143" s="43" t="n">
        <v>3</v>
      </c>
      <c r="O143" s="43" t="n">
        <v>2</v>
      </c>
      <c r="P143" s="43" t="n">
        <f aca="false">ROUND(Source!EL125,O143)</f>
        <v>3385.47</v>
      </c>
      <c r="W143" s="43" t="n">
        <v>116.12</v>
      </c>
      <c r="X143" s="43" t="n">
        <v>1</v>
      </c>
      <c r="Y143" s="43" t="n">
        <v>116.12</v>
      </c>
      <c r="Z143" s="43" t="n">
        <v>3385.47</v>
      </c>
      <c r="AA143" s="43" t="n">
        <v>1</v>
      </c>
      <c r="AB143" s="43" t="n">
        <v>3385.47</v>
      </c>
    </row>
    <row r="144" customFormat="false" ht="14.65" hidden="false" customHeight="false" outlineLevel="0" collapsed="false">
      <c r="A144" s="43" t="n">
        <v>50</v>
      </c>
      <c r="B144" s="43" t="n">
        <v>0</v>
      </c>
      <c r="C144" s="43" t="n">
        <v>0</v>
      </c>
      <c r="D144" s="43" t="n">
        <v>1</v>
      </c>
      <c r="E144" s="43" t="n">
        <v>217</v>
      </c>
      <c r="F144" s="43" t="n">
        <f aca="false">ROUND(Source!AU125,O144)</f>
        <v>0</v>
      </c>
      <c r="G144" s="43" t="s">
        <v>139</v>
      </c>
      <c r="H144" s="43" t="s">
        <v>140</v>
      </c>
      <c r="K144" s="43" t="n">
        <v>217</v>
      </c>
      <c r="L144" s="43" t="n">
        <v>18</v>
      </c>
      <c r="M144" s="43" t="n">
        <v>3</v>
      </c>
      <c r="O144" s="43" t="n">
        <v>2</v>
      </c>
      <c r="P144" s="43" t="n">
        <f aca="false">ROUND(Source!EM125,O144)</f>
        <v>0</v>
      </c>
      <c r="W144" s="43" t="n">
        <v>0</v>
      </c>
      <c r="X144" s="43" t="n">
        <v>1</v>
      </c>
      <c r="Y144" s="43" t="n">
        <v>0</v>
      </c>
      <c r="Z144" s="43" t="n">
        <v>0</v>
      </c>
      <c r="AA144" s="43" t="n">
        <v>1</v>
      </c>
      <c r="AB144" s="43" t="n">
        <v>0</v>
      </c>
    </row>
    <row r="145" customFormat="false" ht="14.65" hidden="false" customHeight="false" outlineLevel="0" collapsed="false">
      <c r="A145" s="43" t="n">
        <v>50</v>
      </c>
      <c r="B145" s="43" t="n">
        <v>0</v>
      </c>
      <c r="C145" s="43" t="n">
        <v>0</v>
      </c>
      <c r="D145" s="43" t="n">
        <v>1</v>
      </c>
      <c r="E145" s="43" t="n">
        <v>230</v>
      </c>
      <c r="F145" s="43" t="n">
        <f aca="false">ROUND(Source!BA125,O145)</f>
        <v>0</v>
      </c>
      <c r="G145" s="43" t="s">
        <v>141</v>
      </c>
      <c r="H145" s="43" t="s">
        <v>142</v>
      </c>
      <c r="K145" s="43" t="n">
        <v>230</v>
      </c>
      <c r="L145" s="43" t="n">
        <v>19</v>
      </c>
      <c r="M145" s="43" t="n">
        <v>3</v>
      </c>
      <c r="O145" s="43" t="n">
        <v>2</v>
      </c>
      <c r="P145" s="43" t="n">
        <f aca="false">ROUND(Source!ES125,O145)</f>
        <v>0</v>
      </c>
      <c r="W145" s="43" t="n">
        <v>0</v>
      </c>
      <c r="X145" s="43" t="n">
        <v>1</v>
      </c>
      <c r="Y145" s="43" t="n">
        <v>0</v>
      </c>
      <c r="Z145" s="43" t="n">
        <v>0</v>
      </c>
      <c r="AA145" s="43" t="n">
        <v>1</v>
      </c>
      <c r="AB145" s="43" t="n">
        <v>0</v>
      </c>
    </row>
    <row r="146" customFormat="false" ht="14.65" hidden="false" customHeight="false" outlineLevel="0" collapsed="false">
      <c r="A146" s="43" t="n">
        <v>50</v>
      </c>
      <c r="B146" s="43" t="n">
        <v>0</v>
      </c>
      <c r="C146" s="43" t="n">
        <v>0</v>
      </c>
      <c r="D146" s="43" t="n">
        <v>1</v>
      </c>
      <c r="E146" s="43" t="n">
        <v>206</v>
      </c>
      <c r="F146" s="43" t="n">
        <f aca="false">ROUND(Source!T125,O146)</f>
        <v>0</v>
      </c>
      <c r="G146" s="43" t="s">
        <v>143</v>
      </c>
      <c r="H146" s="43" t="s">
        <v>16</v>
      </c>
      <c r="K146" s="43" t="n">
        <v>206</v>
      </c>
      <c r="L146" s="43" t="n">
        <v>20</v>
      </c>
      <c r="M146" s="43" t="n">
        <v>3</v>
      </c>
      <c r="O146" s="43" t="n">
        <v>2</v>
      </c>
      <c r="P146" s="43" t="n">
        <f aca="false">ROUND(Source!DL125,O146)</f>
        <v>0</v>
      </c>
      <c r="W146" s="43" t="n">
        <v>0</v>
      </c>
      <c r="X146" s="43" t="n">
        <v>1</v>
      </c>
      <c r="Y146" s="43" t="n">
        <v>0</v>
      </c>
      <c r="Z146" s="43" t="n">
        <v>0</v>
      </c>
      <c r="AA146" s="43" t="n">
        <v>1</v>
      </c>
      <c r="AB146" s="43" t="n">
        <v>0</v>
      </c>
    </row>
    <row r="147" customFormat="false" ht="14.65" hidden="false" customHeight="false" outlineLevel="0" collapsed="false">
      <c r="A147" s="43" t="n">
        <v>50</v>
      </c>
      <c r="B147" s="43" t="n">
        <v>0</v>
      </c>
      <c r="C147" s="43" t="n">
        <v>0</v>
      </c>
      <c r="D147" s="43" t="n">
        <v>1</v>
      </c>
      <c r="E147" s="43" t="n">
        <v>207</v>
      </c>
      <c r="F147" s="43" t="n">
        <f aca="false">Source!U125</f>
        <v>68.776774</v>
      </c>
      <c r="G147" s="43" t="s">
        <v>144</v>
      </c>
      <c r="H147" s="43" t="s">
        <v>145</v>
      </c>
      <c r="K147" s="43" t="n">
        <v>207</v>
      </c>
      <c r="L147" s="43" t="n">
        <v>21</v>
      </c>
      <c r="M147" s="43" t="n">
        <v>3</v>
      </c>
      <c r="O147" s="43" t="n">
        <v>-1</v>
      </c>
      <c r="P147" s="43" t="n">
        <f aca="false">Source!DM125</f>
        <v>68.776774</v>
      </c>
      <c r="W147" s="43" t="n">
        <v>68.776774</v>
      </c>
      <c r="X147" s="43" t="n">
        <v>1</v>
      </c>
      <c r="Y147" s="43" t="n">
        <v>68.776774</v>
      </c>
      <c r="Z147" s="43" t="n">
        <v>68.776774</v>
      </c>
      <c r="AA147" s="43" t="n">
        <v>1</v>
      </c>
      <c r="AB147" s="43" t="n">
        <v>68.776774</v>
      </c>
    </row>
    <row r="148" customFormat="false" ht="14.65" hidden="false" customHeight="false" outlineLevel="0" collapsed="false">
      <c r="A148" s="43" t="n">
        <v>50</v>
      </c>
      <c r="B148" s="43" t="n">
        <v>0</v>
      </c>
      <c r="C148" s="43" t="n">
        <v>0</v>
      </c>
      <c r="D148" s="43" t="n">
        <v>1</v>
      </c>
      <c r="E148" s="43" t="n">
        <v>208</v>
      </c>
      <c r="F148" s="43" t="n">
        <f aca="false">Source!V125</f>
        <v>0</v>
      </c>
      <c r="G148" s="43" t="s">
        <v>146</v>
      </c>
      <c r="H148" s="43" t="s">
        <v>147</v>
      </c>
      <c r="K148" s="43" t="n">
        <v>208</v>
      </c>
      <c r="L148" s="43" t="n">
        <v>22</v>
      </c>
      <c r="M148" s="43" t="n">
        <v>3</v>
      </c>
      <c r="O148" s="43" t="n">
        <v>-1</v>
      </c>
      <c r="P148" s="43" t="n">
        <f aca="false">Source!DN125</f>
        <v>0</v>
      </c>
      <c r="W148" s="43" t="n">
        <v>0</v>
      </c>
      <c r="X148" s="43" t="n">
        <v>1</v>
      </c>
      <c r="Y148" s="43" t="n">
        <v>0</v>
      </c>
      <c r="Z148" s="43" t="n">
        <v>0</v>
      </c>
      <c r="AA148" s="43" t="n">
        <v>1</v>
      </c>
      <c r="AB148" s="43" t="n">
        <v>0</v>
      </c>
    </row>
    <row r="149" customFormat="false" ht="14.65" hidden="false" customHeight="false" outlineLevel="0" collapsed="false">
      <c r="A149" s="43" t="n">
        <v>50</v>
      </c>
      <c r="B149" s="43" t="n">
        <v>0</v>
      </c>
      <c r="C149" s="43" t="n">
        <v>0</v>
      </c>
      <c r="D149" s="43" t="n">
        <v>1</v>
      </c>
      <c r="E149" s="43" t="n">
        <v>209</v>
      </c>
      <c r="F149" s="43" t="n">
        <f aca="false">ROUND(Source!W125,O149)</f>
        <v>0</v>
      </c>
      <c r="G149" s="43" t="s">
        <v>148</v>
      </c>
      <c r="H149" s="43" t="s">
        <v>149</v>
      </c>
      <c r="K149" s="43" t="n">
        <v>209</v>
      </c>
      <c r="L149" s="43" t="n">
        <v>23</v>
      </c>
      <c r="M149" s="43" t="n">
        <v>3</v>
      </c>
      <c r="O149" s="43" t="n">
        <v>2</v>
      </c>
      <c r="P149" s="43" t="n">
        <f aca="false">ROUND(Source!DO125,O149)</f>
        <v>0</v>
      </c>
      <c r="W149" s="43" t="n">
        <v>0</v>
      </c>
      <c r="X149" s="43" t="n">
        <v>1</v>
      </c>
      <c r="Y149" s="43" t="n">
        <v>0</v>
      </c>
      <c r="Z149" s="43" t="n">
        <v>0</v>
      </c>
      <c r="AA149" s="43" t="n">
        <v>1</v>
      </c>
      <c r="AB149" s="43" t="n">
        <v>0</v>
      </c>
    </row>
    <row r="150" customFormat="false" ht="14.65" hidden="false" customHeight="false" outlineLevel="0" collapsed="false">
      <c r="A150" s="43" t="n">
        <v>50</v>
      </c>
      <c r="B150" s="43" t="n">
        <v>0</v>
      </c>
      <c r="C150" s="43" t="n">
        <v>0</v>
      </c>
      <c r="D150" s="43" t="n">
        <v>1</v>
      </c>
      <c r="E150" s="43" t="n">
        <v>233</v>
      </c>
      <c r="F150" s="43" t="n">
        <f aca="false">ROUND(Source!BD125,O150)</f>
        <v>0</v>
      </c>
      <c r="G150" s="43" t="s">
        <v>150</v>
      </c>
      <c r="H150" s="43" t="s">
        <v>151</v>
      </c>
      <c r="K150" s="43" t="n">
        <v>233</v>
      </c>
      <c r="L150" s="43" t="n">
        <v>24</v>
      </c>
      <c r="M150" s="43" t="n">
        <v>3</v>
      </c>
      <c r="O150" s="43" t="n">
        <v>2</v>
      </c>
      <c r="P150" s="43" t="n">
        <f aca="false">ROUND(Source!EV125,O150)</f>
        <v>0</v>
      </c>
      <c r="W150" s="43" t="n">
        <v>0</v>
      </c>
      <c r="X150" s="43" t="n">
        <v>1</v>
      </c>
      <c r="Y150" s="43" t="n">
        <v>0</v>
      </c>
      <c r="Z150" s="43" t="n">
        <v>0</v>
      </c>
      <c r="AA150" s="43" t="n">
        <v>1</v>
      </c>
      <c r="AB150" s="43" t="n">
        <v>0</v>
      </c>
    </row>
    <row r="151" customFormat="false" ht="14.65" hidden="false" customHeight="false" outlineLevel="0" collapsed="false">
      <c r="A151" s="43" t="n">
        <v>50</v>
      </c>
      <c r="B151" s="43" t="n">
        <v>0</v>
      </c>
      <c r="C151" s="43" t="n">
        <v>0</v>
      </c>
      <c r="D151" s="43" t="n">
        <v>1</v>
      </c>
      <c r="E151" s="43" t="n">
        <v>210</v>
      </c>
      <c r="F151" s="43" t="n">
        <f aca="false">ROUND(Source!X125,O151)</f>
        <v>975.61</v>
      </c>
      <c r="G151" s="43" t="s">
        <v>152</v>
      </c>
      <c r="H151" s="43" t="s">
        <v>153</v>
      </c>
      <c r="K151" s="43" t="n">
        <v>210</v>
      </c>
      <c r="L151" s="43" t="n">
        <v>25</v>
      </c>
      <c r="M151" s="43" t="n">
        <v>3</v>
      </c>
      <c r="O151" s="43" t="n">
        <v>2</v>
      </c>
      <c r="P151" s="43" t="n">
        <f aca="false">ROUND(Source!DP125,O151)</f>
        <v>56351.82</v>
      </c>
      <c r="W151" s="43" t="n">
        <v>975.61</v>
      </c>
      <c r="X151" s="43" t="n">
        <v>1</v>
      </c>
      <c r="Y151" s="43" t="n">
        <v>975.61</v>
      </c>
      <c r="Z151" s="43" t="n">
        <v>56351.82</v>
      </c>
      <c r="AA151" s="43" t="n">
        <v>1</v>
      </c>
      <c r="AB151" s="43" t="n">
        <v>56351.82</v>
      </c>
    </row>
    <row r="152" customFormat="false" ht="14.65" hidden="false" customHeight="false" outlineLevel="0" collapsed="false">
      <c r="A152" s="43" t="n">
        <v>50</v>
      </c>
      <c r="B152" s="43" t="n">
        <v>0</v>
      </c>
      <c r="C152" s="43" t="n">
        <v>0</v>
      </c>
      <c r="D152" s="43" t="n">
        <v>1</v>
      </c>
      <c r="E152" s="43" t="n">
        <v>211</v>
      </c>
      <c r="F152" s="43" t="n">
        <f aca="false">ROUND(Source!Y125,O152)</f>
        <v>615.35</v>
      </c>
      <c r="G152" s="43" t="s">
        <v>154</v>
      </c>
      <c r="H152" s="43" t="s">
        <v>155</v>
      </c>
      <c r="K152" s="43" t="n">
        <v>211</v>
      </c>
      <c r="L152" s="43" t="n">
        <v>26</v>
      </c>
      <c r="M152" s="43" t="n">
        <v>3</v>
      </c>
      <c r="O152" s="43" t="n">
        <v>2</v>
      </c>
      <c r="P152" s="43" t="n">
        <f aca="false">ROUND(Source!DQ125,O152)</f>
        <v>35543</v>
      </c>
      <c r="W152" s="43" t="n">
        <v>615.35</v>
      </c>
      <c r="X152" s="43" t="n">
        <v>1</v>
      </c>
      <c r="Y152" s="43" t="n">
        <v>615.35</v>
      </c>
      <c r="Z152" s="43" t="n">
        <v>35543</v>
      </c>
      <c r="AA152" s="43" t="n">
        <v>1</v>
      </c>
      <c r="AB152" s="43" t="n">
        <v>35543</v>
      </c>
    </row>
    <row r="153" customFormat="false" ht="14.65" hidden="false" customHeight="false" outlineLevel="0" collapsed="false">
      <c r="A153" s="43" t="n">
        <v>50</v>
      </c>
      <c r="B153" s="43" t="n">
        <v>0</v>
      </c>
      <c r="C153" s="43" t="n">
        <v>0</v>
      </c>
      <c r="D153" s="43" t="n">
        <v>1</v>
      </c>
      <c r="E153" s="43" t="n">
        <v>224</v>
      </c>
      <c r="F153" s="43" t="n">
        <f aca="false">ROUND(Source!AR125,O153)</f>
        <v>4622</v>
      </c>
      <c r="G153" s="43" t="s">
        <v>156</v>
      </c>
      <c r="H153" s="43" t="s">
        <v>157</v>
      </c>
      <c r="K153" s="43" t="n">
        <v>224</v>
      </c>
      <c r="L153" s="43" t="n">
        <v>27</v>
      </c>
      <c r="M153" s="43" t="n">
        <v>3</v>
      </c>
      <c r="O153" s="43" t="n">
        <v>2</v>
      </c>
      <c r="P153" s="43" t="n">
        <f aca="false">ROUND(Source!EJ125,O153)</f>
        <v>161851.93</v>
      </c>
      <c r="W153" s="43" t="n">
        <v>4622</v>
      </c>
      <c r="X153" s="43" t="n">
        <v>1</v>
      </c>
      <c r="Y153" s="43" t="n">
        <v>4622</v>
      </c>
      <c r="Z153" s="43" t="n">
        <v>161851.93</v>
      </c>
      <c r="AA153" s="43" t="n">
        <v>1</v>
      </c>
      <c r="AB153" s="43" t="n">
        <v>161851.93</v>
      </c>
    </row>
    <row r="155" customFormat="false" ht="14.65" hidden="false" customHeight="false" outlineLevel="0" collapsed="false">
      <c r="A155" s="43" t="n">
        <v>4</v>
      </c>
      <c r="B155" s="43" t="n">
        <v>1</v>
      </c>
      <c r="D155" s="43" t="n">
        <f aca="false">ROW(A194)</f>
        <v>194</v>
      </c>
      <c r="F155" s="43" t="s">
        <v>211</v>
      </c>
      <c r="G155" s="43" t="s">
        <v>212</v>
      </c>
      <c r="I155" s="43" t="n">
        <v>0</v>
      </c>
      <c r="K155" s="43" t="n">
        <v>-1</v>
      </c>
      <c r="S155" s="43" t="n">
        <v>0</v>
      </c>
      <c r="T155" s="43" t="n">
        <v>0</v>
      </c>
      <c r="V155" s="43" t="n">
        <v>2</v>
      </c>
      <c r="BX155" s="43" t="n">
        <v>0</v>
      </c>
      <c r="CJ155" s="43" t="n">
        <v>0</v>
      </c>
    </row>
    <row r="157" customFormat="false" ht="14.65" hidden="false" customHeight="false" outlineLevel="0" collapsed="false">
      <c r="A157" s="43" t="n">
        <v>52</v>
      </c>
      <c r="B157" s="43" t="n">
        <f aca="false">B194</f>
        <v>1</v>
      </c>
      <c r="C157" s="43" t="n">
        <f aca="false">C194</f>
        <v>4</v>
      </c>
      <c r="D157" s="43" t="n">
        <f aca="false">D194</f>
        <v>155</v>
      </c>
      <c r="E157" s="43" t="n">
        <f aca="false">E194</f>
        <v>0</v>
      </c>
      <c r="F157" s="43" t="str">
        <f aca="false">F194</f>
        <v>17</v>
      </c>
      <c r="G157" s="43" t="str">
        <f aca="false">G194</f>
        <v>Материалы ЭХЗ</v>
      </c>
      <c r="O157" s="43" t="n">
        <f aca="false">O194</f>
        <v>8479.33</v>
      </c>
      <c r="P157" s="43" t="n">
        <f aca="false">P194</f>
        <v>8479.33</v>
      </c>
      <c r="Q157" s="43" t="n">
        <f aca="false">Q194</f>
        <v>0</v>
      </c>
      <c r="R157" s="43" t="n">
        <f aca="false">R194</f>
        <v>0</v>
      </c>
      <c r="S157" s="43" t="n">
        <f aca="false">S194</f>
        <v>0</v>
      </c>
      <c r="T157" s="43" t="n">
        <f aca="false">T194</f>
        <v>0</v>
      </c>
      <c r="U157" s="43" t="n">
        <f aca="false">U194</f>
        <v>0</v>
      </c>
      <c r="V157" s="43" t="n">
        <f aca="false">V194</f>
        <v>0</v>
      </c>
      <c r="W157" s="43" t="n">
        <f aca="false">W194</f>
        <v>0</v>
      </c>
      <c r="X157" s="43" t="n">
        <f aca="false">X194</f>
        <v>0</v>
      </c>
      <c r="Y157" s="43" t="n">
        <f aca="false">Y194</f>
        <v>0</v>
      </c>
      <c r="Z157" s="43" t="n">
        <f aca="false">Z194</f>
        <v>0</v>
      </c>
      <c r="AA157" s="43" t="n">
        <f aca="false">AA194</f>
        <v>0</v>
      </c>
      <c r="AB157" s="43" t="n">
        <f aca="false">AB194</f>
        <v>8479.33</v>
      </c>
      <c r="AC157" s="43" t="n">
        <f aca="false">AC194</f>
        <v>8479.33</v>
      </c>
      <c r="AD157" s="43" t="n">
        <f aca="false">AD194</f>
        <v>0</v>
      </c>
      <c r="AE157" s="43" t="n">
        <f aca="false">AE194</f>
        <v>0</v>
      </c>
      <c r="AF157" s="43" t="n">
        <f aca="false">AF194</f>
        <v>0</v>
      </c>
      <c r="AG157" s="43" t="n">
        <f aca="false">AG194</f>
        <v>0</v>
      </c>
      <c r="AH157" s="43" t="n">
        <f aca="false">AH194</f>
        <v>0</v>
      </c>
      <c r="AI157" s="43" t="n">
        <f aca="false">AI194</f>
        <v>0</v>
      </c>
      <c r="AJ157" s="43" t="n">
        <f aca="false">AJ194</f>
        <v>0</v>
      </c>
      <c r="AK157" s="43" t="n">
        <f aca="false">AK194</f>
        <v>0</v>
      </c>
      <c r="AL157" s="43" t="n">
        <f aca="false">AL194</f>
        <v>0</v>
      </c>
      <c r="AM157" s="43" t="n">
        <f aca="false">AM194</f>
        <v>0</v>
      </c>
      <c r="AN157" s="43" t="n">
        <f aca="false">AN194</f>
        <v>0</v>
      </c>
      <c r="AO157" s="43" t="n">
        <f aca="false">AO194</f>
        <v>0</v>
      </c>
      <c r="AP157" s="43" t="n">
        <f aca="false">AP194</f>
        <v>0</v>
      </c>
      <c r="AQ157" s="43" t="n">
        <f aca="false">AQ194</f>
        <v>0</v>
      </c>
      <c r="AR157" s="43" t="n">
        <f aca="false">AR194</f>
        <v>8479.33</v>
      </c>
      <c r="AS157" s="43" t="n">
        <f aca="false">AS194</f>
        <v>8479.33</v>
      </c>
      <c r="AT157" s="43" t="n">
        <f aca="false">AT194</f>
        <v>0</v>
      </c>
      <c r="AU157" s="43" t="n">
        <f aca="false">AU194</f>
        <v>0</v>
      </c>
      <c r="AV157" s="43" t="n">
        <f aca="false">AV194</f>
        <v>8479.33</v>
      </c>
      <c r="AW157" s="43" t="n">
        <f aca="false">AW194</f>
        <v>8479.33</v>
      </c>
      <c r="AX157" s="43" t="n">
        <f aca="false">AX194</f>
        <v>0</v>
      </c>
      <c r="AY157" s="43" t="n">
        <f aca="false">AY194</f>
        <v>8479.33</v>
      </c>
      <c r="AZ157" s="43" t="n">
        <f aca="false">AZ194</f>
        <v>0</v>
      </c>
      <c r="BA157" s="43" t="n">
        <f aca="false">BA194</f>
        <v>0</v>
      </c>
      <c r="BB157" s="43" t="n">
        <f aca="false">BB194</f>
        <v>0</v>
      </c>
      <c r="BC157" s="43" t="n">
        <f aca="false">BC194</f>
        <v>0</v>
      </c>
      <c r="BD157" s="43" t="n">
        <f aca="false">BD194</f>
        <v>0</v>
      </c>
      <c r="BE157" s="43" t="n">
        <f aca="false">BE194</f>
        <v>0</v>
      </c>
      <c r="BF157" s="43" t="n">
        <f aca="false">BF194</f>
        <v>0</v>
      </c>
      <c r="BG157" s="43" t="n">
        <f aca="false">BG194</f>
        <v>0</v>
      </c>
      <c r="BH157" s="43" t="n">
        <f aca="false">BH194</f>
        <v>0</v>
      </c>
      <c r="BI157" s="43" t="n">
        <f aca="false">BI194</f>
        <v>0</v>
      </c>
      <c r="BJ157" s="43" t="n">
        <f aca="false">BJ194</f>
        <v>0</v>
      </c>
      <c r="BK157" s="43" t="n">
        <f aca="false">BK194</f>
        <v>0</v>
      </c>
      <c r="BL157" s="43" t="n">
        <f aca="false">BL194</f>
        <v>0</v>
      </c>
      <c r="BM157" s="43" t="n">
        <f aca="false">BM194</f>
        <v>0</v>
      </c>
      <c r="BN157" s="43" t="n">
        <f aca="false">BN194</f>
        <v>0</v>
      </c>
      <c r="BO157" s="43" t="n">
        <f aca="false">BO194</f>
        <v>0</v>
      </c>
      <c r="BP157" s="43" t="n">
        <f aca="false">BP194</f>
        <v>0</v>
      </c>
      <c r="BQ157" s="43" t="n">
        <f aca="false">BQ194</f>
        <v>0</v>
      </c>
      <c r="BR157" s="43" t="n">
        <f aca="false">BR194</f>
        <v>0</v>
      </c>
      <c r="BS157" s="43" t="n">
        <f aca="false">BS194</f>
        <v>0</v>
      </c>
      <c r="BT157" s="43" t="n">
        <f aca="false">BT194</f>
        <v>0</v>
      </c>
      <c r="BU157" s="43" t="n">
        <f aca="false">BU194</f>
        <v>0</v>
      </c>
      <c r="BV157" s="43" t="n">
        <f aca="false">BV194</f>
        <v>0</v>
      </c>
      <c r="BW157" s="43" t="n">
        <f aca="false">BW194</f>
        <v>0</v>
      </c>
      <c r="BX157" s="43" t="n">
        <f aca="false">BX194</f>
        <v>0</v>
      </c>
      <c r="BY157" s="43" t="n">
        <f aca="false">BY194</f>
        <v>0</v>
      </c>
      <c r="BZ157" s="43" t="n">
        <f aca="false">BZ194</f>
        <v>0</v>
      </c>
      <c r="CA157" s="43" t="n">
        <f aca="false">CA194</f>
        <v>8479.33</v>
      </c>
      <c r="CB157" s="43" t="n">
        <f aca="false">CB194</f>
        <v>8479.33</v>
      </c>
      <c r="CC157" s="43" t="n">
        <f aca="false">CC194</f>
        <v>0</v>
      </c>
      <c r="CD157" s="43" t="n">
        <f aca="false">CD194</f>
        <v>0</v>
      </c>
      <c r="CE157" s="43" t="n">
        <f aca="false">CE194</f>
        <v>8479.33</v>
      </c>
      <c r="CF157" s="43" t="n">
        <f aca="false">CF194</f>
        <v>8479.33</v>
      </c>
      <c r="CG157" s="43" t="n">
        <f aca="false">CG194</f>
        <v>0</v>
      </c>
      <c r="CH157" s="43" t="n">
        <f aca="false">CH194</f>
        <v>8479.33</v>
      </c>
      <c r="CI157" s="43" t="n">
        <f aca="false">CI194</f>
        <v>0</v>
      </c>
      <c r="CJ157" s="43" t="n">
        <f aca="false">CJ194</f>
        <v>0</v>
      </c>
      <c r="CK157" s="43" t="n">
        <f aca="false">CK194</f>
        <v>0</v>
      </c>
      <c r="CL157" s="43" t="n">
        <f aca="false">CL194</f>
        <v>0</v>
      </c>
      <c r="CM157" s="43" t="n">
        <f aca="false">CM194</f>
        <v>0</v>
      </c>
      <c r="CN157" s="43" t="n">
        <f aca="false">CN194</f>
        <v>0</v>
      </c>
      <c r="CO157" s="43" t="n">
        <f aca="false">CO194</f>
        <v>0</v>
      </c>
      <c r="CP157" s="43" t="n">
        <f aca="false">CP194</f>
        <v>0</v>
      </c>
      <c r="CQ157" s="43" t="n">
        <f aca="false">CQ194</f>
        <v>0</v>
      </c>
      <c r="CR157" s="43" t="n">
        <f aca="false">CR194</f>
        <v>0</v>
      </c>
      <c r="CS157" s="43" t="n">
        <f aca="false">CS194</f>
        <v>0</v>
      </c>
      <c r="CT157" s="43" t="n">
        <f aca="false">CT194</f>
        <v>0</v>
      </c>
      <c r="CU157" s="43" t="n">
        <f aca="false">CU194</f>
        <v>0</v>
      </c>
      <c r="CV157" s="43" t="n">
        <f aca="false">CV194</f>
        <v>0</v>
      </c>
      <c r="CW157" s="43" t="n">
        <f aca="false">CW194</f>
        <v>0</v>
      </c>
      <c r="CX157" s="43" t="n">
        <f aca="false">CX194</f>
        <v>0</v>
      </c>
      <c r="CY157" s="43" t="n">
        <f aca="false">CY194</f>
        <v>0</v>
      </c>
      <c r="CZ157" s="43" t="n">
        <f aca="false">CZ194</f>
        <v>0</v>
      </c>
      <c r="DA157" s="43" t="n">
        <f aca="false">DA194</f>
        <v>0</v>
      </c>
      <c r="DB157" s="43" t="n">
        <f aca="false">DB194</f>
        <v>0</v>
      </c>
      <c r="DC157" s="43" t="n">
        <f aca="false">DC194</f>
        <v>0</v>
      </c>
      <c r="DD157" s="43" t="n">
        <f aca="false">DD194</f>
        <v>0</v>
      </c>
      <c r="DE157" s="43" t="n">
        <f aca="false">DE194</f>
        <v>0</v>
      </c>
      <c r="DF157" s="43" t="n">
        <f aca="false">DF194</f>
        <v>0</v>
      </c>
      <c r="DG157" s="43" t="n">
        <f aca="false">DG194</f>
        <v>81598.97</v>
      </c>
      <c r="DH157" s="43" t="n">
        <f aca="false">DH194</f>
        <v>81598.97</v>
      </c>
      <c r="DI157" s="43" t="n">
        <f aca="false">DI194</f>
        <v>0</v>
      </c>
      <c r="DJ157" s="43" t="n">
        <f aca="false">DJ194</f>
        <v>0</v>
      </c>
      <c r="DK157" s="43" t="n">
        <f aca="false">DK194</f>
        <v>0</v>
      </c>
      <c r="DL157" s="43" t="n">
        <f aca="false">DL194</f>
        <v>0</v>
      </c>
      <c r="DM157" s="43" t="n">
        <f aca="false">DM194</f>
        <v>0</v>
      </c>
      <c r="DN157" s="43" t="n">
        <f aca="false">DN194</f>
        <v>0</v>
      </c>
      <c r="DO157" s="43" t="n">
        <f aca="false">DO194</f>
        <v>0</v>
      </c>
      <c r="DP157" s="43" t="n">
        <f aca="false">DP194</f>
        <v>0</v>
      </c>
      <c r="DQ157" s="43" t="n">
        <f aca="false">DQ194</f>
        <v>0</v>
      </c>
      <c r="DR157" s="43" t="n">
        <f aca="false">DR194</f>
        <v>0</v>
      </c>
      <c r="DS157" s="43" t="n">
        <f aca="false">DS194</f>
        <v>0</v>
      </c>
      <c r="DT157" s="43" t="n">
        <f aca="false">DT194</f>
        <v>81598.97</v>
      </c>
      <c r="DU157" s="43" t="n">
        <f aca="false">DU194</f>
        <v>81598.97</v>
      </c>
      <c r="DV157" s="43" t="n">
        <f aca="false">DV194</f>
        <v>0</v>
      </c>
      <c r="DW157" s="43" t="n">
        <f aca="false">DW194</f>
        <v>0</v>
      </c>
      <c r="DX157" s="43" t="n">
        <f aca="false">DX194</f>
        <v>0</v>
      </c>
      <c r="DY157" s="43" t="n">
        <f aca="false">DY194</f>
        <v>0</v>
      </c>
      <c r="DZ157" s="43" t="n">
        <f aca="false">DZ194</f>
        <v>0</v>
      </c>
      <c r="EA157" s="43" t="n">
        <f aca="false">EA194</f>
        <v>0</v>
      </c>
      <c r="EB157" s="43" t="n">
        <f aca="false">EB194</f>
        <v>0</v>
      </c>
      <c r="EC157" s="43" t="n">
        <f aca="false">EC194</f>
        <v>0</v>
      </c>
      <c r="ED157" s="43" t="n">
        <f aca="false">ED194</f>
        <v>0</v>
      </c>
      <c r="EE157" s="43" t="n">
        <f aca="false">EE194</f>
        <v>0</v>
      </c>
      <c r="EF157" s="43" t="n">
        <f aca="false">EF194</f>
        <v>0</v>
      </c>
      <c r="EG157" s="43" t="n">
        <f aca="false">EG194</f>
        <v>0</v>
      </c>
      <c r="EH157" s="43" t="n">
        <f aca="false">EH194</f>
        <v>0</v>
      </c>
      <c r="EI157" s="43" t="n">
        <f aca="false">EI194</f>
        <v>0</v>
      </c>
      <c r="EJ157" s="43" t="n">
        <f aca="false">EJ194</f>
        <v>81598.97</v>
      </c>
      <c r="EK157" s="43" t="n">
        <f aca="false">EK194</f>
        <v>81598.97</v>
      </c>
      <c r="EL157" s="43" t="n">
        <f aca="false">EL194</f>
        <v>0</v>
      </c>
      <c r="EM157" s="43" t="n">
        <f aca="false">EM194</f>
        <v>0</v>
      </c>
      <c r="EN157" s="43" t="n">
        <f aca="false">EN194</f>
        <v>81598.97</v>
      </c>
      <c r="EO157" s="43" t="n">
        <f aca="false">EO194</f>
        <v>81598.97</v>
      </c>
      <c r="EP157" s="43" t="n">
        <f aca="false">EP194</f>
        <v>0</v>
      </c>
      <c r="EQ157" s="43" t="n">
        <f aca="false">EQ194</f>
        <v>81598.97</v>
      </c>
      <c r="ER157" s="43" t="n">
        <f aca="false">ER194</f>
        <v>0</v>
      </c>
      <c r="ES157" s="43" t="n">
        <f aca="false">ES194</f>
        <v>0</v>
      </c>
      <c r="ET157" s="43" t="n">
        <f aca="false">ET194</f>
        <v>0</v>
      </c>
      <c r="EU157" s="43" t="n">
        <f aca="false">EU194</f>
        <v>0</v>
      </c>
      <c r="EV157" s="43" t="n">
        <f aca="false">EV194</f>
        <v>0</v>
      </c>
      <c r="EW157" s="43" t="n">
        <f aca="false">EW194</f>
        <v>0</v>
      </c>
      <c r="EX157" s="43" t="n">
        <f aca="false">EX194</f>
        <v>0</v>
      </c>
      <c r="EY157" s="43" t="n">
        <f aca="false">EY194</f>
        <v>0</v>
      </c>
      <c r="EZ157" s="43" t="n">
        <f aca="false">EZ194</f>
        <v>0</v>
      </c>
      <c r="FA157" s="43" t="n">
        <f aca="false">FA194</f>
        <v>0</v>
      </c>
      <c r="FB157" s="43" t="n">
        <f aca="false">FB194</f>
        <v>0</v>
      </c>
      <c r="FC157" s="43" t="n">
        <f aca="false">FC194</f>
        <v>0</v>
      </c>
      <c r="FD157" s="43" t="n">
        <f aca="false">FD194</f>
        <v>0</v>
      </c>
      <c r="FE157" s="43" t="n">
        <f aca="false">FE194</f>
        <v>0</v>
      </c>
      <c r="FF157" s="43" t="n">
        <f aca="false">FF194</f>
        <v>0</v>
      </c>
      <c r="FG157" s="43" t="n">
        <f aca="false">FG194</f>
        <v>0</v>
      </c>
      <c r="FH157" s="43" t="n">
        <f aca="false">FH194</f>
        <v>0</v>
      </c>
      <c r="FI157" s="43" t="n">
        <f aca="false">FI194</f>
        <v>0</v>
      </c>
      <c r="FJ157" s="43" t="n">
        <f aca="false">FJ194</f>
        <v>0</v>
      </c>
      <c r="FK157" s="43" t="n">
        <f aca="false">FK194</f>
        <v>0</v>
      </c>
      <c r="FL157" s="43" t="n">
        <f aca="false">FL194</f>
        <v>0</v>
      </c>
      <c r="FM157" s="43" t="n">
        <f aca="false">FM194</f>
        <v>0</v>
      </c>
      <c r="FN157" s="43" t="n">
        <f aca="false">FN194</f>
        <v>0</v>
      </c>
      <c r="FO157" s="43" t="n">
        <f aca="false">FO194</f>
        <v>0</v>
      </c>
      <c r="FP157" s="43" t="n">
        <f aca="false">FP194</f>
        <v>0</v>
      </c>
      <c r="FQ157" s="43" t="n">
        <f aca="false">FQ194</f>
        <v>0</v>
      </c>
      <c r="FR157" s="43" t="n">
        <f aca="false">FR194</f>
        <v>0</v>
      </c>
      <c r="FS157" s="43" t="n">
        <f aca="false">FS194</f>
        <v>81598.97</v>
      </c>
      <c r="FT157" s="43" t="n">
        <f aca="false">FT194</f>
        <v>81598.97</v>
      </c>
      <c r="FU157" s="43" t="n">
        <f aca="false">FU194</f>
        <v>0</v>
      </c>
      <c r="FV157" s="43" t="n">
        <f aca="false">FV194</f>
        <v>0</v>
      </c>
      <c r="FW157" s="43" t="n">
        <f aca="false">FW194</f>
        <v>81598.97</v>
      </c>
      <c r="FX157" s="43" t="n">
        <f aca="false">FX194</f>
        <v>81598.97</v>
      </c>
      <c r="FY157" s="43" t="n">
        <f aca="false">FY194</f>
        <v>0</v>
      </c>
      <c r="FZ157" s="43" t="n">
        <f aca="false">FZ194</f>
        <v>81598.97</v>
      </c>
      <c r="GA157" s="43" t="n">
        <f aca="false">GA194</f>
        <v>0</v>
      </c>
      <c r="GB157" s="43" t="n">
        <f aca="false">GB194</f>
        <v>0</v>
      </c>
      <c r="GC157" s="43" t="n">
        <f aca="false">GC194</f>
        <v>0</v>
      </c>
      <c r="GD157" s="43" t="n">
        <f aca="false">GD194</f>
        <v>0</v>
      </c>
      <c r="GE157" s="43" t="n">
        <f aca="false">GE194</f>
        <v>0</v>
      </c>
      <c r="GF157" s="43" t="n">
        <f aca="false">GF194</f>
        <v>0</v>
      </c>
      <c r="GG157" s="43" t="n">
        <f aca="false">GG194</f>
        <v>0</v>
      </c>
      <c r="GH157" s="43" t="n">
        <f aca="false">GH194</f>
        <v>0</v>
      </c>
      <c r="GI157" s="43" t="n">
        <f aca="false">GI194</f>
        <v>0</v>
      </c>
      <c r="GJ157" s="43" t="n">
        <f aca="false">GJ194</f>
        <v>0</v>
      </c>
      <c r="GK157" s="43" t="n">
        <f aca="false">GK194</f>
        <v>0</v>
      </c>
      <c r="GL157" s="43" t="n">
        <f aca="false">GL194</f>
        <v>0</v>
      </c>
      <c r="GM157" s="43" t="n">
        <f aca="false">GM194</f>
        <v>0</v>
      </c>
      <c r="GN157" s="43" t="n">
        <f aca="false">GN194</f>
        <v>0</v>
      </c>
      <c r="GO157" s="43" t="n">
        <f aca="false">GO194</f>
        <v>0</v>
      </c>
      <c r="GP157" s="43" t="n">
        <f aca="false">GP194</f>
        <v>0</v>
      </c>
      <c r="GQ157" s="43" t="n">
        <f aca="false">GQ194</f>
        <v>0</v>
      </c>
      <c r="GR157" s="43" t="n">
        <f aca="false">GR194</f>
        <v>0</v>
      </c>
      <c r="GS157" s="43" t="n">
        <f aca="false">GS194</f>
        <v>0</v>
      </c>
      <c r="GT157" s="43" t="n">
        <f aca="false">GT194</f>
        <v>0</v>
      </c>
      <c r="GU157" s="43" t="n">
        <f aca="false">GU194</f>
        <v>0</v>
      </c>
      <c r="GV157" s="43" t="n">
        <f aca="false">GV194</f>
        <v>0</v>
      </c>
      <c r="GW157" s="43" t="n">
        <f aca="false">GW194</f>
        <v>0</v>
      </c>
      <c r="GX157" s="43" t="n">
        <f aca="false">GX194</f>
        <v>0</v>
      </c>
    </row>
    <row r="159" customFormat="false" ht="14.65" hidden="false" customHeight="false" outlineLevel="0" collapsed="false">
      <c r="A159" s="43" t="n">
        <v>17</v>
      </c>
      <c r="B159" s="43" t="n">
        <v>1</v>
      </c>
      <c r="E159" s="43" t="s">
        <v>213</v>
      </c>
      <c r="F159" s="43" t="s">
        <v>191</v>
      </c>
      <c r="G159" s="43" t="s">
        <v>58</v>
      </c>
      <c r="H159" s="43" t="s">
        <v>198</v>
      </c>
      <c r="I159" s="43" t="n">
        <f aca="false">ROUND(4,9)</f>
        <v>4</v>
      </c>
      <c r="J159" s="43" t="n">
        <v>0</v>
      </c>
      <c r="K159" s="43" t="n">
        <f aca="false">ROUND(4,9)</f>
        <v>4</v>
      </c>
      <c r="O159" s="43" t="n">
        <f aca="false">ROUND(CP159,2)</f>
        <v>2108.68</v>
      </c>
      <c r="P159" s="43" t="n">
        <f aca="false">ROUND(CQ159*I159,2)</f>
        <v>2108.68</v>
      </c>
      <c r="Q159" s="43" t="n">
        <f aca="false">ROUND(CR159*I159,2)</f>
        <v>0</v>
      </c>
      <c r="R159" s="43" t="n">
        <f aca="false">ROUND(CS159*I159,2)</f>
        <v>0</v>
      </c>
      <c r="S159" s="43" t="n">
        <f aca="false">ROUND(CT159*I159,2)</f>
        <v>0</v>
      </c>
      <c r="T159" s="43" t="n">
        <f aca="false">ROUND(CU159*I159,2)</f>
        <v>0</v>
      </c>
      <c r="U159" s="43" t="n">
        <f aca="false">CV159*I159</f>
        <v>0</v>
      </c>
      <c r="V159" s="43" t="n">
        <f aca="false">CW159*I159</f>
        <v>0</v>
      </c>
      <c r="W159" s="43" t="n">
        <f aca="false">ROUND(CX159*I159,2)</f>
        <v>0</v>
      </c>
      <c r="X159" s="43" t="n">
        <f aca="false">ROUND(CY159,2)</f>
        <v>0</v>
      </c>
      <c r="Y159" s="43" t="n">
        <f aca="false">ROUND(CZ159,2)</f>
        <v>0</v>
      </c>
      <c r="AA159" s="43" t="n">
        <v>86497921</v>
      </c>
      <c r="AB159" s="43" t="n">
        <f aca="false">(AC159+AD159+AF159)</f>
        <v>527.17</v>
      </c>
      <c r="AC159" s="43" t="n">
        <f aca="false">(ES159)</f>
        <v>527.17</v>
      </c>
      <c r="AD159" s="43" t="n">
        <f aca="false">(ET159)</f>
        <v>0</v>
      </c>
      <c r="AE159" s="43" t="n">
        <f aca="false">(EU159)</f>
        <v>0</v>
      </c>
      <c r="AF159" s="43" t="n">
        <f aca="false">(EV159)</f>
        <v>0</v>
      </c>
      <c r="AG159" s="43" t="n">
        <f aca="false">(AP159)</f>
        <v>0</v>
      </c>
      <c r="AH159" s="43" t="n">
        <f aca="false">(EW159)</f>
        <v>0</v>
      </c>
      <c r="AI159" s="43" t="n">
        <f aca="false">(EX159)</f>
        <v>0</v>
      </c>
      <c r="AJ159" s="43" t="n">
        <f aca="false">(AS159)</f>
        <v>0</v>
      </c>
      <c r="AK159" s="43" t="n">
        <v>0</v>
      </c>
      <c r="AL159" s="43" t="n">
        <v>527.17</v>
      </c>
      <c r="AM159" s="43" t="n">
        <v>0</v>
      </c>
      <c r="AN159" s="43" t="n">
        <v>0</v>
      </c>
      <c r="AO159" s="43" t="n">
        <v>0</v>
      </c>
      <c r="AP159" s="43" t="n">
        <v>0</v>
      </c>
      <c r="AQ159" s="43" t="n">
        <v>0</v>
      </c>
      <c r="AR159" s="43" t="n">
        <v>0</v>
      </c>
      <c r="AS159" s="43" t="n">
        <v>0</v>
      </c>
      <c r="AT159" s="43" t="n">
        <v>0</v>
      </c>
      <c r="AU159" s="43" t="n">
        <v>0</v>
      </c>
      <c r="AV159" s="43" t="n">
        <v>1</v>
      </c>
      <c r="AW159" s="43" t="n">
        <v>1</v>
      </c>
      <c r="AZ159" s="43" t="n">
        <v>1</v>
      </c>
      <c r="BA159" s="43" t="n">
        <v>1</v>
      </c>
      <c r="BB159" s="43" t="n">
        <v>1</v>
      </c>
      <c r="BC159" s="43" t="n">
        <v>1</v>
      </c>
      <c r="BH159" s="43" t="n">
        <v>0</v>
      </c>
      <c r="BI159" s="43" t="n">
        <v>1</v>
      </c>
      <c r="BJ159" s="43" t="s">
        <v>214</v>
      </c>
      <c r="BM159" s="43" t="n">
        <v>0</v>
      </c>
      <c r="BN159" s="43" t="n">
        <v>0</v>
      </c>
      <c r="BO159" s="43" t="s">
        <v>215</v>
      </c>
      <c r="BP159" s="43" t="n">
        <v>1</v>
      </c>
      <c r="BQ159" s="43" t="n">
        <v>30</v>
      </c>
      <c r="BR159" s="43" t="n">
        <v>0</v>
      </c>
      <c r="BS159" s="43" t="n">
        <v>1</v>
      </c>
      <c r="BT159" s="43" t="n">
        <v>1</v>
      </c>
      <c r="BU159" s="43" t="n">
        <v>1</v>
      </c>
      <c r="BV159" s="43" t="n">
        <v>1</v>
      </c>
      <c r="BW159" s="43" t="n">
        <v>1</v>
      </c>
      <c r="BX159" s="43" t="n">
        <v>1</v>
      </c>
      <c r="BZ159" s="43" t="n">
        <v>0</v>
      </c>
      <c r="CA159" s="43" t="n">
        <v>0</v>
      </c>
      <c r="CE159" s="43" t="n">
        <v>0</v>
      </c>
      <c r="CF159" s="43" t="n">
        <v>0</v>
      </c>
      <c r="CG159" s="43" t="n">
        <v>0</v>
      </c>
      <c r="CM159" s="43" t="n">
        <v>0</v>
      </c>
      <c r="CO159" s="43" t="n">
        <v>0</v>
      </c>
      <c r="CP159" s="43" t="n">
        <f aca="false">(P159+Q159+S159)</f>
        <v>2108.68</v>
      </c>
      <c r="CQ159" s="43" t="n">
        <f aca="false">(AC159*BC159*AW159)</f>
        <v>527.17</v>
      </c>
      <c r="CR159" s="43" t="n">
        <f aca="false">((ET159)*BB159*AV159)</f>
        <v>0</v>
      </c>
      <c r="CS159" s="43" t="n">
        <f aca="false">(AE159*BS159*AV159)</f>
        <v>0</v>
      </c>
      <c r="CT159" s="43" t="n">
        <f aca="false">(AF159*BA159*AV159)</f>
        <v>0</v>
      </c>
      <c r="CU159" s="43" t="n">
        <f aca="false">AG159</f>
        <v>0</v>
      </c>
      <c r="CV159" s="43" t="n">
        <f aca="false">(AH159*AV159)</f>
        <v>0</v>
      </c>
      <c r="CW159" s="43" t="n">
        <f aca="false">AI159</f>
        <v>0</v>
      </c>
      <c r="CX159" s="43" t="n">
        <f aca="false">AJ159</f>
        <v>0</v>
      </c>
      <c r="CY159" s="43" t="n">
        <f aca="false">(((S159+R159)*BZ159)/100)</f>
        <v>0</v>
      </c>
      <c r="CZ159" s="43" t="n">
        <f aca="false">(((S159+R159)*CA159)/100)</f>
        <v>0</v>
      </c>
      <c r="DN159" s="43" t="n">
        <v>0</v>
      </c>
      <c r="DO159" s="43" t="n">
        <v>0</v>
      </c>
      <c r="DP159" s="43" t="n">
        <v>1</v>
      </c>
      <c r="DQ159" s="43" t="n">
        <v>1</v>
      </c>
      <c r="DU159" s="43" t="n">
        <v>1013</v>
      </c>
      <c r="DV159" s="43" t="s">
        <v>198</v>
      </c>
      <c r="DW159" s="43" t="s">
        <v>198</v>
      </c>
      <c r="DX159" s="43" t="n">
        <v>1</v>
      </c>
      <c r="EE159" s="43" t="n">
        <v>86330672</v>
      </c>
      <c r="EF159" s="43" t="n">
        <v>30</v>
      </c>
      <c r="EG159" s="43" t="s">
        <v>8</v>
      </c>
      <c r="EH159" s="43" t="n">
        <v>0</v>
      </c>
      <c r="EJ159" s="43" t="n">
        <v>4</v>
      </c>
      <c r="EK159" s="43" t="n">
        <v>0</v>
      </c>
      <c r="EL159" s="43" t="s">
        <v>195</v>
      </c>
      <c r="EM159" s="43" t="s">
        <v>196</v>
      </c>
      <c r="EQ159" s="43" t="n">
        <v>0</v>
      </c>
      <c r="ER159" s="43" t="n">
        <v>0</v>
      </c>
      <c r="ES159" s="43" t="n">
        <v>527.17</v>
      </c>
      <c r="ET159" s="43" t="n">
        <v>0</v>
      </c>
      <c r="EU159" s="43" t="n">
        <v>0</v>
      </c>
      <c r="EV159" s="43" t="n">
        <v>0</v>
      </c>
      <c r="EW159" s="43" t="n">
        <v>0</v>
      </c>
      <c r="EX159" s="43" t="n">
        <v>0</v>
      </c>
      <c r="EY159" s="43" t="n">
        <v>0</v>
      </c>
      <c r="FQ159" s="43" t="n">
        <v>0</v>
      </c>
      <c r="FR159" s="43" t="n">
        <v>0</v>
      </c>
      <c r="FS159" s="43" t="n">
        <v>0</v>
      </c>
      <c r="FX159" s="43" t="n">
        <v>0</v>
      </c>
      <c r="FY159" s="43" t="n">
        <v>0</v>
      </c>
      <c r="GD159" s="43" t="n">
        <v>1</v>
      </c>
      <c r="GF159" s="43" t="n">
        <v>-971120094</v>
      </c>
      <c r="GG159" s="43" t="n">
        <v>2</v>
      </c>
      <c r="GH159" s="43" t="n">
        <v>0</v>
      </c>
      <c r="GI159" s="43" t="n">
        <v>-2</v>
      </c>
      <c r="GJ159" s="43" t="n">
        <v>0</v>
      </c>
      <c r="GK159" s="43" t="n">
        <v>0</v>
      </c>
      <c r="GL159" s="43" t="n">
        <f aca="false">ROUND(IF(AND(BH159=3,BI159=3,FS159&lt;&gt;0),P159,0),2)</f>
        <v>0</v>
      </c>
      <c r="GM159" s="43" t="n">
        <f aca="false">ROUND(O159+X159+Y159,2)+GX159</f>
        <v>2108.68</v>
      </c>
      <c r="GN159" s="43" t="n">
        <f aca="false">IF(OR(BI159=0,BI159=1),GM159-GX159,0)</f>
        <v>2108.68</v>
      </c>
      <c r="GO159" s="43" t="n">
        <f aca="false">IF(BI159=2,GM159-GX159,0)</f>
        <v>0</v>
      </c>
      <c r="GP159" s="43" t="n">
        <f aca="false">IF(BI159=4,GM159-GX159,0)</f>
        <v>0</v>
      </c>
      <c r="GR159" s="43" t="n">
        <v>0</v>
      </c>
      <c r="GS159" s="43" t="n">
        <v>3</v>
      </c>
      <c r="GT159" s="43" t="n">
        <v>0</v>
      </c>
      <c r="GV159" s="43" t="n">
        <f aca="false">(GT159)</f>
        <v>0</v>
      </c>
      <c r="GW159" s="43" t="n">
        <v>1</v>
      </c>
      <c r="GX159" s="43" t="n">
        <f aca="false">ROUND(HC159*I159,2)</f>
        <v>0</v>
      </c>
      <c r="HA159" s="43" t="n">
        <v>0</v>
      </c>
      <c r="HB159" s="43" t="n">
        <v>0</v>
      </c>
      <c r="HC159" s="43" t="n">
        <f aca="false">GV159*GW159</f>
        <v>0</v>
      </c>
      <c r="HS159" s="43" t="n">
        <v>0</v>
      </c>
      <c r="IK159" s="43" t="n">
        <v>0</v>
      </c>
    </row>
    <row r="160" customFormat="false" ht="14.65" hidden="false" customHeight="false" outlineLevel="0" collapsed="false">
      <c r="A160" s="43" t="n">
        <v>17</v>
      </c>
      <c r="B160" s="43" t="n">
        <v>1</v>
      </c>
      <c r="E160" s="43" t="s">
        <v>213</v>
      </c>
      <c r="F160" s="43" t="s">
        <v>191</v>
      </c>
      <c r="G160" s="43" t="s">
        <v>58</v>
      </c>
      <c r="H160" s="43" t="s">
        <v>198</v>
      </c>
      <c r="I160" s="43" t="n">
        <f aca="false">ROUND(4,9)</f>
        <v>4</v>
      </c>
      <c r="J160" s="43" t="n">
        <v>0</v>
      </c>
      <c r="K160" s="43" t="n">
        <f aca="false">ROUND(4,9)</f>
        <v>4</v>
      </c>
      <c r="O160" s="43" t="n">
        <f aca="false">ROUND(CP160,2)</f>
        <v>20348.76</v>
      </c>
      <c r="P160" s="43" t="n">
        <f aca="false">ROUND(CQ160*I160,2)</f>
        <v>20348.76</v>
      </c>
      <c r="Q160" s="43" t="n">
        <f aca="false">ROUND(CR160*I160,2)</f>
        <v>0</v>
      </c>
      <c r="R160" s="43" t="n">
        <f aca="false">ROUND(CS160*I160,2)</f>
        <v>0</v>
      </c>
      <c r="S160" s="43" t="n">
        <f aca="false">ROUND(CT160*I160,2)</f>
        <v>0</v>
      </c>
      <c r="T160" s="43" t="n">
        <f aca="false">ROUND(CU160*I160,2)</f>
        <v>0</v>
      </c>
      <c r="U160" s="43" t="n">
        <f aca="false">CV160*I160</f>
        <v>0</v>
      </c>
      <c r="V160" s="43" t="n">
        <f aca="false">CW160*I160</f>
        <v>0</v>
      </c>
      <c r="W160" s="43" t="n">
        <f aca="false">ROUND(CX160*I160,2)</f>
        <v>0</v>
      </c>
      <c r="X160" s="43" t="n">
        <f aca="false">ROUND(CY160,2)</f>
        <v>0</v>
      </c>
      <c r="Y160" s="43" t="n">
        <f aca="false">ROUND(CZ160,2)</f>
        <v>0</v>
      </c>
      <c r="AA160" s="43" t="n">
        <v>86497922</v>
      </c>
      <c r="AB160" s="43" t="n">
        <f aca="false">(AC160+AD160+AF160)</f>
        <v>527.17</v>
      </c>
      <c r="AC160" s="43" t="n">
        <f aca="false">(ES160)</f>
        <v>527.17</v>
      </c>
      <c r="AD160" s="43" t="n">
        <f aca="false">(ET160)</f>
        <v>0</v>
      </c>
      <c r="AE160" s="43" t="n">
        <f aca="false">(EU160)</f>
        <v>0</v>
      </c>
      <c r="AF160" s="43" t="n">
        <f aca="false">(EV160)</f>
        <v>0</v>
      </c>
      <c r="AG160" s="43" t="n">
        <f aca="false">(AP160)</f>
        <v>0</v>
      </c>
      <c r="AH160" s="43" t="n">
        <f aca="false">(EW160)</f>
        <v>0</v>
      </c>
      <c r="AI160" s="43" t="n">
        <f aca="false">(EX160)</f>
        <v>0</v>
      </c>
      <c r="AJ160" s="43" t="n">
        <f aca="false">(AS160)</f>
        <v>0</v>
      </c>
      <c r="AK160" s="43" t="n">
        <v>0</v>
      </c>
      <c r="AL160" s="43" t="n">
        <v>527.17</v>
      </c>
      <c r="AM160" s="43" t="n">
        <v>0</v>
      </c>
      <c r="AN160" s="43" t="n">
        <v>0</v>
      </c>
      <c r="AO160" s="43" t="n">
        <v>0</v>
      </c>
      <c r="AP160" s="43" t="n">
        <v>0</v>
      </c>
      <c r="AQ160" s="43" t="n">
        <v>0</v>
      </c>
      <c r="AR160" s="43" t="n">
        <v>0</v>
      </c>
      <c r="AS160" s="43" t="n">
        <v>0</v>
      </c>
      <c r="AT160" s="43" t="n">
        <v>0</v>
      </c>
      <c r="AU160" s="43" t="n">
        <v>0</v>
      </c>
      <c r="AV160" s="43" t="n">
        <v>1</v>
      </c>
      <c r="AW160" s="43" t="n">
        <v>1</v>
      </c>
      <c r="AZ160" s="43" t="n">
        <v>1</v>
      </c>
      <c r="BA160" s="43" t="n">
        <v>1</v>
      </c>
      <c r="BB160" s="43" t="n">
        <v>1</v>
      </c>
      <c r="BC160" s="43" t="n">
        <v>9.65</v>
      </c>
      <c r="BH160" s="43" t="n">
        <v>0</v>
      </c>
      <c r="BI160" s="43" t="n">
        <v>1</v>
      </c>
      <c r="BJ160" s="43" t="s">
        <v>214</v>
      </c>
      <c r="BM160" s="43" t="n">
        <v>0</v>
      </c>
      <c r="BN160" s="43" t="n">
        <v>0</v>
      </c>
      <c r="BO160" s="43" t="s">
        <v>215</v>
      </c>
      <c r="BP160" s="43" t="n">
        <v>1</v>
      </c>
      <c r="BQ160" s="43" t="n">
        <v>30</v>
      </c>
      <c r="BR160" s="43" t="n">
        <v>0</v>
      </c>
      <c r="BS160" s="43" t="n">
        <v>1</v>
      </c>
      <c r="BT160" s="43" t="n">
        <v>1</v>
      </c>
      <c r="BU160" s="43" t="n">
        <v>1</v>
      </c>
      <c r="BV160" s="43" t="n">
        <v>1</v>
      </c>
      <c r="BW160" s="43" t="n">
        <v>1</v>
      </c>
      <c r="BX160" s="43" t="n">
        <v>1</v>
      </c>
      <c r="BZ160" s="43" t="n">
        <v>0</v>
      </c>
      <c r="CA160" s="43" t="n">
        <v>0</v>
      </c>
      <c r="CE160" s="43" t="n">
        <v>0</v>
      </c>
      <c r="CF160" s="43" t="n">
        <v>0</v>
      </c>
      <c r="CG160" s="43" t="n">
        <v>0</v>
      </c>
      <c r="CM160" s="43" t="n">
        <v>0</v>
      </c>
      <c r="CO160" s="43" t="n">
        <v>0</v>
      </c>
      <c r="CP160" s="43" t="n">
        <f aca="false">(P160+Q160+S160)</f>
        <v>20348.76</v>
      </c>
      <c r="CQ160" s="43" t="n">
        <f aca="false">(AC160*BC160*AW160)</f>
        <v>5087.1905</v>
      </c>
      <c r="CR160" s="43" t="n">
        <f aca="false">((ET160)*BB160*AV160)</f>
        <v>0</v>
      </c>
      <c r="CS160" s="43" t="n">
        <f aca="false">(AE160*BS160*AV160)</f>
        <v>0</v>
      </c>
      <c r="CT160" s="43" t="n">
        <f aca="false">(AF160*BA160*AV160)</f>
        <v>0</v>
      </c>
      <c r="CU160" s="43" t="n">
        <f aca="false">AG160</f>
        <v>0</v>
      </c>
      <c r="CV160" s="43" t="n">
        <f aca="false">(AH160*AV160)</f>
        <v>0</v>
      </c>
      <c r="CW160" s="43" t="n">
        <f aca="false">AI160</f>
        <v>0</v>
      </c>
      <c r="CX160" s="43" t="n">
        <f aca="false">AJ160</f>
        <v>0</v>
      </c>
      <c r="CY160" s="43" t="n">
        <f aca="false">(S160+R160)*(BZ160/100)</f>
        <v>0</v>
      </c>
      <c r="CZ160" s="43" t="n">
        <f aca="false">(S160+R160)*(CA160/100)</f>
        <v>0</v>
      </c>
      <c r="DN160" s="43" t="n">
        <v>0</v>
      </c>
      <c r="DO160" s="43" t="n">
        <v>0</v>
      </c>
      <c r="DP160" s="43" t="n">
        <v>1</v>
      </c>
      <c r="DQ160" s="43" t="n">
        <v>1</v>
      </c>
      <c r="DU160" s="43" t="n">
        <v>1013</v>
      </c>
      <c r="DV160" s="43" t="s">
        <v>198</v>
      </c>
      <c r="DW160" s="43" t="s">
        <v>198</v>
      </c>
      <c r="DX160" s="43" t="n">
        <v>1</v>
      </c>
      <c r="EE160" s="43" t="n">
        <v>86330672</v>
      </c>
      <c r="EF160" s="43" t="n">
        <v>30</v>
      </c>
      <c r="EG160" s="43" t="s">
        <v>8</v>
      </c>
      <c r="EH160" s="43" t="n">
        <v>0</v>
      </c>
      <c r="EJ160" s="43" t="n">
        <v>4</v>
      </c>
      <c r="EK160" s="43" t="n">
        <v>0</v>
      </c>
      <c r="EL160" s="43" t="s">
        <v>195</v>
      </c>
      <c r="EM160" s="43" t="s">
        <v>196</v>
      </c>
      <c r="EQ160" s="43" t="n">
        <v>0</v>
      </c>
      <c r="ER160" s="43" t="n">
        <v>0</v>
      </c>
      <c r="ES160" s="43" t="n">
        <v>527.17</v>
      </c>
      <c r="ET160" s="43" t="n">
        <v>0</v>
      </c>
      <c r="EU160" s="43" t="n">
        <v>0</v>
      </c>
      <c r="EV160" s="43" t="n">
        <v>0</v>
      </c>
      <c r="EW160" s="43" t="n">
        <v>0</v>
      </c>
      <c r="EX160" s="43" t="n">
        <v>0</v>
      </c>
      <c r="EY160" s="43" t="n">
        <v>0</v>
      </c>
      <c r="FQ160" s="43" t="n">
        <v>0</v>
      </c>
      <c r="FR160" s="43" t="n">
        <v>0</v>
      </c>
      <c r="FS160" s="43" t="n">
        <v>0</v>
      </c>
      <c r="FX160" s="43" t="n">
        <v>0</v>
      </c>
      <c r="FY160" s="43" t="n">
        <v>0</v>
      </c>
      <c r="GD160" s="43" t="n">
        <v>1</v>
      </c>
      <c r="GF160" s="43" t="n">
        <v>-971120094</v>
      </c>
      <c r="GG160" s="43" t="n">
        <v>2</v>
      </c>
      <c r="GH160" s="43" t="n">
        <v>0</v>
      </c>
      <c r="GI160" s="43" t="n">
        <v>-2</v>
      </c>
      <c r="GJ160" s="43" t="n">
        <v>0</v>
      </c>
      <c r="GK160" s="43" t="n">
        <v>0</v>
      </c>
      <c r="GL160" s="43" t="n">
        <f aca="false">ROUND(IF(AND(BH160=3,BI160=3,FS160&lt;&gt;0),P160,0),2)</f>
        <v>0</v>
      </c>
      <c r="GM160" s="43" t="n">
        <f aca="false">ROUND(O160+X160+Y160,2)+GX160</f>
        <v>20348.76</v>
      </c>
      <c r="GN160" s="43" t="n">
        <f aca="false">IF(OR(BI160=0,BI160=1),GM160-GX160,0)</f>
        <v>20348.76</v>
      </c>
      <c r="GO160" s="43" t="n">
        <f aca="false">IF(BI160=2,GM160-GX160,0)</f>
        <v>0</v>
      </c>
      <c r="GP160" s="43" t="n">
        <f aca="false">IF(BI160=4,GM160-GX160,0)</f>
        <v>0</v>
      </c>
      <c r="GR160" s="43" t="n">
        <v>0</v>
      </c>
      <c r="GS160" s="43" t="n">
        <v>3</v>
      </c>
      <c r="GT160" s="43" t="n">
        <v>0</v>
      </c>
      <c r="GV160" s="43" t="n">
        <f aca="false">(GT160)</f>
        <v>0</v>
      </c>
      <c r="GW160" s="43" t="n">
        <v>9.65</v>
      </c>
      <c r="GX160" s="43" t="n">
        <f aca="false">ROUND(HC160*I160,2)</f>
        <v>0</v>
      </c>
      <c r="HA160" s="43" t="n">
        <v>0</v>
      </c>
      <c r="HB160" s="43" t="n">
        <v>0</v>
      </c>
      <c r="HC160" s="43" t="n">
        <f aca="false">GV160*GW160</f>
        <v>0</v>
      </c>
      <c r="HS160" s="43" t="n">
        <v>0</v>
      </c>
      <c r="IK160" s="43" t="n">
        <v>0</v>
      </c>
    </row>
    <row r="161" customFormat="false" ht="14.65" hidden="false" customHeight="false" outlineLevel="0" collapsed="false">
      <c r="A161" s="43" t="n">
        <v>17</v>
      </c>
      <c r="B161" s="43" t="n">
        <v>1</v>
      </c>
      <c r="E161" s="43" t="s">
        <v>216</v>
      </c>
      <c r="F161" s="43" t="s">
        <v>217</v>
      </c>
      <c r="G161" s="43" t="s">
        <v>59</v>
      </c>
      <c r="H161" s="43" t="s">
        <v>192</v>
      </c>
      <c r="I161" s="43" t="n">
        <f aca="false">ROUND(20,9)</f>
        <v>20</v>
      </c>
      <c r="J161" s="43" t="n">
        <v>0</v>
      </c>
      <c r="K161" s="43" t="n">
        <f aca="false">ROUND(20,9)</f>
        <v>20</v>
      </c>
      <c r="O161" s="43" t="n">
        <f aca="false">ROUND(CP161,2)</f>
        <v>38.8</v>
      </c>
      <c r="P161" s="43" t="n">
        <f aca="false">ROUND(CQ161*I161,2)</f>
        <v>38.8</v>
      </c>
      <c r="Q161" s="43" t="n">
        <f aca="false">ROUND(CR161*I161,2)</f>
        <v>0</v>
      </c>
      <c r="R161" s="43" t="n">
        <f aca="false">ROUND(CS161*I161,2)</f>
        <v>0</v>
      </c>
      <c r="S161" s="43" t="n">
        <f aca="false">ROUND(CT161*I161,2)</f>
        <v>0</v>
      </c>
      <c r="T161" s="43" t="n">
        <f aca="false">ROUND(CU161*I161,2)</f>
        <v>0</v>
      </c>
      <c r="U161" s="43" t="n">
        <f aca="false">CV161*I161</f>
        <v>0</v>
      </c>
      <c r="V161" s="43" t="n">
        <f aca="false">CW161*I161</f>
        <v>0</v>
      </c>
      <c r="W161" s="43" t="n">
        <f aca="false">ROUND(CX161*I161,2)</f>
        <v>0</v>
      </c>
      <c r="X161" s="43" t="n">
        <f aca="false">ROUND(CY161,2)</f>
        <v>0</v>
      </c>
      <c r="Y161" s="43" t="n">
        <f aca="false">ROUND(CZ161,2)</f>
        <v>0</v>
      </c>
      <c r="AA161" s="43" t="n">
        <v>86497921</v>
      </c>
      <c r="AB161" s="43" t="n">
        <f aca="false">(AC161+AD161+AF161)</f>
        <v>1.94</v>
      </c>
      <c r="AC161" s="43" t="n">
        <f aca="false">(ES161)</f>
        <v>1.94</v>
      </c>
      <c r="AD161" s="43" t="n">
        <f aca="false">(ET161)</f>
        <v>0</v>
      </c>
      <c r="AE161" s="43" t="n">
        <f aca="false">(EU161)</f>
        <v>0</v>
      </c>
      <c r="AF161" s="43" t="n">
        <f aca="false">(EV161)</f>
        <v>0</v>
      </c>
      <c r="AG161" s="43" t="n">
        <f aca="false">(AP161)</f>
        <v>0</v>
      </c>
      <c r="AH161" s="43" t="n">
        <f aca="false">(EW161)</f>
        <v>0</v>
      </c>
      <c r="AI161" s="43" t="n">
        <f aca="false">(EX161)</f>
        <v>0</v>
      </c>
      <c r="AJ161" s="43" t="n">
        <f aca="false">(AS161)</f>
        <v>0</v>
      </c>
      <c r="AK161" s="43" t="n">
        <v>0</v>
      </c>
      <c r="AL161" s="43" t="n">
        <v>1.94</v>
      </c>
      <c r="AM161" s="43" t="n">
        <v>0</v>
      </c>
      <c r="AN161" s="43" t="n">
        <v>0</v>
      </c>
      <c r="AO161" s="43" t="n">
        <v>0</v>
      </c>
      <c r="AP161" s="43" t="n">
        <v>0</v>
      </c>
      <c r="AQ161" s="43" t="n">
        <v>0</v>
      </c>
      <c r="AR161" s="43" t="n">
        <v>0</v>
      </c>
      <c r="AS161" s="43" t="n">
        <v>0</v>
      </c>
      <c r="AT161" s="43" t="n">
        <v>0</v>
      </c>
      <c r="AU161" s="43" t="n">
        <v>0</v>
      </c>
      <c r="AV161" s="43" t="n">
        <v>1</v>
      </c>
      <c r="AW161" s="43" t="n">
        <v>1</v>
      </c>
      <c r="AZ161" s="43" t="n">
        <v>1</v>
      </c>
      <c r="BA161" s="43" t="n">
        <v>1</v>
      </c>
      <c r="BB161" s="43" t="n">
        <v>1</v>
      </c>
      <c r="BC161" s="43" t="n">
        <v>1</v>
      </c>
      <c r="BH161" s="43" t="n">
        <v>0</v>
      </c>
      <c r="BI161" s="43" t="n">
        <v>1</v>
      </c>
      <c r="BJ161" s="43" t="s">
        <v>217</v>
      </c>
      <c r="BM161" s="43" t="n">
        <v>1617</v>
      </c>
      <c r="BN161" s="43" t="n">
        <v>0</v>
      </c>
      <c r="BO161" s="43" t="s">
        <v>217</v>
      </c>
      <c r="BP161" s="43" t="n">
        <v>1</v>
      </c>
      <c r="BQ161" s="43" t="n">
        <v>200</v>
      </c>
      <c r="BR161" s="43" t="n">
        <v>0</v>
      </c>
      <c r="BS161" s="43" t="n">
        <v>1</v>
      </c>
      <c r="BT161" s="43" t="n">
        <v>1</v>
      </c>
      <c r="BU161" s="43" t="n">
        <v>1</v>
      </c>
      <c r="BV161" s="43" t="n">
        <v>1</v>
      </c>
      <c r="BW161" s="43" t="n">
        <v>1</v>
      </c>
      <c r="BX161" s="43" t="n">
        <v>1</v>
      </c>
      <c r="BZ161" s="43" t="n">
        <v>0</v>
      </c>
      <c r="CA161" s="43" t="n">
        <v>0</v>
      </c>
      <c r="CE161" s="43" t="n">
        <v>0</v>
      </c>
      <c r="CF161" s="43" t="n">
        <v>0</v>
      </c>
      <c r="CG161" s="43" t="n">
        <v>0</v>
      </c>
      <c r="CM161" s="43" t="n">
        <v>0</v>
      </c>
      <c r="CO161" s="43" t="n">
        <v>0</v>
      </c>
      <c r="CP161" s="43" t="n">
        <f aca="false">(P161+Q161+S161)</f>
        <v>38.8</v>
      </c>
      <c r="CQ161" s="43" t="n">
        <f aca="false">(AC161*BC161*AW161)</f>
        <v>1.94</v>
      </c>
      <c r="CR161" s="43" t="n">
        <f aca="false">((ET161)*BB161*AV161)</f>
        <v>0</v>
      </c>
      <c r="CS161" s="43" t="n">
        <f aca="false">(AE161*BS161*AV161)</f>
        <v>0</v>
      </c>
      <c r="CT161" s="43" t="n">
        <f aca="false">(AF161*BA161*AV161)</f>
        <v>0</v>
      </c>
      <c r="CU161" s="43" t="n">
        <f aca="false">AG161</f>
        <v>0</v>
      </c>
      <c r="CV161" s="43" t="n">
        <f aca="false">(AH161*AV161)</f>
        <v>0</v>
      </c>
      <c r="CW161" s="43" t="n">
        <f aca="false">AI161</f>
        <v>0</v>
      </c>
      <c r="CX161" s="43" t="n">
        <f aca="false">AJ161</f>
        <v>0</v>
      </c>
      <c r="CY161" s="43" t="n">
        <f aca="false">(((S161+R161)*BZ161)/100)</f>
        <v>0</v>
      </c>
      <c r="CZ161" s="43" t="n">
        <f aca="false">(((S161+R161)*CA161)/100)</f>
        <v>0</v>
      </c>
      <c r="DN161" s="43" t="n">
        <v>0</v>
      </c>
      <c r="DO161" s="43" t="n">
        <v>0</v>
      </c>
      <c r="DP161" s="43" t="n">
        <v>1</v>
      </c>
      <c r="DQ161" s="43" t="n">
        <v>1</v>
      </c>
      <c r="DU161" s="43" t="n">
        <v>1003</v>
      </c>
      <c r="DV161" s="43" t="s">
        <v>192</v>
      </c>
      <c r="DW161" s="43" t="s">
        <v>192</v>
      </c>
      <c r="DX161" s="43" t="n">
        <v>1</v>
      </c>
      <c r="EE161" s="43" t="n">
        <v>86332245</v>
      </c>
      <c r="EF161" s="43" t="n">
        <v>200</v>
      </c>
      <c r="EG161" s="43" t="s">
        <v>178</v>
      </c>
      <c r="EH161" s="43" t="n">
        <v>0</v>
      </c>
      <c r="EJ161" s="43" t="n">
        <v>1</v>
      </c>
      <c r="EK161" s="43" t="n">
        <v>1617</v>
      </c>
      <c r="EL161" s="43" t="s">
        <v>179</v>
      </c>
      <c r="EM161" s="43" t="s">
        <v>180</v>
      </c>
      <c r="EQ161" s="43" t="n">
        <v>0</v>
      </c>
      <c r="ER161" s="43" t="n">
        <v>0</v>
      </c>
      <c r="ES161" s="43" t="n">
        <v>1.94</v>
      </c>
      <c r="ET161" s="43" t="n">
        <v>0</v>
      </c>
      <c r="EU161" s="43" t="n">
        <v>0</v>
      </c>
      <c r="EV161" s="43" t="n">
        <v>0</v>
      </c>
      <c r="EW161" s="43" t="n">
        <v>0</v>
      </c>
      <c r="EX161" s="43" t="n">
        <v>0</v>
      </c>
      <c r="EY161" s="43" t="n">
        <v>0</v>
      </c>
      <c r="FQ161" s="43" t="n">
        <v>0</v>
      </c>
      <c r="FR161" s="43" t="n">
        <v>0</v>
      </c>
      <c r="FS161" s="43" t="n">
        <v>0</v>
      </c>
      <c r="FX161" s="43" t="n">
        <v>0</v>
      </c>
      <c r="FY161" s="43" t="n">
        <v>0</v>
      </c>
      <c r="GD161" s="43" t="n">
        <v>1</v>
      </c>
      <c r="GF161" s="43" t="n">
        <v>-882749080</v>
      </c>
      <c r="GG161" s="43" t="n">
        <v>2</v>
      </c>
      <c r="GH161" s="43" t="n">
        <v>0</v>
      </c>
      <c r="GI161" s="43" t="n">
        <v>-2</v>
      </c>
      <c r="GJ161" s="43" t="n">
        <v>0</v>
      </c>
      <c r="GK161" s="43" t="n">
        <v>0</v>
      </c>
      <c r="GL161" s="43" t="n">
        <f aca="false">ROUND(IF(AND(BH161=3,BI161=3,FS161&lt;&gt;0),P161,0),2)</f>
        <v>0</v>
      </c>
      <c r="GM161" s="43" t="n">
        <f aca="false">ROUND(O161+X161+Y161,2)+GX161</f>
        <v>38.8</v>
      </c>
      <c r="GN161" s="43" t="n">
        <f aca="false">IF(OR(BI161=0,BI161=1),GM161-GX161,0)</f>
        <v>38.8</v>
      </c>
      <c r="GO161" s="43" t="n">
        <f aca="false">IF(BI161=2,GM161-GX161,0)</f>
        <v>0</v>
      </c>
      <c r="GP161" s="43" t="n">
        <f aca="false">IF(BI161=4,GM161-GX161,0)</f>
        <v>0</v>
      </c>
      <c r="GR161" s="43" t="n">
        <v>0</v>
      </c>
      <c r="GS161" s="43" t="n">
        <v>3</v>
      </c>
      <c r="GT161" s="43" t="n">
        <v>0</v>
      </c>
      <c r="GV161" s="43" t="n">
        <f aca="false">(GT161)</f>
        <v>0</v>
      </c>
      <c r="GW161" s="43" t="n">
        <v>1</v>
      </c>
      <c r="GX161" s="43" t="n">
        <f aca="false">ROUND(HC161*I161,2)</f>
        <v>0</v>
      </c>
      <c r="HA161" s="43" t="n">
        <v>0</v>
      </c>
      <c r="HB161" s="43" t="n">
        <v>0</v>
      </c>
      <c r="HC161" s="43" t="n">
        <f aca="false">GV161*GW161</f>
        <v>0</v>
      </c>
      <c r="HS161" s="43" t="n">
        <v>0</v>
      </c>
      <c r="IK161" s="43" t="n">
        <v>0</v>
      </c>
    </row>
    <row r="162" customFormat="false" ht="14.65" hidden="false" customHeight="false" outlineLevel="0" collapsed="false">
      <c r="A162" s="43" t="n">
        <v>17</v>
      </c>
      <c r="B162" s="43" t="n">
        <v>1</v>
      </c>
      <c r="E162" s="43" t="s">
        <v>216</v>
      </c>
      <c r="F162" s="43" t="s">
        <v>217</v>
      </c>
      <c r="G162" s="43" t="s">
        <v>59</v>
      </c>
      <c r="H162" s="43" t="s">
        <v>192</v>
      </c>
      <c r="I162" s="43" t="n">
        <f aca="false">ROUND(20,9)</f>
        <v>20</v>
      </c>
      <c r="J162" s="43" t="n">
        <v>0</v>
      </c>
      <c r="K162" s="43" t="n">
        <f aca="false">ROUND(20,9)</f>
        <v>20</v>
      </c>
      <c r="O162" s="43" t="n">
        <f aca="false">ROUND(CP162,2)</f>
        <v>469.09</v>
      </c>
      <c r="P162" s="43" t="n">
        <f aca="false">ROUND(CQ162*I162,2)</f>
        <v>469.09</v>
      </c>
      <c r="Q162" s="43" t="n">
        <f aca="false">ROUND(CR162*I162,2)</f>
        <v>0</v>
      </c>
      <c r="R162" s="43" t="n">
        <f aca="false">ROUND(CS162*I162,2)</f>
        <v>0</v>
      </c>
      <c r="S162" s="43" t="n">
        <f aca="false">ROUND(CT162*I162,2)</f>
        <v>0</v>
      </c>
      <c r="T162" s="43" t="n">
        <f aca="false">ROUND(CU162*I162,2)</f>
        <v>0</v>
      </c>
      <c r="U162" s="43" t="n">
        <f aca="false">CV162*I162</f>
        <v>0</v>
      </c>
      <c r="V162" s="43" t="n">
        <f aca="false">CW162*I162</f>
        <v>0</v>
      </c>
      <c r="W162" s="43" t="n">
        <f aca="false">ROUND(CX162*I162,2)</f>
        <v>0</v>
      </c>
      <c r="X162" s="43" t="n">
        <f aca="false">ROUND(CY162,2)</f>
        <v>0</v>
      </c>
      <c r="Y162" s="43" t="n">
        <f aca="false">ROUND(CZ162,2)</f>
        <v>0</v>
      </c>
      <c r="AA162" s="43" t="n">
        <v>86497922</v>
      </c>
      <c r="AB162" s="43" t="n">
        <f aca="false">(AC162+AD162+AF162)</f>
        <v>1.94</v>
      </c>
      <c r="AC162" s="43" t="n">
        <f aca="false">(ES162)</f>
        <v>1.94</v>
      </c>
      <c r="AD162" s="43" t="n">
        <f aca="false">(ET162)</f>
        <v>0</v>
      </c>
      <c r="AE162" s="43" t="n">
        <f aca="false">(EU162)</f>
        <v>0</v>
      </c>
      <c r="AF162" s="43" t="n">
        <f aca="false">(EV162)</f>
        <v>0</v>
      </c>
      <c r="AG162" s="43" t="n">
        <f aca="false">(AP162)</f>
        <v>0</v>
      </c>
      <c r="AH162" s="43" t="n">
        <f aca="false">(EW162)</f>
        <v>0</v>
      </c>
      <c r="AI162" s="43" t="n">
        <f aca="false">(EX162)</f>
        <v>0</v>
      </c>
      <c r="AJ162" s="43" t="n">
        <f aca="false">(AS162)</f>
        <v>0</v>
      </c>
      <c r="AK162" s="43" t="n">
        <v>0</v>
      </c>
      <c r="AL162" s="43" t="n">
        <v>1.94</v>
      </c>
      <c r="AM162" s="43" t="n">
        <v>0</v>
      </c>
      <c r="AN162" s="43" t="n">
        <v>0</v>
      </c>
      <c r="AO162" s="43" t="n">
        <v>0</v>
      </c>
      <c r="AP162" s="43" t="n">
        <v>0</v>
      </c>
      <c r="AQ162" s="43" t="n">
        <v>0</v>
      </c>
      <c r="AR162" s="43" t="n">
        <v>0</v>
      </c>
      <c r="AS162" s="43" t="n">
        <v>0</v>
      </c>
      <c r="AT162" s="43" t="n">
        <v>0</v>
      </c>
      <c r="AU162" s="43" t="n">
        <v>0</v>
      </c>
      <c r="AV162" s="43" t="n">
        <v>1</v>
      </c>
      <c r="AW162" s="43" t="n">
        <v>1</v>
      </c>
      <c r="AZ162" s="43" t="n">
        <v>1</v>
      </c>
      <c r="BA162" s="43" t="n">
        <v>1</v>
      </c>
      <c r="BB162" s="43" t="n">
        <v>1</v>
      </c>
      <c r="BC162" s="43" t="n">
        <v>12.09</v>
      </c>
      <c r="BH162" s="43" t="n">
        <v>0</v>
      </c>
      <c r="BI162" s="43" t="n">
        <v>1</v>
      </c>
      <c r="BJ162" s="43" t="s">
        <v>217</v>
      </c>
      <c r="BM162" s="43" t="n">
        <v>1617</v>
      </c>
      <c r="BN162" s="43" t="n">
        <v>0</v>
      </c>
      <c r="BO162" s="43" t="s">
        <v>217</v>
      </c>
      <c r="BP162" s="43" t="n">
        <v>1</v>
      </c>
      <c r="BQ162" s="43" t="n">
        <v>200</v>
      </c>
      <c r="BR162" s="43" t="n">
        <v>0</v>
      </c>
      <c r="BS162" s="43" t="n">
        <v>1</v>
      </c>
      <c r="BT162" s="43" t="n">
        <v>1</v>
      </c>
      <c r="BU162" s="43" t="n">
        <v>1</v>
      </c>
      <c r="BV162" s="43" t="n">
        <v>1</v>
      </c>
      <c r="BW162" s="43" t="n">
        <v>1</v>
      </c>
      <c r="BX162" s="43" t="n">
        <v>1</v>
      </c>
      <c r="BZ162" s="43" t="n">
        <v>0</v>
      </c>
      <c r="CA162" s="43" t="n">
        <v>0</v>
      </c>
      <c r="CE162" s="43" t="n">
        <v>0</v>
      </c>
      <c r="CF162" s="43" t="n">
        <v>0</v>
      </c>
      <c r="CG162" s="43" t="n">
        <v>0</v>
      </c>
      <c r="CM162" s="43" t="n">
        <v>0</v>
      </c>
      <c r="CO162" s="43" t="n">
        <v>0</v>
      </c>
      <c r="CP162" s="43" t="n">
        <f aca="false">(P162+Q162+S162)</f>
        <v>469.09</v>
      </c>
      <c r="CQ162" s="43" t="n">
        <f aca="false">(AC162*BC162*AW162)</f>
        <v>23.4546</v>
      </c>
      <c r="CR162" s="43" t="n">
        <f aca="false">((ET162)*BB162*AV162)</f>
        <v>0</v>
      </c>
      <c r="CS162" s="43" t="n">
        <f aca="false">(AE162*BS162*AV162)</f>
        <v>0</v>
      </c>
      <c r="CT162" s="43" t="n">
        <f aca="false">(AF162*BA162*AV162)</f>
        <v>0</v>
      </c>
      <c r="CU162" s="43" t="n">
        <f aca="false">AG162</f>
        <v>0</v>
      </c>
      <c r="CV162" s="43" t="n">
        <f aca="false">(AH162*AV162)</f>
        <v>0</v>
      </c>
      <c r="CW162" s="43" t="n">
        <f aca="false">AI162</f>
        <v>0</v>
      </c>
      <c r="CX162" s="43" t="n">
        <f aca="false">AJ162</f>
        <v>0</v>
      </c>
      <c r="CY162" s="43" t="n">
        <f aca="false">(S162+R162)*(BZ162/100)</f>
        <v>0</v>
      </c>
      <c r="CZ162" s="43" t="n">
        <f aca="false">(S162+R162)*(CA162/100)</f>
        <v>0</v>
      </c>
      <c r="DN162" s="43" t="n">
        <v>0</v>
      </c>
      <c r="DO162" s="43" t="n">
        <v>0</v>
      </c>
      <c r="DP162" s="43" t="n">
        <v>1</v>
      </c>
      <c r="DQ162" s="43" t="n">
        <v>1</v>
      </c>
      <c r="DU162" s="43" t="n">
        <v>1003</v>
      </c>
      <c r="DV162" s="43" t="s">
        <v>192</v>
      </c>
      <c r="DW162" s="43" t="s">
        <v>192</v>
      </c>
      <c r="DX162" s="43" t="n">
        <v>1</v>
      </c>
      <c r="EE162" s="43" t="n">
        <v>86332245</v>
      </c>
      <c r="EF162" s="43" t="n">
        <v>200</v>
      </c>
      <c r="EG162" s="43" t="s">
        <v>178</v>
      </c>
      <c r="EH162" s="43" t="n">
        <v>0</v>
      </c>
      <c r="EJ162" s="43" t="n">
        <v>1</v>
      </c>
      <c r="EK162" s="43" t="n">
        <v>1617</v>
      </c>
      <c r="EL162" s="43" t="s">
        <v>179</v>
      </c>
      <c r="EM162" s="43" t="s">
        <v>180</v>
      </c>
      <c r="EQ162" s="43" t="n">
        <v>0</v>
      </c>
      <c r="ER162" s="43" t="n">
        <v>0</v>
      </c>
      <c r="ES162" s="43" t="n">
        <v>1.94</v>
      </c>
      <c r="ET162" s="43" t="n">
        <v>0</v>
      </c>
      <c r="EU162" s="43" t="n">
        <v>0</v>
      </c>
      <c r="EV162" s="43" t="n">
        <v>0</v>
      </c>
      <c r="EW162" s="43" t="n">
        <v>0</v>
      </c>
      <c r="EX162" s="43" t="n">
        <v>0</v>
      </c>
      <c r="EY162" s="43" t="n">
        <v>0</v>
      </c>
      <c r="FQ162" s="43" t="n">
        <v>0</v>
      </c>
      <c r="FR162" s="43" t="n">
        <v>0</v>
      </c>
      <c r="FS162" s="43" t="n">
        <v>0</v>
      </c>
      <c r="FX162" s="43" t="n">
        <v>0</v>
      </c>
      <c r="FY162" s="43" t="n">
        <v>0</v>
      </c>
      <c r="GD162" s="43" t="n">
        <v>1</v>
      </c>
      <c r="GF162" s="43" t="n">
        <v>-882749080</v>
      </c>
      <c r="GG162" s="43" t="n">
        <v>2</v>
      </c>
      <c r="GH162" s="43" t="n">
        <v>0</v>
      </c>
      <c r="GI162" s="43" t="n">
        <v>-2</v>
      </c>
      <c r="GJ162" s="43" t="n">
        <v>0</v>
      </c>
      <c r="GK162" s="43" t="n">
        <v>0</v>
      </c>
      <c r="GL162" s="43" t="n">
        <f aca="false">ROUND(IF(AND(BH162=3,BI162=3,FS162&lt;&gt;0),P162,0),2)</f>
        <v>0</v>
      </c>
      <c r="GM162" s="43" t="n">
        <f aca="false">ROUND(O162+X162+Y162,2)+GX162</f>
        <v>469.09</v>
      </c>
      <c r="GN162" s="43" t="n">
        <f aca="false">IF(OR(BI162=0,BI162=1),GM162-GX162,0)</f>
        <v>469.09</v>
      </c>
      <c r="GO162" s="43" t="n">
        <f aca="false">IF(BI162=2,GM162-GX162,0)</f>
        <v>0</v>
      </c>
      <c r="GP162" s="43" t="n">
        <f aca="false">IF(BI162=4,GM162-GX162,0)</f>
        <v>0</v>
      </c>
      <c r="GR162" s="43" t="n">
        <v>0</v>
      </c>
      <c r="GS162" s="43" t="n">
        <v>3</v>
      </c>
      <c r="GT162" s="43" t="n">
        <v>0</v>
      </c>
      <c r="GV162" s="43" t="n">
        <f aca="false">(GT162)</f>
        <v>0</v>
      </c>
      <c r="GW162" s="43" t="n">
        <v>12.09</v>
      </c>
      <c r="GX162" s="43" t="n">
        <f aca="false">ROUND(HC162*I162,2)</f>
        <v>0</v>
      </c>
      <c r="HA162" s="43" t="n">
        <v>0</v>
      </c>
      <c r="HB162" s="43" t="n">
        <v>0</v>
      </c>
      <c r="HC162" s="43" t="n">
        <f aca="false">GV162*GW162</f>
        <v>0</v>
      </c>
      <c r="HS162" s="43" t="n">
        <v>0</v>
      </c>
      <c r="IK162" s="43" t="n">
        <v>0</v>
      </c>
    </row>
    <row r="163" customFormat="false" ht="14.65" hidden="false" customHeight="false" outlineLevel="0" collapsed="false">
      <c r="A163" s="43" t="n">
        <v>17</v>
      </c>
      <c r="B163" s="43" t="n">
        <v>1</v>
      </c>
      <c r="E163" s="43" t="s">
        <v>218</v>
      </c>
      <c r="F163" s="43" t="s">
        <v>219</v>
      </c>
      <c r="G163" s="43" t="s">
        <v>60</v>
      </c>
      <c r="H163" s="43" t="s">
        <v>220</v>
      </c>
      <c r="I163" s="43" t="n">
        <f aca="false">ROUND(0.010205,9)</f>
        <v>0.010205</v>
      </c>
      <c r="J163" s="43" t="n">
        <v>0</v>
      </c>
      <c r="K163" s="43" t="n">
        <f aca="false">ROUND(0.010205,9)</f>
        <v>0.010205</v>
      </c>
      <c r="O163" s="43" t="n">
        <f aca="false">ROUND(CP163,2)</f>
        <v>73.95</v>
      </c>
      <c r="P163" s="43" t="n">
        <f aca="false">ROUND(CQ163*I163,2)</f>
        <v>73.95</v>
      </c>
      <c r="Q163" s="43" t="n">
        <f aca="false">ROUND(CR163*I163,2)</f>
        <v>0</v>
      </c>
      <c r="R163" s="43" t="n">
        <f aca="false">ROUND(CS163*I163,2)</f>
        <v>0</v>
      </c>
      <c r="S163" s="43" t="n">
        <f aca="false">ROUND(CT163*I163,2)</f>
        <v>0</v>
      </c>
      <c r="T163" s="43" t="n">
        <f aca="false">ROUND(CU163*I163,2)</f>
        <v>0</v>
      </c>
      <c r="U163" s="43" t="n">
        <f aca="false">CV163*I163</f>
        <v>0</v>
      </c>
      <c r="V163" s="43" t="n">
        <f aca="false">CW163*I163</f>
        <v>0</v>
      </c>
      <c r="W163" s="43" t="n">
        <f aca="false">ROUND(CX163*I163,2)</f>
        <v>0</v>
      </c>
      <c r="X163" s="43" t="n">
        <f aca="false">ROUND(CY163,2)</f>
        <v>0</v>
      </c>
      <c r="Y163" s="43" t="n">
        <f aca="false">ROUND(CZ163,2)</f>
        <v>0</v>
      </c>
      <c r="AA163" s="43" t="n">
        <v>86497921</v>
      </c>
      <c r="AB163" s="43" t="n">
        <f aca="false">(AC163+AD163+AF163)</f>
        <v>7246.05</v>
      </c>
      <c r="AC163" s="43" t="n">
        <f aca="false">(ES163)</f>
        <v>7246.05</v>
      </c>
      <c r="AD163" s="43" t="n">
        <f aca="false">(ET163)</f>
        <v>0</v>
      </c>
      <c r="AE163" s="43" t="n">
        <f aca="false">(EU163)</f>
        <v>0</v>
      </c>
      <c r="AF163" s="43" t="n">
        <f aca="false">(EV163)</f>
        <v>0</v>
      </c>
      <c r="AG163" s="43" t="n">
        <f aca="false">(AP163)</f>
        <v>0</v>
      </c>
      <c r="AH163" s="43" t="n">
        <f aca="false">(EW163)</f>
        <v>0</v>
      </c>
      <c r="AI163" s="43" t="n">
        <f aca="false">(EX163)</f>
        <v>0</v>
      </c>
      <c r="AJ163" s="43" t="n">
        <f aca="false">(AS163)</f>
        <v>0</v>
      </c>
      <c r="AK163" s="43" t="n">
        <v>0</v>
      </c>
      <c r="AL163" s="43" t="n">
        <v>7246.05</v>
      </c>
      <c r="AM163" s="43" t="n">
        <v>0</v>
      </c>
      <c r="AN163" s="43" t="n">
        <v>0</v>
      </c>
      <c r="AO163" s="43" t="n">
        <v>0</v>
      </c>
      <c r="AP163" s="43" t="n">
        <v>0</v>
      </c>
      <c r="AQ163" s="43" t="n">
        <v>0</v>
      </c>
      <c r="AR163" s="43" t="n">
        <v>0</v>
      </c>
      <c r="AS163" s="43" t="n">
        <v>0</v>
      </c>
      <c r="AT163" s="43" t="n">
        <v>0</v>
      </c>
      <c r="AU163" s="43" t="n">
        <v>0</v>
      </c>
      <c r="AV163" s="43" t="n">
        <v>1</v>
      </c>
      <c r="AW163" s="43" t="n">
        <v>1</v>
      </c>
      <c r="AZ163" s="43" t="n">
        <v>1</v>
      </c>
      <c r="BA163" s="43" t="n">
        <v>1</v>
      </c>
      <c r="BB163" s="43" t="n">
        <v>1</v>
      </c>
      <c r="BC163" s="43" t="n">
        <v>1</v>
      </c>
      <c r="BH163" s="43" t="n">
        <v>0</v>
      </c>
      <c r="BI163" s="43" t="n">
        <v>1</v>
      </c>
      <c r="BJ163" s="43" t="s">
        <v>219</v>
      </c>
      <c r="BM163" s="43" t="n">
        <v>1617</v>
      </c>
      <c r="BN163" s="43" t="n">
        <v>0</v>
      </c>
      <c r="BO163" s="43" t="s">
        <v>219</v>
      </c>
      <c r="BP163" s="43" t="n">
        <v>1</v>
      </c>
      <c r="BQ163" s="43" t="n">
        <v>200</v>
      </c>
      <c r="BR163" s="43" t="n">
        <v>0</v>
      </c>
      <c r="BS163" s="43" t="n">
        <v>1</v>
      </c>
      <c r="BT163" s="43" t="n">
        <v>1</v>
      </c>
      <c r="BU163" s="43" t="n">
        <v>1</v>
      </c>
      <c r="BV163" s="43" t="n">
        <v>1</v>
      </c>
      <c r="BW163" s="43" t="n">
        <v>1</v>
      </c>
      <c r="BX163" s="43" t="n">
        <v>1</v>
      </c>
      <c r="BZ163" s="43" t="n">
        <v>0</v>
      </c>
      <c r="CA163" s="43" t="n">
        <v>0</v>
      </c>
      <c r="CE163" s="43" t="n">
        <v>0</v>
      </c>
      <c r="CF163" s="43" t="n">
        <v>0</v>
      </c>
      <c r="CG163" s="43" t="n">
        <v>0</v>
      </c>
      <c r="CM163" s="43" t="n">
        <v>0</v>
      </c>
      <c r="CO163" s="43" t="n">
        <v>0</v>
      </c>
      <c r="CP163" s="43" t="n">
        <f aca="false">(P163+Q163+S163)</f>
        <v>73.95</v>
      </c>
      <c r="CQ163" s="43" t="n">
        <f aca="false">(AC163*BC163*AW163)</f>
        <v>7246.05</v>
      </c>
      <c r="CR163" s="43" t="n">
        <f aca="false">((ET163)*BB163*AV163)</f>
        <v>0</v>
      </c>
      <c r="CS163" s="43" t="n">
        <f aca="false">(AE163*BS163*AV163)</f>
        <v>0</v>
      </c>
      <c r="CT163" s="43" t="n">
        <f aca="false">(AF163*BA163*AV163)</f>
        <v>0</v>
      </c>
      <c r="CU163" s="43" t="n">
        <f aca="false">AG163</f>
        <v>0</v>
      </c>
      <c r="CV163" s="43" t="n">
        <f aca="false">(AH163*AV163)</f>
        <v>0</v>
      </c>
      <c r="CW163" s="43" t="n">
        <f aca="false">AI163</f>
        <v>0</v>
      </c>
      <c r="CX163" s="43" t="n">
        <f aca="false">AJ163</f>
        <v>0</v>
      </c>
      <c r="CY163" s="43" t="n">
        <f aca="false">(((S163+R163)*BZ163)/100)</f>
        <v>0</v>
      </c>
      <c r="CZ163" s="43" t="n">
        <f aca="false">(((S163+R163)*CA163)/100)</f>
        <v>0</v>
      </c>
      <c r="DN163" s="43" t="n">
        <v>0</v>
      </c>
      <c r="DO163" s="43" t="n">
        <v>0</v>
      </c>
      <c r="DP163" s="43" t="n">
        <v>1</v>
      </c>
      <c r="DQ163" s="43" t="n">
        <v>1</v>
      </c>
      <c r="DU163" s="43" t="n">
        <v>1009</v>
      </c>
      <c r="DV163" s="43" t="s">
        <v>220</v>
      </c>
      <c r="DW163" s="43" t="s">
        <v>220</v>
      </c>
      <c r="DX163" s="43" t="n">
        <v>1000</v>
      </c>
      <c r="EE163" s="43" t="n">
        <v>86332245</v>
      </c>
      <c r="EF163" s="43" t="n">
        <v>200</v>
      </c>
      <c r="EG163" s="43" t="s">
        <v>178</v>
      </c>
      <c r="EH163" s="43" t="n">
        <v>0</v>
      </c>
      <c r="EJ163" s="43" t="n">
        <v>1</v>
      </c>
      <c r="EK163" s="43" t="n">
        <v>1617</v>
      </c>
      <c r="EL163" s="43" t="s">
        <v>179</v>
      </c>
      <c r="EM163" s="43" t="s">
        <v>180</v>
      </c>
      <c r="EQ163" s="43" t="n">
        <v>0</v>
      </c>
      <c r="ER163" s="43" t="n">
        <v>0</v>
      </c>
      <c r="ES163" s="43" t="n">
        <v>7246.05</v>
      </c>
      <c r="ET163" s="43" t="n">
        <v>0</v>
      </c>
      <c r="EU163" s="43" t="n">
        <v>0</v>
      </c>
      <c r="EV163" s="43" t="n">
        <v>0</v>
      </c>
      <c r="EW163" s="43" t="n">
        <v>0</v>
      </c>
      <c r="EX163" s="43" t="n">
        <v>0</v>
      </c>
      <c r="EY163" s="43" t="n">
        <v>0</v>
      </c>
      <c r="FQ163" s="43" t="n">
        <v>0</v>
      </c>
      <c r="FR163" s="43" t="n">
        <v>0</v>
      </c>
      <c r="FS163" s="43" t="n">
        <v>0</v>
      </c>
      <c r="FX163" s="43" t="n">
        <v>0</v>
      </c>
      <c r="FY163" s="43" t="n">
        <v>0</v>
      </c>
      <c r="GD163" s="43" t="n">
        <v>1</v>
      </c>
      <c r="GF163" s="43" t="n">
        <v>-1701864618</v>
      </c>
      <c r="GG163" s="43" t="n">
        <v>2</v>
      </c>
      <c r="GH163" s="43" t="n">
        <v>0</v>
      </c>
      <c r="GI163" s="43" t="n">
        <v>-2</v>
      </c>
      <c r="GJ163" s="43" t="n">
        <v>0</v>
      </c>
      <c r="GK163" s="43" t="n">
        <v>0</v>
      </c>
      <c r="GL163" s="43" t="n">
        <f aca="false">ROUND(IF(AND(BH163=3,BI163=3,FS163&lt;&gt;0),P163,0),2)</f>
        <v>0</v>
      </c>
      <c r="GM163" s="43" t="n">
        <f aca="false">ROUND(O163+X163+Y163,2)+GX163</f>
        <v>73.95</v>
      </c>
      <c r="GN163" s="43" t="n">
        <f aca="false">IF(OR(BI163=0,BI163=1),GM163-GX163,0)</f>
        <v>73.95</v>
      </c>
      <c r="GO163" s="43" t="n">
        <f aca="false">IF(BI163=2,GM163-GX163,0)</f>
        <v>0</v>
      </c>
      <c r="GP163" s="43" t="n">
        <f aca="false">IF(BI163=4,GM163-GX163,0)</f>
        <v>0</v>
      </c>
      <c r="GR163" s="43" t="n">
        <v>0</v>
      </c>
      <c r="GS163" s="43" t="n">
        <v>3</v>
      </c>
      <c r="GT163" s="43" t="n">
        <v>0</v>
      </c>
      <c r="GV163" s="43" t="n">
        <f aca="false">(GT163)</f>
        <v>0</v>
      </c>
      <c r="GW163" s="43" t="n">
        <v>1</v>
      </c>
      <c r="GX163" s="43" t="n">
        <f aca="false">ROUND(HC163*I163,2)</f>
        <v>0</v>
      </c>
      <c r="HA163" s="43" t="n">
        <v>0</v>
      </c>
      <c r="HB163" s="43" t="n">
        <v>0</v>
      </c>
      <c r="HC163" s="43" t="n">
        <f aca="false">GV163*GW163</f>
        <v>0</v>
      </c>
      <c r="HS163" s="43" t="n">
        <v>0</v>
      </c>
      <c r="IK163" s="43" t="n">
        <v>0</v>
      </c>
    </row>
    <row r="164" customFormat="false" ht="14.65" hidden="false" customHeight="false" outlineLevel="0" collapsed="false">
      <c r="A164" s="43" t="n">
        <v>17</v>
      </c>
      <c r="B164" s="43" t="n">
        <v>1</v>
      </c>
      <c r="E164" s="43" t="s">
        <v>218</v>
      </c>
      <c r="F164" s="43" t="s">
        <v>219</v>
      </c>
      <c r="G164" s="43" t="s">
        <v>60</v>
      </c>
      <c r="H164" s="43" t="s">
        <v>220</v>
      </c>
      <c r="I164" s="43" t="n">
        <f aca="false">ROUND(0.010205,9)</f>
        <v>0.010205</v>
      </c>
      <c r="J164" s="43" t="n">
        <v>0</v>
      </c>
      <c r="K164" s="43" t="n">
        <f aca="false">ROUND(0.010205,9)</f>
        <v>0.010205</v>
      </c>
      <c r="O164" s="43" t="n">
        <f aca="false">ROUND(CP164,2)</f>
        <v>561.99</v>
      </c>
      <c r="P164" s="43" t="n">
        <f aca="false">ROUND(CQ164*I164,2)</f>
        <v>561.99</v>
      </c>
      <c r="Q164" s="43" t="n">
        <f aca="false">ROUND(CR164*I164,2)</f>
        <v>0</v>
      </c>
      <c r="R164" s="43" t="n">
        <f aca="false">ROUND(CS164*I164,2)</f>
        <v>0</v>
      </c>
      <c r="S164" s="43" t="n">
        <f aca="false">ROUND(CT164*I164,2)</f>
        <v>0</v>
      </c>
      <c r="T164" s="43" t="n">
        <f aca="false">ROUND(CU164*I164,2)</f>
        <v>0</v>
      </c>
      <c r="U164" s="43" t="n">
        <f aca="false">CV164*I164</f>
        <v>0</v>
      </c>
      <c r="V164" s="43" t="n">
        <f aca="false">CW164*I164</f>
        <v>0</v>
      </c>
      <c r="W164" s="43" t="n">
        <f aca="false">ROUND(CX164*I164,2)</f>
        <v>0</v>
      </c>
      <c r="X164" s="43" t="n">
        <f aca="false">ROUND(CY164,2)</f>
        <v>0</v>
      </c>
      <c r="Y164" s="43" t="n">
        <f aca="false">ROUND(CZ164,2)</f>
        <v>0</v>
      </c>
      <c r="AA164" s="43" t="n">
        <v>86497922</v>
      </c>
      <c r="AB164" s="43" t="n">
        <f aca="false">(AC164+AD164+AF164)</f>
        <v>7246.05</v>
      </c>
      <c r="AC164" s="43" t="n">
        <f aca="false">(ES164)</f>
        <v>7246.05</v>
      </c>
      <c r="AD164" s="43" t="n">
        <f aca="false">(ET164)</f>
        <v>0</v>
      </c>
      <c r="AE164" s="43" t="n">
        <f aca="false">(EU164)</f>
        <v>0</v>
      </c>
      <c r="AF164" s="43" t="n">
        <f aca="false">(EV164)</f>
        <v>0</v>
      </c>
      <c r="AG164" s="43" t="n">
        <f aca="false">(AP164)</f>
        <v>0</v>
      </c>
      <c r="AH164" s="43" t="n">
        <f aca="false">(EW164)</f>
        <v>0</v>
      </c>
      <c r="AI164" s="43" t="n">
        <f aca="false">(EX164)</f>
        <v>0</v>
      </c>
      <c r="AJ164" s="43" t="n">
        <f aca="false">(AS164)</f>
        <v>0</v>
      </c>
      <c r="AK164" s="43" t="n">
        <v>0</v>
      </c>
      <c r="AL164" s="43" t="n">
        <v>7246.05</v>
      </c>
      <c r="AM164" s="43" t="n">
        <v>0</v>
      </c>
      <c r="AN164" s="43" t="n">
        <v>0</v>
      </c>
      <c r="AO164" s="43" t="n">
        <v>0</v>
      </c>
      <c r="AP164" s="43" t="n">
        <v>0</v>
      </c>
      <c r="AQ164" s="43" t="n">
        <v>0</v>
      </c>
      <c r="AR164" s="43" t="n">
        <v>0</v>
      </c>
      <c r="AS164" s="43" t="n">
        <v>0</v>
      </c>
      <c r="AT164" s="43" t="n">
        <v>0</v>
      </c>
      <c r="AU164" s="43" t="n">
        <v>0</v>
      </c>
      <c r="AV164" s="43" t="n">
        <v>1</v>
      </c>
      <c r="AW164" s="43" t="n">
        <v>1</v>
      </c>
      <c r="AZ164" s="43" t="n">
        <v>1</v>
      </c>
      <c r="BA164" s="43" t="n">
        <v>1</v>
      </c>
      <c r="BB164" s="43" t="n">
        <v>1</v>
      </c>
      <c r="BC164" s="43" t="n">
        <v>7.6</v>
      </c>
      <c r="BH164" s="43" t="n">
        <v>0</v>
      </c>
      <c r="BI164" s="43" t="n">
        <v>1</v>
      </c>
      <c r="BJ164" s="43" t="s">
        <v>219</v>
      </c>
      <c r="BM164" s="43" t="n">
        <v>1617</v>
      </c>
      <c r="BN164" s="43" t="n">
        <v>0</v>
      </c>
      <c r="BO164" s="43" t="s">
        <v>219</v>
      </c>
      <c r="BP164" s="43" t="n">
        <v>1</v>
      </c>
      <c r="BQ164" s="43" t="n">
        <v>200</v>
      </c>
      <c r="BR164" s="43" t="n">
        <v>0</v>
      </c>
      <c r="BS164" s="43" t="n">
        <v>1</v>
      </c>
      <c r="BT164" s="43" t="n">
        <v>1</v>
      </c>
      <c r="BU164" s="43" t="n">
        <v>1</v>
      </c>
      <c r="BV164" s="43" t="n">
        <v>1</v>
      </c>
      <c r="BW164" s="43" t="n">
        <v>1</v>
      </c>
      <c r="BX164" s="43" t="n">
        <v>1</v>
      </c>
      <c r="BZ164" s="43" t="n">
        <v>0</v>
      </c>
      <c r="CA164" s="43" t="n">
        <v>0</v>
      </c>
      <c r="CE164" s="43" t="n">
        <v>0</v>
      </c>
      <c r="CF164" s="43" t="n">
        <v>0</v>
      </c>
      <c r="CG164" s="43" t="n">
        <v>0</v>
      </c>
      <c r="CM164" s="43" t="n">
        <v>0</v>
      </c>
      <c r="CO164" s="43" t="n">
        <v>0</v>
      </c>
      <c r="CP164" s="43" t="n">
        <f aca="false">(P164+Q164+S164)</f>
        <v>561.99</v>
      </c>
      <c r="CQ164" s="43" t="n">
        <f aca="false">(AC164*BC164*AW164)</f>
        <v>55069.98</v>
      </c>
      <c r="CR164" s="43" t="n">
        <f aca="false">((ET164)*BB164*AV164)</f>
        <v>0</v>
      </c>
      <c r="CS164" s="43" t="n">
        <f aca="false">(AE164*BS164*AV164)</f>
        <v>0</v>
      </c>
      <c r="CT164" s="43" t="n">
        <f aca="false">(AF164*BA164*AV164)</f>
        <v>0</v>
      </c>
      <c r="CU164" s="43" t="n">
        <f aca="false">AG164</f>
        <v>0</v>
      </c>
      <c r="CV164" s="43" t="n">
        <f aca="false">(AH164*AV164)</f>
        <v>0</v>
      </c>
      <c r="CW164" s="43" t="n">
        <f aca="false">AI164</f>
        <v>0</v>
      </c>
      <c r="CX164" s="43" t="n">
        <f aca="false">AJ164</f>
        <v>0</v>
      </c>
      <c r="CY164" s="43" t="n">
        <f aca="false">(S164+R164)*(BZ164/100)</f>
        <v>0</v>
      </c>
      <c r="CZ164" s="43" t="n">
        <f aca="false">(S164+R164)*(CA164/100)</f>
        <v>0</v>
      </c>
      <c r="DN164" s="43" t="n">
        <v>0</v>
      </c>
      <c r="DO164" s="43" t="n">
        <v>0</v>
      </c>
      <c r="DP164" s="43" t="n">
        <v>1</v>
      </c>
      <c r="DQ164" s="43" t="n">
        <v>1</v>
      </c>
      <c r="DU164" s="43" t="n">
        <v>1009</v>
      </c>
      <c r="DV164" s="43" t="s">
        <v>220</v>
      </c>
      <c r="DW164" s="43" t="s">
        <v>220</v>
      </c>
      <c r="DX164" s="43" t="n">
        <v>1000</v>
      </c>
      <c r="EE164" s="43" t="n">
        <v>86332245</v>
      </c>
      <c r="EF164" s="43" t="n">
        <v>200</v>
      </c>
      <c r="EG164" s="43" t="s">
        <v>178</v>
      </c>
      <c r="EH164" s="43" t="n">
        <v>0</v>
      </c>
      <c r="EJ164" s="43" t="n">
        <v>1</v>
      </c>
      <c r="EK164" s="43" t="n">
        <v>1617</v>
      </c>
      <c r="EL164" s="43" t="s">
        <v>179</v>
      </c>
      <c r="EM164" s="43" t="s">
        <v>180</v>
      </c>
      <c r="EQ164" s="43" t="n">
        <v>0</v>
      </c>
      <c r="ER164" s="43" t="n">
        <v>0</v>
      </c>
      <c r="ES164" s="43" t="n">
        <v>7246.05</v>
      </c>
      <c r="ET164" s="43" t="n">
        <v>0</v>
      </c>
      <c r="EU164" s="43" t="n">
        <v>0</v>
      </c>
      <c r="EV164" s="43" t="n">
        <v>0</v>
      </c>
      <c r="EW164" s="43" t="n">
        <v>0</v>
      </c>
      <c r="EX164" s="43" t="n">
        <v>0</v>
      </c>
      <c r="EY164" s="43" t="n">
        <v>0</v>
      </c>
      <c r="FQ164" s="43" t="n">
        <v>0</v>
      </c>
      <c r="FR164" s="43" t="n">
        <v>0</v>
      </c>
      <c r="FS164" s="43" t="n">
        <v>0</v>
      </c>
      <c r="FX164" s="43" t="n">
        <v>0</v>
      </c>
      <c r="FY164" s="43" t="n">
        <v>0</v>
      </c>
      <c r="GD164" s="43" t="n">
        <v>1</v>
      </c>
      <c r="GF164" s="43" t="n">
        <v>-1701864618</v>
      </c>
      <c r="GG164" s="43" t="n">
        <v>2</v>
      </c>
      <c r="GH164" s="43" t="n">
        <v>0</v>
      </c>
      <c r="GI164" s="43" t="n">
        <v>-2</v>
      </c>
      <c r="GJ164" s="43" t="n">
        <v>0</v>
      </c>
      <c r="GK164" s="43" t="n">
        <v>0</v>
      </c>
      <c r="GL164" s="43" t="n">
        <f aca="false">ROUND(IF(AND(BH164=3,BI164=3,FS164&lt;&gt;0),P164,0),2)</f>
        <v>0</v>
      </c>
      <c r="GM164" s="43" t="n">
        <f aca="false">ROUND(O164+X164+Y164,2)+GX164</f>
        <v>561.99</v>
      </c>
      <c r="GN164" s="43" t="n">
        <f aca="false">IF(OR(BI164=0,BI164=1),GM164-GX164,0)</f>
        <v>561.99</v>
      </c>
      <c r="GO164" s="43" t="n">
        <f aca="false">IF(BI164=2,GM164-GX164,0)</f>
        <v>0</v>
      </c>
      <c r="GP164" s="43" t="n">
        <f aca="false">IF(BI164=4,GM164-GX164,0)</f>
        <v>0</v>
      </c>
      <c r="GR164" s="43" t="n">
        <v>0</v>
      </c>
      <c r="GS164" s="43" t="n">
        <v>3</v>
      </c>
      <c r="GT164" s="43" t="n">
        <v>0</v>
      </c>
      <c r="GV164" s="43" t="n">
        <f aca="false">(GT164)</f>
        <v>0</v>
      </c>
      <c r="GW164" s="43" t="n">
        <v>7.6</v>
      </c>
      <c r="GX164" s="43" t="n">
        <f aca="false">ROUND(HC164*I164,2)</f>
        <v>0</v>
      </c>
      <c r="HA164" s="43" t="n">
        <v>0</v>
      </c>
      <c r="HB164" s="43" t="n">
        <v>0</v>
      </c>
      <c r="HC164" s="43" t="n">
        <f aca="false">GV164*GW164</f>
        <v>0</v>
      </c>
      <c r="HS164" s="43" t="n">
        <v>0</v>
      </c>
      <c r="IK164" s="43" t="n">
        <v>0</v>
      </c>
    </row>
    <row r="165" customFormat="false" ht="14.65" hidden="false" customHeight="false" outlineLevel="0" collapsed="false">
      <c r="A165" s="43" t="n">
        <v>17</v>
      </c>
      <c r="B165" s="43" t="n">
        <v>1</v>
      </c>
      <c r="E165" s="43" t="s">
        <v>211</v>
      </c>
      <c r="F165" s="43" t="s">
        <v>221</v>
      </c>
      <c r="G165" s="43" t="s">
        <v>61</v>
      </c>
      <c r="H165" s="43" t="s">
        <v>222</v>
      </c>
      <c r="I165" s="43" t="n">
        <f aca="false">ROUND(0.03,9)</f>
        <v>0.03</v>
      </c>
      <c r="J165" s="43" t="n">
        <v>0</v>
      </c>
      <c r="K165" s="43" t="n">
        <f aca="false">ROUND(0.03,9)</f>
        <v>0.03</v>
      </c>
      <c r="O165" s="43" t="n">
        <f aca="false">ROUND(CP165,2)</f>
        <v>40.31</v>
      </c>
      <c r="P165" s="43" t="n">
        <f aca="false">ROUND(CQ165*I165,2)</f>
        <v>40.31</v>
      </c>
      <c r="Q165" s="43" t="n">
        <f aca="false">ROUND(CR165*I165,2)</f>
        <v>0</v>
      </c>
      <c r="R165" s="43" t="n">
        <f aca="false">ROUND(CS165*I165,2)</f>
        <v>0</v>
      </c>
      <c r="S165" s="43" t="n">
        <f aca="false">ROUND(CT165*I165,2)</f>
        <v>0</v>
      </c>
      <c r="T165" s="43" t="n">
        <f aca="false">ROUND(CU165*I165,2)</f>
        <v>0</v>
      </c>
      <c r="U165" s="43" t="n">
        <f aca="false">CV165*I165</f>
        <v>0</v>
      </c>
      <c r="V165" s="43" t="n">
        <f aca="false">CW165*I165</f>
        <v>0</v>
      </c>
      <c r="W165" s="43" t="n">
        <f aca="false">ROUND(CX165*I165,2)</f>
        <v>0</v>
      </c>
      <c r="X165" s="43" t="n">
        <f aca="false">ROUND(CY165,2)</f>
        <v>0</v>
      </c>
      <c r="Y165" s="43" t="n">
        <f aca="false">ROUND(CZ165,2)</f>
        <v>0</v>
      </c>
      <c r="AA165" s="43" t="n">
        <v>86497921</v>
      </c>
      <c r="AB165" s="43" t="n">
        <f aca="false">(AC165+AD165+AF165)</f>
        <v>1343.81</v>
      </c>
      <c r="AC165" s="43" t="n">
        <f aca="false">(ES165)</f>
        <v>1343.81</v>
      </c>
      <c r="AD165" s="43" t="n">
        <f aca="false">(ET165)</f>
        <v>0</v>
      </c>
      <c r="AE165" s="43" t="n">
        <f aca="false">(EU165)</f>
        <v>0</v>
      </c>
      <c r="AF165" s="43" t="n">
        <f aca="false">(EV165)</f>
        <v>0</v>
      </c>
      <c r="AG165" s="43" t="n">
        <f aca="false">(AP165)</f>
        <v>0</v>
      </c>
      <c r="AH165" s="43" t="n">
        <f aca="false">(EW165)</f>
        <v>0</v>
      </c>
      <c r="AI165" s="43" t="n">
        <f aca="false">(EX165)</f>
        <v>0</v>
      </c>
      <c r="AJ165" s="43" t="n">
        <f aca="false">(AS165)</f>
        <v>0</v>
      </c>
      <c r="AK165" s="43" t="n">
        <v>0</v>
      </c>
      <c r="AL165" s="43" t="n">
        <v>1343.81</v>
      </c>
      <c r="AM165" s="43" t="n">
        <v>0</v>
      </c>
      <c r="AN165" s="43" t="n">
        <v>0</v>
      </c>
      <c r="AO165" s="43" t="n">
        <v>0</v>
      </c>
      <c r="AP165" s="43" t="n">
        <v>0</v>
      </c>
      <c r="AQ165" s="43" t="n">
        <v>0</v>
      </c>
      <c r="AR165" s="43" t="n">
        <v>0</v>
      </c>
      <c r="AS165" s="43" t="n">
        <v>0</v>
      </c>
      <c r="AT165" s="43" t="n">
        <v>0</v>
      </c>
      <c r="AU165" s="43" t="n">
        <v>0</v>
      </c>
      <c r="AV165" s="43" t="n">
        <v>1</v>
      </c>
      <c r="AW165" s="43" t="n">
        <v>1</v>
      </c>
      <c r="AZ165" s="43" t="n">
        <v>1</v>
      </c>
      <c r="BA165" s="43" t="n">
        <v>1</v>
      </c>
      <c r="BB165" s="43" t="n">
        <v>1</v>
      </c>
      <c r="BC165" s="43" t="n">
        <v>1</v>
      </c>
      <c r="BH165" s="43" t="n">
        <v>0</v>
      </c>
      <c r="BI165" s="43" t="n">
        <v>1</v>
      </c>
      <c r="BJ165" s="43" t="s">
        <v>221</v>
      </c>
      <c r="BM165" s="43" t="n">
        <v>1617</v>
      </c>
      <c r="BN165" s="43" t="n">
        <v>0</v>
      </c>
      <c r="BO165" s="43" t="s">
        <v>221</v>
      </c>
      <c r="BP165" s="43" t="n">
        <v>1</v>
      </c>
      <c r="BQ165" s="43" t="n">
        <v>200</v>
      </c>
      <c r="BR165" s="43" t="n">
        <v>0</v>
      </c>
      <c r="BS165" s="43" t="n">
        <v>1</v>
      </c>
      <c r="BT165" s="43" t="n">
        <v>1</v>
      </c>
      <c r="BU165" s="43" t="n">
        <v>1</v>
      </c>
      <c r="BV165" s="43" t="n">
        <v>1</v>
      </c>
      <c r="BW165" s="43" t="n">
        <v>1</v>
      </c>
      <c r="BX165" s="43" t="n">
        <v>1</v>
      </c>
      <c r="BZ165" s="43" t="n">
        <v>0</v>
      </c>
      <c r="CA165" s="43" t="n">
        <v>0</v>
      </c>
      <c r="CE165" s="43" t="n">
        <v>0</v>
      </c>
      <c r="CF165" s="43" t="n">
        <v>0</v>
      </c>
      <c r="CG165" s="43" t="n">
        <v>0</v>
      </c>
      <c r="CM165" s="43" t="n">
        <v>0</v>
      </c>
      <c r="CO165" s="43" t="n">
        <v>0</v>
      </c>
      <c r="CP165" s="43" t="n">
        <f aca="false">(P165+Q165+S165)</f>
        <v>40.31</v>
      </c>
      <c r="CQ165" s="43" t="n">
        <f aca="false">(AC165*BC165*AW165)</f>
        <v>1343.81</v>
      </c>
      <c r="CR165" s="43" t="n">
        <f aca="false">((ET165)*BB165*AV165)</f>
        <v>0</v>
      </c>
      <c r="CS165" s="43" t="n">
        <f aca="false">(AE165*BS165*AV165)</f>
        <v>0</v>
      </c>
      <c r="CT165" s="43" t="n">
        <f aca="false">(AF165*BA165*AV165)</f>
        <v>0</v>
      </c>
      <c r="CU165" s="43" t="n">
        <f aca="false">AG165</f>
        <v>0</v>
      </c>
      <c r="CV165" s="43" t="n">
        <f aca="false">(AH165*AV165)</f>
        <v>0</v>
      </c>
      <c r="CW165" s="43" t="n">
        <f aca="false">AI165</f>
        <v>0</v>
      </c>
      <c r="CX165" s="43" t="n">
        <f aca="false">AJ165</f>
        <v>0</v>
      </c>
      <c r="CY165" s="43" t="n">
        <f aca="false">(((S165+R165)*BZ165)/100)</f>
        <v>0</v>
      </c>
      <c r="CZ165" s="43" t="n">
        <f aca="false">(((S165+R165)*CA165)/100)</f>
        <v>0</v>
      </c>
      <c r="DN165" s="43" t="n">
        <v>0</v>
      </c>
      <c r="DO165" s="43" t="n">
        <v>0</v>
      </c>
      <c r="DP165" s="43" t="n">
        <v>1</v>
      </c>
      <c r="DQ165" s="43" t="n">
        <v>1</v>
      </c>
      <c r="DU165" s="43" t="n">
        <v>1007</v>
      </c>
      <c r="DV165" s="43" t="s">
        <v>222</v>
      </c>
      <c r="DW165" s="43" t="s">
        <v>222</v>
      </c>
      <c r="DX165" s="43" t="n">
        <v>1</v>
      </c>
      <c r="EE165" s="43" t="n">
        <v>86332245</v>
      </c>
      <c r="EF165" s="43" t="n">
        <v>200</v>
      </c>
      <c r="EG165" s="43" t="s">
        <v>178</v>
      </c>
      <c r="EH165" s="43" t="n">
        <v>0</v>
      </c>
      <c r="EJ165" s="43" t="n">
        <v>1</v>
      </c>
      <c r="EK165" s="43" t="n">
        <v>1617</v>
      </c>
      <c r="EL165" s="43" t="s">
        <v>179</v>
      </c>
      <c r="EM165" s="43" t="s">
        <v>180</v>
      </c>
      <c r="EQ165" s="43" t="n">
        <v>0</v>
      </c>
      <c r="ER165" s="43" t="n">
        <v>0</v>
      </c>
      <c r="ES165" s="43" t="n">
        <v>1343.81</v>
      </c>
      <c r="ET165" s="43" t="n">
        <v>0</v>
      </c>
      <c r="EU165" s="43" t="n">
        <v>0</v>
      </c>
      <c r="EV165" s="43" t="n">
        <v>0</v>
      </c>
      <c r="EW165" s="43" t="n">
        <v>0</v>
      </c>
      <c r="EX165" s="43" t="n">
        <v>0</v>
      </c>
      <c r="EY165" s="43" t="n">
        <v>0</v>
      </c>
      <c r="FQ165" s="43" t="n">
        <v>0</v>
      </c>
      <c r="FR165" s="43" t="n">
        <v>0</v>
      </c>
      <c r="FS165" s="43" t="n">
        <v>0</v>
      </c>
      <c r="FX165" s="43" t="n">
        <v>0</v>
      </c>
      <c r="FY165" s="43" t="n">
        <v>0</v>
      </c>
      <c r="GD165" s="43" t="n">
        <v>1</v>
      </c>
      <c r="GF165" s="43" t="n">
        <v>969135869</v>
      </c>
      <c r="GG165" s="43" t="n">
        <v>2</v>
      </c>
      <c r="GH165" s="43" t="n">
        <v>0</v>
      </c>
      <c r="GI165" s="43" t="n">
        <v>-2</v>
      </c>
      <c r="GJ165" s="43" t="n">
        <v>0</v>
      </c>
      <c r="GK165" s="43" t="n">
        <v>0</v>
      </c>
      <c r="GL165" s="43" t="n">
        <f aca="false">ROUND(IF(AND(BH165=3,BI165=3,FS165&lt;&gt;0),P165,0),2)</f>
        <v>0</v>
      </c>
      <c r="GM165" s="43" t="n">
        <f aca="false">ROUND(O165+X165+Y165,2)+GX165</f>
        <v>40.31</v>
      </c>
      <c r="GN165" s="43" t="n">
        <f aca="false">IF(OR(BI165=0,BI165=1),GM165-GX165,0)</f>
        <v>40.31</v>
      </c>
      <c r="GO165" s="43" t="n">
        <f aca="false">IF(BI165=2,GM165-GX165,0)</f>
        <v>0</v>
      </c>
      <c r="GP165" s="43" t="n">
        <f aca="false">IF(BI165=4,GM165-GX165,0)</f>
        <v>0</v>
      </c>
      <c r="GR165" s="43" t="n">
        <v>0</v>
      </c>
      <c r="GS165" s="43" t="n">
        <v>3</v>
      </c>
      <c r="GT165" s="43" t="n">
        <v>0</v>
      </c>
      <c r="GV165" s="43" t="n">
        <f aca="false">(GT165)</f>
        <v>0</v>
      </c>
      <c r="GW165" s="43" t="n">
        <v>1</v>
      </c>
      <c r="GX165" s="43" t="n">
        <f aca="false">ROUND(HC165*I165,2)</f>
        <v>0</v>
      </c>
      <c r="HA165" s="43" t="n">
        <v>0</v>
      </c>
      <c r="HB165" s="43" t="n">
        <v>0</v>
      </c>
      <c r="HC165" s="43" t="n">
        <f aca="false">GV165*GW165</f>
        <v>0</v>
      </c>
      <c r="HS165" s="43" t="n">
        <v>0</v>
      </c>
      <c r="IK165" s="43" t="n">
        <v>0</v>
      </c>
    </row>
    <row r="166" customFormat="false" ht="14.65" hidden="false" customHeight="false" outlineLevel="0" collapsed="false">
      <c r="A166" s="43" t="n">
        <v>17</v>
      </c>
      <c r="B166" s="43" t="n">
        <v>1</v>
      </c>
      <c r="E166" s="43" t="s">
        <v>211</v>
      </c>
      <c r="F166" s="43" t="s">
        <v>221</v>
      </c>
      <c r="G166" s="43" t="s">
        <v>61</v>
      </c>
      <c r="H166" s="43" t="s">
        <v>222</v>
      </c>
      <c r="I166" s="43" t="n">
        <f aca="false">ROUND(0.03,9)</f>
        <v>0.03</v>
      </c>
      <c r="J166" s="43" t="n">
        <v>0</v>
      </c>
      <c r="K166" s="43" t="n">
        <f aca="false">ROUND(0.03,9)</f>
        <v>0.03</v>
      </c>
      <c r="O166" s="43" t="n">
        <f aca="false">ROUND(CP166,2)</f>
        <v>1217.49</v>
      </c>
      <c r="P166" s="43" t="n">
        <f aca="false">ROUND(CQ166*I166,2)</f>
        <v>1217.49</v>
      </c>
      <c r="Q166" s="43" t="n">
        <f aca="false">ROUND(CR166*I166,2)</f>
        <v>0</v>
      </c>
      <c r="R166" s="43" t="n">
        <f aca="false">ROUND(CS166*I166,2)</f>
        <v>0</v>
      </c>
      <c r="S166" s="43" t="n">
        <f aca="false">ROUND(CT166*I166,2)</f>
        <v>0</v>
      </c>
      <c r="T166" s="43" t="n">
        <f aca="false">ROUND(CU166*I166,2)</f>
        <v>0</v>
      </c>
      <c r="U166" s="43" t="n">
        <f aca="false">CV166*I166</f>
        <v>0</v>
      </c>
      <c r="V166" s="43" t="n">
        <f aca="false">CW166*I166</f>
        <v>0</v>
      </c>
      <c r="W166" s="43" t="n">
        <f aca="false">ROUND(CX166*I166,2)</f>
        <v>0</v>
      </c>
      <c r="X166" s="43" t="n">
        <f aca="false">ROUND(CY166,2)</f>
        <v>0</v>
      </c>
      <c r="Y166" s="43" t="n">
        <f aca="false">ROUND(CZ166,2)</f>
        <v>0</v>
      </c>
      <c r="AA166" s="43" t="n">
        <v>86497922</v>
      </c>
      <c r="AB166" s="43" t="n">
        <f aca="false">(AC166+AD166+AF166)</f>
        <v>1343.81</v>
      </c>
      <c r="AC166" s="43" t="n">
        <f aca="false">(ES166)</f>
        <v>1343.81</v>
      </c>
      <c r="AD166" s="43" t="n">
        <f aca="false">(ET166)</f>
        <v>0</v>
      </c>
      <c r="AE166" s="43" t="n">
        <f aca="false">(EU166)</f>
        <v>0</v>
      </c>
      <c r="AF166" s="43" t="n">
        <f aca="false">(EV166)</f>
        <v>0</v>
      </c>
      <c r="AG166" s="43" t="n">
        <f aca="false">(AP166)</f>
        <v>0</v>
      </c>
      <c r="AH166" s="43" t="n">
        <f aca="false">(EW166)</f>
        <v>0</v>
      </c>
      <c r="AI166" s="43" t="n">
        <f aca="false">(EX166)</f>
        <v>0</v>
      </c>
      <c r="AJ166" s="43" t="n">
        <f aca="false">(AS166)</f>
        <v>0</v>
      </c>
      <c r="AK166" s="43" t="n">
        <v>0</v>
      </c>
      <c r="AL166" s="43" t="n">
        <v>1343.81</v>
      </c>
      <c r="AM166" s="43" t="n">
        <v>0</v>
      </c>
      <c r="AN166" s="43" t="n">
        <v>0</v>
      </c>
      <c r="AO166" s="43" t="n">
        <v>0</v>
      </c>
      <c r="AP166" s="43" t="n">
        <v>0</v>
      </c>
      <c r="AQ166" s="43" t="n">
        <v>0</v>
      </c>
      <c r="AR166" s="43" t="n">
        <v>0</v>
      </c>
      <c r="AS166" s="43" t="n">
        <v>0</v>
      </c>
      <c r="AT166" s="43" t="n">
        <v>0</v>
      </c>
      <c r="AU166" s="43" t="n">
        <v>0</v>
      </c>
      <c r="AV166" s="43" t="n">
        <v>1</v>
      </c>
      <c r="AW166" s="43" t="n">
        <v>1</v>
      </c>
      <c r="AZ166" s="43" t="n">
        <v>1</v>
      </c>
      <c r="BA166" s="43" t="n">
        <v>1</v>
      </c>
      <c r="BB166" s="43" t="n">
        <v>1</v>
      </c>
      <c r="BC166" s="43" t="n">
        <v>30.2</v>
      </c>
      <c r="BH166" s="43" t="n">
        <v>0</v>
      </c>
      <c r="BI166" s="43" t="n">
        <v>1</v>
      </c>
      <c r="BJ166" s="43" t="s">
        <v>221</v>
      </c>
      <c r="BM166" s="43" t="n">
        <v>1617</v>
      </c>
      <c r="BN166" s="43" t="n">
        <v>0</v>
      </c>
      <c r="BO166" s="43" t="s">
        <v>221</v>
      </c>
      <c r="BP166" s="43" t="n">
        <v>1</v>
      </c>
      <c r="BQ166" s="43" t="n">
        <v>200</v>
      </c>
      <c r="BR166" s="43" t="n">
        <v>0</v>
      </c>
      <c r="BS166" s="43" t="n">
        <v>1</v>
      </c>
      <c r="BT166" s="43" t="n">
        <v>1</v>
      </c>
      <c r="BU166" s="43" t="n">
        <v>1</v>
      </c>
      <c r="BV166" s="43" t="n">
        <v>1</v>
      </c>
      <c r="BW166" s="43" t="n">
        <v>1</v>
      </c>
      <c r="BX166" s="43" t="n">
        <v>1</v>
      </c>
      <c r="BZ166" s="43" t="n">
        <v>0</v>
      </c>
      <c r="CA166" s="43" t="n">
        <v>0</v>
      </c>
      <c r="CE166" s="43" t="n">
        <v>0</v>
      </c>
      <c r="CF166" s="43" t="n">
        <v>0</v>
      </c>
      <c r="CG166" s="43" t="n">
        <v>0</v>
      </c>
      <c r="CM166" s="43" t="n">
        <v>0</v>
      </c>
      <c r="CO166" s="43" t="n">
        <v>0</v>
      </c>
      <c r="CP166" s="43" t="n">
        <f aca="false">(P166+Q166+S166)</f>
        <v>1217.49</v>
      </c>
      <c r="CQ166" s="43" t="n">
        <f aca="false">(AC166*BC166*AW166)</f>
        <v>40583.062</v>
      </c>
      <c r="CR166" s="43" t="n">
        <f aca="false">((ET166)*BB166*AV166)</f>
        <v>0</v>
      </c>
      <c r="CS166" s="43" t="n">
        <f aca="false">(AE166*BS166*AV166)</f>
        <v>0</v>
      </c>
      <c r="CT166" s="43" t="n">
        <f aca="false">(AF166*BA166*AV166)</f>
        <v>0</v>
      </c>
      <c r="CU166" s="43" t="n">
        <f aca="false">AG166</f>
        <v>0</v>
      </c>
      <c r="CV166" s="43" t="n">
        <f aca="false">(AH166*AV166)</f>
        <v>0</v>
      </c>
      <c r="CW166" s="43" t="n">
        <f aca="false">AI166</f>
        <v>0</v>
      </c>
      <c r="CX166" s="43" t="n">
        <f aca="false">AJ166</f>
        <v>0</v>
      </c>
      <c r="CY166" s="43" t="n">
        <f aca="false">(S166+R166)*(BZ166/100)</f>
        <v>0</v>
      </c>
      <c r="CZ166" s="43" t="n">
        <f aca="false">(S166+R166)*(CA166/100)</f>
        <v>0</v>
      </c>
      <c r="DN166" s="43" t="n">
        <v>0</v>
      </c>
      <c r="DO166" s="43" t="n">
        <v>0</v>
      </c>
      <c r="DP166" s="43" t="n">
        <v>1</v>
      </c>
      <c r="DQ166" s="43" t="n">
        <v>1</v>
      </c>
      <c r="DU166" s="43" t="n">
        <v>1007</v>
      </c>
      <c r="DV166" s="43" t="s">
        <v>222</v>
      </c>
      <c r="DW166" s="43" t="s">
        <v>222</v>
      </c>
      <c r="DX166" s="43" t="n">
        <v>1</v>
      </c>
      <c r="EE166" s="43" t="n">
        <v>86332245</v>
      </c>
      <c r="EF166" s="43" t="n">
        <v>200</v>
      </c>
      <c r="EG166" s="43" t="s">
        <v>178</v>
      </c>
      <c r="EH166" s="43" t="n">
        <v>0</v>
      </c>
      <c r="EJ166" s="43" t="n">
        <v>1</v>
      </c>
      <c r="EK166" s="43" t="n">
        <v>1617</v>
      </c>
      <c r="EL166" s="43" t="s">
        <v>179</v>
      </c>
      <c r="EM166" s="43" t="s">
        <v>180</v>
      </c>
      <c r="EQ166" s="43" t="n">
        <v>0</v>
      </c>
      <c r="ER166" s="43" t="n">
        <v>0</v>
      </c>
      <c r="ES166" s="43" t="n">
        <v>1343.81</v>
      </c>
      <c r="ET166" s="43" t="n">
        <v>0</v>
      </c>
      <c r="EU166" s="43" t="n">
        <v>0</v>
      </c>
      <c r="EV166" s="43" t="n">
        <v>0</v>
      </c>
      <c r="EW166" s="43" t="n">
        <v>0</v>
      </c>
      <c r="EX166" s="43" t="n">
        <v>0</v>
      </c>
      <c r="EY166" s="43" t="n">
        <v>0</v>
      </c>
      <c r="FQ166" s="43" t="n">
        <v>0</v>
      </c>
      <c r="FR166" s="43" t="n">
        <v>0</v>
      </c>
      <c r="FS166" s="43" t="n">
        <v>0</v>
      </c>
      <c r="FX166" s="43" t="n">
        <v>0</v>
      </c>
      <c r="FY166" s="43" t="n">
        <v>0</v>
      </c>
      <c r="GD166" s="43" t="n">
        <v>1</v>
      </c>
      <c r="GF166" s="43" t="n">
        <v>969135869</v>
      </c>
      <c r="GG166" s="43" t="n">
        <v>2</v>
      </c>
      <c r="GH166" s="43" t="n">
        <v>0</v>
      </c>
      <c r="GI166" s="43" t="n">
        <v>-2</v>
      </c>
      <c r="GJ166" s="43" t="n">
        <v>0</v>
      </c>
      <c r="GK166" s="43" t="n">
        <v>0</v>
      </c>
      <c r="GL166" s="43" t="n">
        <f aca="false">ROUND(IF(AND(BH166=3,BI166=3,FS166&lt;&gt;0),P166,0),2)</f>
        <v>0</v>
      </c>
      <c r="GM166" s="43" t="n">
        <f aca="false">ROUND(O166+X166+Y166,2)+GX166</f>
        <v>1217.49</v>
      </c>
      <c r="GN166" s="43" t="n">
        <f aca="false">IF(OR(BI166=0,BI166=1),GM166-GX166,0)</f>
        <v>1217.49</v>
      </c>
      <c r="GO166" s="43" t="n">
        <f aca="false">IF(BI166=2,GM166-GX166,0)</f>
        <v>0</v>
      </c>
      <c r="GP166" s="43" t="n">
        <f aca="false">IF(BI166=4,GM166-GX166,0)</f>
        <v>0</v>
      </c>
      <c r="GR166" s="43" t="n">
        <v>0</v>
      </c>
      <c r="GS166" s="43" t="n">
        <v>3</v>
      </c>
      <c r="GT166" s="43" t="n">
        <v>0</v>
      </c>
      <c r="GV166" s="43" t="n">
        <f aca="false">(GT166)</f>
        <v>0</v>
      </c>
      <c r="GW166" s="43" t="n">
        <v>30.2</v>
      </c>
      <c r="GX166" s="43" t="n">
        <f aca="false">ROUND(HC166*I166,2)</f>
        <v>0</v>
      </c>
      <c r="HA166" s="43" t="n">
        <v>0</v>
      </c>
      <c r="HB166" s="43" t="n">
        <v>0</v>
      </c>
      <c r="HC166" s="43" t="n">
        <f aca="false">GV166*GW166</f>
        <v>0</v>
      </c>
      <c r="HS166" s="43" t="n">
        <v>0</v>
      </c>
      <c r="IK166" s="43" t="n">
        <v>0</v>
      </c>
    </row>
    <row r="167" customFormat="false" ht="14.65" hidden="false" customHeight="false" outlineLevel="0" collapsed="false">
      <c r="A167" s="43" t="n">
        <v>17</v>
      </c>
      <c r="B167" s="43" t="n">
        <v>1</v>
      </c>
      <c r="E167" s="43" t="s">
        <v>223</v>
      </c>
      <c r="F167" s="43" t="s">
        <v>191</v>
      </c>
      <c r="G167" s="43" t="s">
        <v>62</v>
      </c>
      <c r="H167" s="43" t="s">
        <v>198</v>
      </c>
      <c r="I167" s="43" t="n">
        <f aca="false">ROUND(2,9)</f>
        <v>2</v>
      </c>
      <c r="J167" s="43" t="n">
        <v>0</v>
      </c>
      <c r="K167" s="43" t="n">
        <f aca="false">ROUND(2,9)</f>
        <v>2</v>
      </c>
      <c r="O167" s="43" t="n">
        <f aca="false">ROUND(CP167,2)</f>
        <v>691.84</v>
      </c>
      <c r="P167" s="43" t="n">
        <f aca="false">ROUND(CQ167*I167,2)</f>
        <v>691.84</v>
      </c>
      <c r="Q167" s="43" t="n">
        <f aca="false">ROUND(CR167*I167,2)</f>
        <v>0</v>
      </c>
      <c r="R167" s="43" t="n">
        <f aca="false">ROUND(CS167*I167,2)</f>
        <v>0</v>
      </c>
      <c r="S167" s="43" t="n">
        <f aca="false">ROUND(CT167*I167,2)</f>
        <v>0</v>
      </c>
      <c r="T167" s="43" t="n">
        <f aca="false">ROUND(CU167*I167,2)</f>
        <v>0</v>
      </c>
      <c r="U167" s="43" t="n">
        <f aca="false">CV167*I167</f>
        <v>0</v>
      </c>
      <c r="V167" s="43" t="n">
        <f aca="false">CW167*I167</f>
        <v>0</v>
      </c>
      <c r="W167" s="43" t="n">
        <f aca="false">ROUND(CX167*I167,2)</f>
        <v>0</v>
      </c>
      <c r="X167" s="43" t="n">
        <f aca="false">ROUND(CY167,2)</f>
        <v>0</v>
      </c>
      <c r="Y167" s="43" t="n">
        <f aca="false">ROUND(CZ167,2)</f>
        <v>0</v>
      </c>
      <c r="AA167" s="43" t="n">
        <v>86497921</v>
      </c>
      <c r="AB167" s="43" t="n">
        <f aca="false">(AC167+AD167+AF167)</f>
        <v>345.92</v>
      </c>
      <c r="AC167" s="43" t="n">
        <f aca="false">(ES167)</f>
        <v>345.92</v>
      </c>
      <c r="AD167" s="43" t="n">
        <f aca="false">(ET167)</f>
        <v>0</v>
      </c>
      <c r="AE167" s="43" t="n">
        <f aca="false">(EU167)</f>
        <v>0</v>
      </c>
      <c r="AF167" s="43" t="n">
        <f aca="false">(EV167)</f>
        <v>0</v>
      </c>
      <c r="AG167" s="43" t="n">
        <f aca="false">(AP167)</f>
        <v>0</v>
      </c>
      <c r="AH167" s="43" t="n">
        <f aca="false">(EW167)</f>
        <v>0</v>
      </c>
      <c r="AI167" s="43" t="n">
        <f aca="false">(EX167)</f>
        <v>0</v>
      </c>
      <c r="AJ167" s="43" t="n">
        <f aca="false">(AS167)</f>
        <v>0</v>
      </c>
      <c r="AK167" s="43" t="n">
        <v>0</v>
      </c>
      <c r="AL167" s="43" t="n">
        <v>345.92</v>
      </c>
      <c r="AM167" s="43" t="n">
        <v>0</v>
      </c>
      <c r="AN167" s="43" t="n">
        <v>0</v>
      </c>
      <c r="AO167" s="43" t="n">
        <v>0</v>
      </c>
      <c r="AP167" s="43" t="n">
        <v>0</v>
      </c>
      <c r="AQ167" s="43" t="n">
        <v>0</v>
      </c>
      <c r="AR167" s="43" t="n">
        <v>0</v>
      </c>
      <c r="AS167" s="43" t="n">
        <v>0</v>
      </c>
      <c r="AT167" s="43" t="n">
        <v>0</v>
      </c>
      <c r="AU167" s="43" t="n">
        <v>0</v>
      </c>
      <c r="AV167" s="43" t="n">
        <v>1</v>
      </c>
      <c r="AW167" s="43" t="n">
        <v>1</v>
      </c>
      <c r="AZ167" s="43" t="n">
        <v>1</v>
      </c>
      <c r="BA167" s="43" t="n">
        <v>1</v>
      </c>
      <c r="BB167" s="43" t="n">
        <v>1</v>
      </c>
      <c r="BC167" s="43" t="n">
        <v>1</v>
      </c>
      <c r="BH167" s="43" t="n">
        <v>0</v>
      </c>
      <c r="BI167" s="43" t="n">
        <v>1</v>
      </c>
      <c r="BJ167" s="43" t="s">
        <v>224</v>
      </c>
      <c r="BM167" s="43" t="n">
        <v>0</v>
      </c>
      <c r="BN167" s="43" t="n">
        <v>0</v>
      </c>
      <c r="BO167" s="43" t="s">
        <v>225</v>
      </c>
      <c r="BP167" s="43" t="n">
        <v>1</v>
      </c>
      <c r="BQ167" s="43" t="n">
        <v>30</v>
      </c>
      <c r="BR167" s="43" t="n">
        <v>0</v>
      </c>
      <c r="BS167" s="43" t="n">
        <v>1</v>
      </c>
      <c r="BT167" s="43" t="n">
        <v>1</v>
      </c>
      <c r="BU167" s="43" t="n">
        <v>1</v>
      </c>
      <c r="BV167" s="43" t="n">
        <v>1</v>
      </c>
      <c r="BW167" s="43" t="n">
        <v>1</v>
      </c>
      <c r="BX167" s="43" t="n">
        <v>1</v>
      </c>
      <c r="BZ167" s="43" t="n">
        <v>0</v>
      </c>
      <c r="CA167" s="43" t="n">
        <v>0</v>
      </c>
      <c r="CE167" s="43" t="n">
        <v>0</v>
      </c>
      <c r="CF167" s="43" t="n">
        <v>0</v>
      </c>
      <c r="CG167" s="43" t="n">
        <v>0</v>
      </c>
      <c r="CM167" s="43" t="n">
        <v>0</v>
      </c>
      <c r="CO167" s="43" t="n">
        <v>0</v>
      </c>
      <c r="CP167" s="43" t="n">
        <f aca="false">(P167+Q167+S167)</f>
        <v>691.84</v>
      </c>
      <c r="CQ167" s="43" t="n">
        <f aca="false">(AC167*BC167*AW167)</f>
        <v>345.92</v>
      </c>
      <c r="CR167" s="43" t="n">
        <f aca="false">((ET167)*BB167*AV167)</f>
        <v>0</v>
      </c>
      <c r="CS167" s="43" t="n">
        <f aca="false">(AE167*BS167*AV167)</f>
        <v>0</v>
      </c>
      <c r="CT167" s="43" t="n">
        <f aca="false">(AF167*BA167*AV167)</f>
        <v>0</v>
      </c>
      <c r="CU167" s="43" t="n">
        <f aca="false">AG167</f>
        <v>0</v>
      </c>
      <c r="CV167" s="43" t="n">
        <f aca="false">(AH167*AV167)</f>
        <v>0</v>
      </c>
      <c r="CW167" s="43" t="n">
        <f aca="false">AI167</f>
        <v>0</v>
      </c>
      <c r="CX167" s="43" t="n">
        <f aca="false">AJ167</f>
        <v>0</v>
      </c>
      <c r="CY167" s="43" t="n">
        <f aca="false">(((S167+R167)*BZ167)/100)</f>
        <v>0</v>
      </c>
      <c r="CZ167" s="43" t="n">
        <f aca="false">(((S167+R167)*CA167)/100)</f>
        <v>0</v>
      </c>
      <c r="DN167" s="43" t="n">
        <v>0</v>
      </c>
      <c r="DO167" s="43" t="n">
        <v>0</v>
      </c>
      <c r="DP167" s="43" t="n">
        <v>1</v>
      </c>
      <c r="DQ167" s="43" t="n">
        <v>1</v>
      </c>
      <c r="DU167" s="43" t="n">
        <v>1013</v>
      </c>
      <c r="DV167" s="43" t="s">
        <v>198</v>
      </c>
      <c r="DW167" s="43" t="s">
        <v>198</v>
      </c>
      <c r="DX167" s="43" t="n">
        <v>1</v>
      </c>
      <c r="EE167" s="43" t="n">
        <v>86330672</v>
      </c>
      <c r="EF167" s="43" t="n">
        <v>30</v>
      </c>
      <c r="EG167" s="43" t="s">
        <v>8</v>
      </c>
      <c r="EH167" s="43" t="n">
        <v>0</v>
      </c>
      <c r="EJ167" s="43" t="n">
        <v>4</v>
      </c>
      <c r="EK167" s="43" t="n">
        <v>0</v>
      </c>
      <c r="EL167" s="43" t="s">
        <v>195</v>
      </c>
      <c r="EM167" s="43" t="s">
        <v>196</v>
      </c>
      <c r="EQ167" s="43" t="n">
        <v>0</v>
      </c>
      <c r="ER167" s="43" t="n">
        <v>0</v>
      </c>
      <c r="ES167" s="43" t="n">
        <v>345.92</v>
      </c>
      <c r="ET167" s="43" t="n">
        <v>0</v>
      </c>
      <c r="EU167" s="43" t="n">
        <v>0</v>
      </c>
      <c r="EV167" s="43" t="n">
        <v>0</v>
      </c>
      <c r="EW167" s="43" t="n">
        <v>0</v>
      </c>
      <c r="EX167" s="43" t="n">
        <v>0</v>
      </c>
      <c r="EY167" s="43" t="n">
        <v>0</v>
      </c>
      <c r="FQ167" s="43" t="n">
        <v>0</v>
      </c>
      <c r="FR167" s="43" t="n">
        <v>0</v>
      </c>
      <c r="FS167" s="43" t="n">
        <v>0</v>
      </c>
      <c r="FX167" s="43" t="n">
        <v>0</v>
      </c>
      <c r="FY167" s="43" t="n">
        <v>0</v>
      </c>
      <c r="GD167" s="43" t="n">
        <v>1</v>
      </c>
      <c r="GF167" s="43" t="n">
        <v>601373090</v>
      </c>
      <c r="GG167" s="43" t="n">
        <v>2</v>
      </c>
      <c r="GH167" s="43" t="n">
        <v>0</v>
      </c>
      <c r="GI167" s="43" t="n">
        <v>-2</v>
      </c>
      <c r="GJ167" s="43" t="n">
        <v>0</v>
      </c>
      <c r="GK167" s="43" t="n">
        <v>0</v>
      </c>
      <c r="GL167" s="43" t="n">
        <f aca="false">ROUND(IF(AND(BH167=3,BI167=3,FS167&lt;&gt;0),P167,0),2)</f>
        <v>0</v>
      </c>
      <c r="GM167" s="43" t="n">
        <f aca="false">ROUND(O167+X167+Y167,2)+GX167</f>
        <v>691.84</v>
      </c>
      <c r="GN167" s="43" t="n">
        <f aca="false">IF(OR(BI167=0,BI167=1),GM167-GX167,0)</f>
        <v>691.84</v>
      </c>
      <c r="GO167" s="43" t="n">
        <f aca="false">IF(BI167=2,GM167-GX167,0)</f>
        <v>0</v>
      </c>
      <c r="GP167" s="43" t="n">
        <f aca="false">IF(BI167=4,GM167-GX167,0)</f>
        <v>0</v>
      </c>
      <c r="GR167" s="43" t="n">
        <v>0</v>
      </c>
      <c r="GS167" s="43" t="n">
        <v>3</v>
      </c>
      <c r="GT167" s="43" t="n">
        <v>0</v>
      </c>
      <c r="GV167" s="43" t="n">
        <f aca="false">(GT167)</f>
        <v>0</v>
      </c>
      <c r="GW167" s="43" t="n">
        <v>1</v>
      </c>
      <c r="GX167" s="43" t="n">
        <f aca="false">ROUND(HC167*I167,2)</f>
        <v>0</v>
      </c>
      <c r="HA167" s="43" t="n">
        <v>0</v>
      </c>
      <c r="HB167" s="43" t="n">
        <v>0</v>
      </c>
      <c r="HC167" s="43" t="n">
        <f aca="false">GV167*GW167</f>
        <v>0</v>
      </c>
      <c r="HS167" s="43" t="n">
        <v>0</v>
      </c>
      <c r="IK167" s="43" t="n">
        <v>0</v>
      </c>
    </row>
    <row r="168" customFormat="false" ht="14.65" hidden="false" customHeight="false" outlineLevel="0" collapsed="false">
      <c r="A168" s="43" t="n">
        <v>17</v>
      </c>
      <c r="B168" s="43" t="n">
        <v>1</v>
      </c>
      <c r="E168" s="43" t="s">
        <v>223</v>
      </c>
      <c r="F168" s="43" t="s">
        <v>191</v>
      </c>
      <c r="G168" s="43" t="s">
        <v>62</v>
      </c>
      <c r="H168" s="43" t="s">
        <v>198</v>
      </c>
      <c r="I168" s="43" t="n">
        <f aca="false">ROUND(2,9)</f>
        <v>2</v>
      </c>
      <c r="J168" s="43" t="n">
        <v>0</v>
      </c>
      <c r="K168" s="43" t="n">
        <f aca="false">ROUND(2,9)</f>
        <v>2</v>
      </c>
      <c r="O168" s="43" t="n">
        <f aca="false">ROUND(CP168,2)</f>
        <v>6676.26</v>
      </c>
      <c r="P168" s="43" t="n">
        <f aca="false">ROUND(CQ168*I168,2)</f>
        <v>6676.26</v>
      </c>
      <c r="Q168" s="43" t="n">
        <f aca="false">ROUND(CR168*I168,2)</f>
        <v>0</v>
      </c>
      <c r="R168" s="43" t="n">
        <f aca="false">ROUND(CS168*I168,2)</f>
        <v>0</v>
      </c>
      <c r="S168" s="43" t="n">
        <f aca="false">ROUND(CT168*I168,2)</f>
        <v>0</v>
      </c>
      <c r="T168" s="43" t="n">
        <f aca="false">ROUND(CU168*I168,2)</f>
        <v>0</v>
      </c>
      <c r="U168" s="43" t="n">
        <f aca="false">CV168*I168</f>
        <v>0</v>
      </c>
      <c r="V168" s="43" t="n">
        <f aca="false">CW168*I168</f>
        <v>0</v>
      </c>
      <c r="W168" s="43" t="n">
        <f aca="false">ROUND(CX168*I168,2)</f>
        <v>0</v>
      </c>
      <c r="X168" s="43" t="n">
        <f aca="false">ROUND(CY168,2)</f>
        <v>0</v>
      </c>
      <c r="Y168" s="43" t="n">
        <f aca="false">ROUND(CZ168,2)</f>
        <v>0</v>
      </c>
      <c r="AA168" s="43" t="n">
        <v>86497922</v>
      </c>
      <c r="AB168" s="43" t="n">
        <f aca="false">(AC168+AD168+AF168)</f>
        <v>345.92</v>
      </c>
      <c r="AC168" s="43" t="n">
        <f aca="false">(ES168)</f>
        <v>345.92</v>
      </c>
      <c r="AD168" s="43" t="n">
        <f aca="false">(ET168)</f>
        <v>0</v>
      </c>
      <c r="AE168" s="43" t="n">
        <f aca="false">(EU168)</f>
        <v>0</v>
      </c>
      <c r="AF168" s="43" t="n">
        <f aca="false">(EV168)</f>
        <v>0</v>
      </c>
      <c r="AG168" s="43" t="n">
        <f aca="false">(AP168)</f>
        <v>0</v>
      </c>
      <c r="AH168" s="43" t="n">
        <f aca="false">(EW168)</f>
        <v>0</v>
      </c>
      <c r="AI168" s="43" t="n">
        <f aca="false">(EX168)</f>
        <v>0</v>
      </c>
      <c r="AJ168" s="43" t="n">
        <f aca="false">(AS168)</f>
        <v>0</v>
      </c>
      <c r="AK168" s="43" t="n">
        <v>0</v>
      </c>
      <c r="AL168" s="43" t="n">
        <v>345.92</v>
      </c>
      <c r="AM168" s="43" t="n">
        <v>0</v>
      </c>
      <c r="AN168" s="43" t="n">
        <v>0</v>
      </c>
      <c r="AO168" s="43" t="n">
        <v>0</v>
      </c>
      <c r="AP168" s="43" t="n">
        <v>0</v>
      </c>
      <c r="AQ168" s="43" t="n">
        <v>0</v>
      </c>
      <c r="AR168" s="43" t="n">
        <v>0</v>
      </c>
      <c r="AS168" s="43" t="n">
        <v>0</v>
      </c>
      <c r="AT168" s="43" t="n">
        <v>0</v>
      </c>
      <c r="AU168" s="43" t="n">
        <v>0</v>
      </c>
      <c r="AV168" s="43" t="n">
        <v>1</v>
      </c>
      <c r="AW168" s="43" t="n">
        <v>1</v>
      </c>
      <c r="AZ168" s="43" t="n">
        <v>1</v>
      </c>
      <c r="BA168" s="43" t="n">
        <v>1</v>
      </c>
      <c r="BB168" s="43" t="n">
        <v>1</v>
      </c>
      <c r="BC168" s="43" t="n">
        <v>9.65</v>
      </c>
      <c r="BH168" s="43" t="n">
        <v>0</v>
      </c>
      <c r="BI168" s="43" t="n">
        <v>1</v>
      </c>
      <c r="BJ168" s="43" t="s">
        <v>224</v>
      </c>
      <c r="BM168" s="43" t="n">
        <v>0</v>
      </c>
      <c r="BN168" s="43" t="n">
        <v>0</v>
      </c>
      <c r="BO168" s="43" t="s">
        <v>225</v>
      </c>
      <c r="BP168" s="43" t="n">
        <v>1</v>
      </c>
      <c r="BQ168" s="43" t="n">
        <v>30</v>
      </c>
      <c r="BR168" s="43" t="n">
        <v>0</v>
      </c>
      <c r="BS168" s="43" t="n">
        <v>1</v>
      </c>
      <c r="BT168" s="43" t="n">
        <v>1</v>
      </c>
      <c r="BU168" s="43" t="n">
        <v>1</v>
      </c>
      <c r="BV168" s="43" t="n">
        <v>1</v>
      </c>
      <c r="BW168" s="43" t="n">
        <v>1</v>
      </c>
      <c r="BX168" s="43" t="n">
        <v>1</v>
      </c>
      <c r="BZ168" s="43" t="n">
        <v>0</v>
      </c>
      <c r="CA168" s="43" t="n">
        <v>0</v>
      </c>
      <c r="CE168" s="43" t="n">
        <v>0</v>
      </c>
      <c r="CF168" s="43" t="n">
        <v>0</v>
      </c>
      <c r="CG168" s="43" t="n">
        <v>0</v>
      </c>
      <c r="CM168" s="43" t="n">
        <v>0</v>
      </c>
      <c r="CO168" s="43" t="n">
        <v>0</v>
      </c>
      <c r="CP168" s="43" t="n">
        <f aca="false">(P168+Q168+S168)</f>
        <v>6676.26</v>
      </c>
      <c r="CQ168" s="43" t="n">
        <f aca="false">(AC168*BC168*AW168)</f>
        <v>3338.128</v>
      </c>
      <c r="CR168" s="43" t="n">
        <f aca="false">((ET168)*BB168*AV168)</f>
        <v>0</v>
      </c>
      <c r="CS168" s="43" t="n">
        <f aca="false">(AE168*BS168*AV168)</f>
        <v>0</v>
      </c>
      <c r="CT168" s="43" t="n">
        <f aca="false">(AF168*BA168*AV168)</f>
        <v>0</v>
      </c>
      <c r="CU168" s="43" t="n">
        <f aca="false">AG168</f>
        <v>0</v>
      </c>
      <c r="CV168" s="43" t="n">
        <f aca="false">(AH168*AV168)</f>
        <v>0</v>
      </c>
      <c r="CW168" s="43" t="n">
        <f aca="false">AI168</f>
        <v>0</v>
      </c>
      <c r="CX168" s="43" t="n">
        <f aca="false">AJ168</f>
        <v>0</v>
      </c>
      <c r="CY168" s="43" t="n">
        <f aca="false">(S168+R168)*(BZ168/100)</f>
        <v>0</v>
      </c>
      <c r="CZ168" s="43" t="n">
        <f aca="false">(S168+R168)*(CA168/100)</f>
        <v>0</v>
      </c>
      <c r="DN168" s="43" t="n">
        <v>0</v>
      </c>
      <c r="DO168" s="43" t="n">
        <v>0</v>
      </c>
      <c r="DP168" s="43" t="n">
        <v>1</v>
      </c>
      <c r="DQ168" s="43" t="n">
        <v>1</v>
      </c>
      <c r="DU168" s="43" t="n">
        <v>1013</v>
      </c>
      <c r="DV168" s="43" t="s">
        <v>198</v>
      </c>
      <c r="DW168" s="43" t="s">
        <v>198</v>
      </c>
      <c r="DX168" s="43" t="n">
        <v>1</v>
      </c>
      <c r="EE168" s="43" t="n">
        <v>86330672</v>
      </c>
      <c r="EF168" s="43" t="n">
        <v>30</v>
      </c>
      <c r="EG168" s="43" t="s">
        <v>8</v>
      </c>
      <c r="EH168" s="43" t="n">
        <v>0</v>
      </c>
      <c r="EJ168" s="43" t="n">
        <v>4</v>
      </c>
      <c r="EK168" s="43" t="n">
        <v>0</v>
      </c>
      <c r="EL168" s="43" t="s">
        <v>195</v>
      </c>
      <c r="EM168" s="43" t="s">
        <v>196</v>
      </c>
      <c r="EQ168" s="43" t="n">
        <v>0</v>
      </c>
      <c r="ER168" s="43" t="n">
        <v>0</v>
      </c>
      <c r="ES168" s="43" t="n">
        <v>345.92</v>
      </c>
      <c r="ET168" s="43" t="n">
        <v>0</v>
      </c>
      <c r="EU168" s="43" t="n">
        <v>0</v>
      </c>
      <c r="EV168" s="43" t="n">
        <v>0</v>
      </c>
      <c r="EW168" s="43" t="n">
        <v>0</v>
      </c>
      <c r="EX168" s="43" t="n">
        <v>0</v>
      </c>
      <c r="EY168" s="43" t="n">
        <v>0</v>
      </c>
      <c r="FQ168" s="43" t="n">
        <v>0</v>
      </c>
      <c r="FR168" s="43" t="n">
        <v>0</v>
      </c>
      <c r="FS168" s="43" t="n">
        <v>0</v>
      </c>
      <c r="FX168" s="43" t="n">
        <v>0</v>
      </c>
      <c r="FY168" s="43" t="n">
        <v>0</v>
      </c>
      <c r="GD168" s="43" t="n">
        <v>1</v>
      </c>
      <c r="GF168" s="43" t="n">
        <v>601373090</v>
      </c>
      <c r="GG168" s="43" t="n">
        <v>2</v>
      </c>
      <c r="GH168" s="43" t="n">
        <v>0</v>
      </c>
      <c r="GI168" s="43" t="n">
        <v>-2</v>
      </c>
      <c r="GJ168" s="43" t="n">
        <v>0</v>
      </c>
      <c r="GK168" s="43" t="n">
        <v>0</v>
      </c>
      <c r="GL168" s="43" t="n">
        <f aca="false">ROUND(IF(AND(BH168=3,BI168=3,FS168&lt;&gt;0),P168,0),2)</f>
        <v>0</v>
      </c>
      <c r="GM168" s="43" t="n">
        <f aca="false">ROUND(O168+X168+Y168,2)+GX168</f>
        <v>6676.26</v>
      </c>
      <c r="GN168" s="43" t="n">
        <f aca="false">IF(OR(BI168=0,BI168=1),GM168-GX168,0)</f>
        <v>6676.26</v>
      </c>
      <c r="GO168" s="43" t="n">
        <f aca="false">IF(BI168=2,GM168-GX168,0)</f>
        <v>0</v>
      </c>
      <c r="GP168" s="43" t="n">
        <f aca="false">IF(BI168=4,GM168-GX168,0)</f>
        <v>0</v>
      </c>
      <c r="GR168" s="43" t="n">
        <v>0</v>
      </c>
      <c r="GS168" s="43" t="n">
        <v>3</v>
      </c>
      <c r="GT168" s="43" t="n">
        <v>0</v>
      </c>
      <c r="GV168" s="43" t="n">
        <f aca="false">(GT168)</f>
        <v>0</v>
      </c>
      <c r="GW168" s="43" t="n">
        <v>9.65</v>
      </c>
      <c r="GX168" s="43" t="n">
        <f aca="false">ROUND(HC168*I168,2)</f>
        <v>0</v>
      </c>
      <c r="HA168" s="43" t="n">
        <v>0</v>
      </c>
      <c r="HB168" s="43" t="n">
        <v>0</v>
      </c>
      <c r="HC168" s="43" t="n">
        <f aca="false">GV168*GW168</f>
        <v>0</v>
      </c>
      <c r="HS168" s="43" t="n">
        <v>0</v>
      </c>
      <c r="IK168" s="43" t="n">
        <v>0</v>
      </c>
    </row>
    <row r="169" customFormat="false" ht="14.65" hidden="false" customHeight="false" outlineLevel="0" collapsed="false">
      <c r="A169" s="43" t="n">
        <v>17</v>
      </c>
      <c r="B169" s="43" t="n">
        <v>1</v>
      </c>
      <c r="E169" s="43" t="s">
        <v>226</v>
      </c>
      <c r="F169" s="43" t="s">
        <v>191</v>
      </c>
      <c r="G169" s="43" t="s">
        <v>63</v>
      </c>
      <c r="H169" s="43" t="s">
        <v>198</v>
      </c>
      <c r="I169" s="43" t="n">
        <f aca="false">ROUND(4,9)</f>
        <v>4</v>
      </c>
      <c r="J169" s="43" t="n">
        <v>0</v>
      </c>
      <c r="K169" s="43" t="n">
        <f aca="false">ROUND(4,9)</f>
        <v>4</v>
      </c>
      <c r="O169" s="43" t="n">
        <f aca="false">ROUND(CP169,2)</f>
        <v>1.88</v>
      </c>
      <c r="P169" s="43" t="n">
        <f aca="false">ROUND(CQ169*I169,2)</f>
        <v>1.88</v>
      </c>
      <c r="Q169" s="43" t="n">
        <f aca="false">ROUND(CR169*I169,2)</f>
        <v>0</v>
      </c>
      <c r="R169" s="43" t="n">
        <f aca="false">ROUND(CS169*I169,2)</f>
        <v>0</v>
      </c>
      <c r="S169" s="43" t="n">
        <f aca="false">ROUND(CT169*I169,2)</f>
        <v>0</v>
      </c>
      <c r="T169" s="43" t="n">
        <f aca="false">ROUND(CU169*I169,2)</f>
        <v>0</v>
      </c>
      <c r="U169" s="43" t="n">
        <f aca="false">CV169*I169</f>
        <v>0</v>
      </c>
      <c r="V169" s="43" t="n">
        <f aca="false">CW169*I169</f>
        <v>0</v>
      </c>
      <c r="W169" s="43" t="n">
        <f aca="false">ROUND(CX169*I169,2)</f>
        <v>0</v>
      </c>
      <c r="X169" s="43" t="n">
        <f aca="false">ROUND(CY169,2)</f>
        <v>0</v>
      </c>
      <c r="Y169" s="43" t="n">
        <f aca="false">ROUND(CZ169,2)</f>
        <v>0</v>
      </c>
      <c r="AA169" s="43" t="n">
        <v>86497921</v>
      </c>
      <c r="AB169" s="43" t="n">
        <f aca="false">(AC169+AD169+AF169)</f>
        <v>0.47</v>
      </c>
      <c r="AC169" s="43" t="n">
        <f aca="false">(ES169)</f>
        <v>0.47</v>
      </c>
      <c r="AD169" s="43" t="n">
        <f aca="false">(ET169)</f>
        <v>0</v>
      </c>
      <c r="AE169" s="43" t="n">
        <f aca="false">(EU169)</f>
        <v>0</v>
      </c>
      <c r="AF169" s="43" t="n">
        <f aca="false">(EV169)</f>
        <v>0</v>
      </c>
      <c r="AG169" s="43" t="n">
        <f aca="false">(AP169)</f>
        <v>0</v>
      </c>
      <c r="AH169" s="43" t="n">
        <f aca="false">(EW169)</f>
        <v>0</v>
      </c>
      <c r="AI169" s="43" t="n">
        <f aca="false">(EX169)</f>
        <v>0</v>
      </c>
      <c r="AJ169" s="43" t="n">
        <f aca="false">(AS169)</f>
        <v>0</v>
      </c>
      <c r="AK169" s="43" t="n">
        <v>0</v>
      </c>
      <c r="AL169" s="43" t="n">
        <v>0.47</v>
      </c>
      <c r="AM169" s="43" t="n">
        <v>0</v>
      </c>
      <c r="AN169" s="43" t="n">
        <v>0</v>
      </c>
      <c r="AO169" s="43" t="n">
        <v>0</v>
      </c>
      <c r="AP169" s="43" t="n">
        <v>0</v>
      </c>
      <c r="AQ169" s="43" t="n">
        <v>0</v>
      </c>
      <c r="AR169" s="43" t="n">
        <v>0</v>
      </c>
      <c r="AS169" s="43" t="n">
        <v>0</v>
      </c>
      <c r="AT169" s="43" t="n">
        <v>0</v>
      </c>
      <c r="AU169" s="43" t="n">
        <v>0</v>
      </c>
      <c r="AV169" s="43" t="n">
        <v>1</v>
      </c>
      <c r="AW169" s="43" t="n">
        <v>1</v>
      </c>
      <c r="AZ169" s="43" t="n">
        <v>1</v>
      </c>
      <c r="BA169" s="43" t="n">
        <v>1</v>
      </c>
      <c r="BB169" s="43" t="n">
        <v>1</v>
      </c>
      <c r="BC169" s="43" t="n">
        <v>1</v>
      </c>
      <c r="BH169" s="43" t="n">
        <v>0</v>
      </c>
      <c r="BI169" s="43" t="n">
        <v>1</v>
      </c>
      <c r="BJ169" s="43" t="s">
        <v>227</v>
      </c>
      <c r="BM169" s="43" t="n">
        <v>0</v>
      </c>
      <c r="BN169" s="43" t="n">
        <v>0</v>
      </c>
      <c r="BO169" s="43" t="s">
        <v>228</v>
      </c>
      <c r="BP169" s="43" t="n">
        <v>1</v>
      </c>
      <c r="BQ169" s="43" t="n">
        <v>30</v>
      </c>
      <c r="BR169" s="43" t="n">
        <v>0</v>
      </c>
      <c r="BS169" s="43" t="n">
        <v>1</v>
      </c>
      <c r="BT169" s="43" t="n">
        <v>1</v>
      </c>
      <c r="BU169" s="43" t="n">
        <v>1</v>
      </c>
      <c r="BV169" s="43" t="n">
        <v>1</v>
      </c>
      <c r="BW169" s="43" t="n">
        <v>1</v>
      </c>
      <c r="BX169" s="43" t="n">
        <v>1</v>
      </c>
      <c r="BZ169" s="43" t="n">
        <v>0</v>
      </c>
      <c r="CA169" s="43" t="n">
        <v>0</v>
      </c>
      <c r="CE169" s="43" t="n">
        <v>0</v>
      </c>
      <c r="CF169" s="43" t="n">
        <v>0</v>
      </c>
      <c r="CG169" s="43" t="n">
        <v>0</v>
      </c>
      <c r="CM169" s="43" t="n">
        <v>0</v>
      </c>
      <c r="CO169" s="43" t="n">
        <v>0</v>
      </c>
      <c r="CP169" s="43" t="n">
        <f aca="false">(P169+Q169+S169)</f>
        <v>1.88</v>
      </c>
      <c r="CQ169" s="43" t="n">
        <f aca="false">(AC169*BC169*AW169)</f>
        <v>0.47</v>
      </c>
      <c r="CR169" s="43" t="n">
        <f aca="false">((ET169)*BB169*AV169)</f>
        <v>0</v>
      </c>
      <c r="CS169" s="43" t="n">
        <f aca="false">(AE169*BS169*AV169)</f>
        <v>0</v>
      </c>
      <c r="CT169" s="43" t="n">
        <f aca="false">(AF169*BA169*AV169)</f>
        <v>0</v>
      </c>
      <c r="CU169" s="43" t="n">
        <f aca="false">AG169</f>
        <v>0</v>
      </c>
      <c r="CV169" s="43" t="n">
        <f aca="false">(AH169*AV169)</f>
        <v>0</v>
      </c>
      <c r="CW169" s="43" t="n">
        <f aca="false">AI169</f>
        <v>0</v>
      </c>
      <c r="CX169" s="43" t="n">
        <f aca="false">AJ169</f>
        <v>0</v>
      </c>
      <c r="CY169" s="43" t="n">
        <f aca="false">(((S169+R169)*BZ169)/100)</f>
        <v>0</v>
      </c>
      <c r="CZ169" s="43" t="n">
        <f aca="false">(((S169+R169)*CA169)/100)</f>
        <v>0</v>
      </c>
      <c r="DN169" s="43" t="n">
        <v>0</v>
      </c>
      <c r="DO169" s="43" t="n">
        <v>0</v>
      </c>
      <c r="DP169" s="43" t="n">
        <v>1</v>
      </c>
      <c r="DQ169" s="43" t="n">
        <v>1</v>
      </c>
      <c r="DU169" s="43" t="n">
        <v>1013</v>
      </c>
      <c r="DV169" s="43" t="s">
        <v>198</v>
      </c>
      <c r="DW169" s="43" t="s">
        <v>198</v>
      </c>
      <c r="DX169" s="43" t="n">
        <v>1</v>
      </c>
      <c r="EE169" s="43" t="n">
        <v>86330672</v>
      </c>
      <c r="EF169" s="43" t="n">
        <v>30</v>
      </c>
      <c r="EG169" s="43" t="s">
        <v>8</v>
      </c>
      <c r="EH169" s="43" t="n">
        <v>0</v>
      </c>
      <c r="EJ169" s="43" t="n">
        <v>4</v>
      </c>
      <c r="EK169" s="43" t="n">
        <v>0</v>
      </c>
      <c r="EL169" s="43" t="s">
        <v>195</v>
      </c>
      <c r="EM169" s="43" t="s">
        <v>196</v>
      </c>
      <c r="EQ169" s="43" t="n">
        <v>0</v>
      </c>
      <c r="ER169" s="43" t="n">
        <v>0</v>
      </c>
      <c r="ES169" s="43" t="n">
        <v>0.47</v>
      </c>
      <c r="ET169" s="43" t="n">
        <v>0</v>
      </c>
      <c r="EU169" s="43" t="n">
        <v>0</v>
      </c>
      <c r="EV169" s="43" t="n">
        <v>0</v>
      </c>
      <c r="EW169" s="43" t="n">
        <v>0</v>
      </c>
      <c r="EX169" s="43" t="n">
        <v>0</v>
      </c>
      <c r="EY169" s="43" t="n">
        <v>0</v>
      </c>
      <c r="FQ169" s="43" t="n">
        <v>0</v>
      </c>
      <c r="FR169" s="43" t="n">
        <v>0</v>
      </c>
      <c r="FS169" s="43" t="n">
        <v>0</v>
      </c>
      <c r="FX169" s="43" t="n">
        <v>0</v>
      </c>
      <c r="FY169" s="43" t="n">
        <v>0</v>
      </c>
      <c r="GD169" s="43" t="n">
        <v>1</v>
      </c>
      <c r="GF169" s="43" t="n">
        <v>1888176905</v>
      </c>
      <c r="GG169" s="43" t="n">
        <v>2</v>
      </c>
      <c r="GH169" s="43" t="n">
        <v>0</v>
      </c>
      <c r="GI169" s="43" t="n">
        <v>-2</v>
      </c>
      <c r="GJ169" s="43" t="n">
        <v>0</v>
      </c>
      <c r="GK169" s="43" t="n">
        <v>0</v>
      </c>
      <c r="GL169" s="43" t="n">
        <f aca="false">ROUND(IF(AND(BH169=3,BI169=3,FS169&lt;&gt;0),P169,0),2)</f>
        <v>0</v>
      </c>
      <c r="GM169" s="43" t="n">
        <f aca="false">ROUND(O169+X169+Y169,2)+GX169</f>
        <v>1.88</v>
      </c>
      <c r="GN169" s="43" t="n">
        <f aca="false">IF(OR(BI169=0,BI169=1),GM169-GX169,0)</f>
        <v>1.88</v>
      </c>
      <c r="GO169" s="43" t="n">
        <f aca="false">IF(BI169=2,GM169-GX169,0)</f>
        <v>0</v>
      </c>
      <c r="GP169" s="43" t="n">
        <f aca="false">IF(BI169=4,GM169-GX169,0)</f>
        <v>0</v>
      </c>
      <c r="GR169" s="43" t="n">
        <v>0</v>
      </c>
      <c r="GS169" s="43" t="n">
        <v>3</v>
      </c>
      <c r="GT169" s="43" t="n">
        <v>0</v>
      </c>
      <c r="GV169" s="43" t="n">
        <f aca="false">(GT169)</f>
        <v>0</v>
      </c>
      <c r="GW169" s="43" t="n">
        <v>1</v>
      </c>
      <c r="GX169" s="43" t="n">
        <f aca="false">ROUND(HC169*I169,2)</f>
        <v>0</v>
      </c>
      <c r="HA169" s="43" t="n">
        <v>0</v>
      </c>
      <c r="HB169" s="43" t="n">
        <v>0</v>
      </c>
      <c r="HC169" s="43" t="n">
        <f aca="false">GV169*GW169</f>
        <v>0</v>
      </c>
      <c r="HS169" s="43" t="n">
        <v>0</v>
      </c>
      <c r="IK169" s="43" t="n">
        <v>0</v>
      </c>
    </row>
    <row r="170" customFormat="false" ht="14.65" hidden="false" customHeight="false" outlineLevel="0" collapsed="false">
      <c r="A170" s="43" t="n">
        <v>17</v>
      </c>
      <c r="B170" s="43" t="n">
        <v>1</v>
      </c>
      <c r="E170" s="43" t="s">
        <v>226</v>
      </c>
      <c r="F170" s="43" t="s">
        <v>191</v>
      </c>
      <c r="G170" s="43" t="s">
        <v>63</v>
      </c>
      <c r="H170" s="43" t="s">
        <v>198</v>
      </c>
      <c r="I170" s="43" t="n">
        <f aca="false">ROUND(4,9)</f>
        <v>4</v>
      </c>
      <c r="J170" s="43" t="n">
        <v>0</v>
      </c>
      <c r="K170" s="43" t="n">
        <f aca="false">ROUND(4,9)</f>
        <v>4</v>
      </c>
      <c r="O170" s="43" t="n">
        <f aca="false">ROUND(CP170,2)</f>
        <v>18.14</v>
      </c>
      <c r="P170" s="43" t="n">
        <f aca="false">ROUND(CQ170*I170,2)</f>
        <v>18.14</v>
      </c>
      <c r="Q170" s="43" t="n">
        <f aca="false">ROUND(CR170*I170,2)</f>
        <v>0</v>
      </c>
      <c r="R170" s="43" t="n">
        <f aca="false">ROUND(CS170*I170,2)</f>
        <v>0</v>
      </c>
      <c r="S170" s="43" t="n">
        <f aca="false">ROUND(CT170*I170,2)</f>
        <v>0</v>
      </c>
      <c r="T170" s="43" t="n">
        <f aca="false">ROUND(CU170*I170,2)</f>
        <v>0</v>
      </c>
      <c r="U170" s="43" t="n">
        <f aca="false">CV170*I170</f>
        <v>0</v>
      </c>
      <c r="V170" s="43" t="n">
        <f aca="false">CW170*I170</f>
        <v>0</v>
      </c>
      <c r="W170" s="43" t="n">
        <f aca="false">ROUND(CX170*I170,2)</f>
        <v>0</v>
      </c>
      <c r="X170" s="43" t="n">
        <f aca="false">ROUND(CY170,2)</f>
        <v>0</v>
      </c>
      <c r="Y170" s="43" t="n">
        <f aca="false">ROUND(CZ170,2)</f>
        <v>0</v>
      </c>
      <c r="AA170" s="43" t="n">
        <v>86497922</v>
      </c>
      <c r="AB170" s="43" t="n">
        <f aca="false">(AC170+AD170+AF170)</f>
        <v>0.47</v>
      </c>
      <c r="AC170" s="43" t="n">
        <f aca="false">(ES170)</f>
        <v>0.47</v>
      </c>
      <c r="AD170" s="43" t="n">
        <f aca="false">(ET170)</f>
        <v>0</v>
      </c>
      <c r="AE170" s="43" t="n">
        <f aca="false">(EU170)</f>
        <v>0</v>
      </c>
      <c r="AF170" s="43" t="n">
        <f aca="false">(EV170)</f>
        <v>0</v>
      </c>
      <c r="AG170" s="43" t="n">
        <f aca="false">(AP170)</f>
        <v>0</v>
      </c>
      <c r="AH170" s="43" t="n">
        <f aca="false">(EW170)</f>
        <v>0</v>
      </c>
      <c r="AI170" s="43" t="n">
        <f aca="false">(EX170)</f>
        <v>0</v>
      </c>
      <c r="AJ170" s="43" t="n">
        <f aca="false">(AS170)</f>
        <v>0</v>
      </c>
      <c r="AK170" s="43" t="n">
        <v>0</v>
      </c>
      <c r="AL170" s="43" t="n">
        <v>0.47</v>
      </c>
      <c r="AM170" s="43" t="n">
        <v>0</v>
      </c>
      <c r="AN170" s="43" t="n">
        <v>0</v>
      </c>
      <c r="AO170" s="43" t="n">
        <v>0</v>
      </c>
      <c r="AP170" s="43" t="n">
        <v>0</v>
      </c>
      <c r="AQ170" s="43" t="n">
        <v>0</v>
      </c>
      <c r="AR170" s="43" t="n">
        <v>0</v>
      </c>
      <c r="AS170" s="43" t="n">
        <v>0</v>
      </c>
      <c r="AT170" s="43" t="n">
        <v>0</v>
      </c>
      <c r="AU170" s="43" t="n">
        <v>0</v>
      </c>
      <c r="AV170" s="43" t="n">
        <v>1</v>
      </c>
      <c r="AW170" s="43" t="n">
        <v>1</v>
      </c>
      <c r="AZ170" s="43" t="n">
        <v>1</v>
      </c>
      <c r="BA170" s="43" t="n">
        <v>1</v>
      </c>
      <c r="BB170" s="43" t="n">
        <v>1</v>
      </c>
      <c r="BC170" s="43" t="n">
        <v>9.65</v>
      </c>
      <c r="BH170" s="43" t="n">
        <v>0</v>
      </c>
      <c r="BI170" s="43" t="n">
        <v>1</v>
      </c>
      <c r="BJ170" s="43" t="s">
        <v>227</v>
      </c>
      <c r="BM170" s="43" t="n">
        <v>0</v>
      </c>
      <c r="BN170" s="43" t="n">
        <v>0</v>
      </c>
      <c r="BO170" s="43" t="s">
        <v>228</v>
      </c>
      <c r="BP170" s="43" t="n">
        <v>1</v>
      </c>
      <c r="BQ170" s="43" t="n">
        <v>30</v>
      </c>
      <c r="BR170" s="43" t="n">
        <v>0</v>
      </c>
      <c r="BS170" s="43" t="n">
        <v>1</v>
      </c>
      <c r="BT170" s="43" t="n">
        <v>1</v>
      </c>
      <c r="BU170" s="43" t="n">
        <v>1</v>
      </c>
      <c r="BV170" s="43" t="n">
        <v>1</v>
      </c>
      <c r="BW170" s="43" t="n">
        <v>1</v>
      </c>
      <c r="BX170" s="43" t="n">
        <v>1</v>
      </c>
      <c r="BZ170" s="43" t="n">
        <v>0</v>
      </c>
      <c r="CA170" s="43" t="n">
        <v>0</v>
      </c>
      <c r="CE170" s="43" t="n">
        <v>0</v>
      </c>
      <c r="CF170" s="43" t="n">
        <v>0</v>
      </c>
      <c r="CG170" s="43" t="n">
        <v>0</v>
      </c>
      <c r="CM170" s="43" t="n">
        <v>0</v>
      </c>
      <c r="CO170" s="43" t="n">
        <v>0</v>
      </c>
      <c r="CP170" s="43" t="n">
        <f aca="false">(P170+Q170+S170)</f>
        <v>18.14</v>
      </c>
      <c r="CQ170" s="43" t="n">
        <f aca="false">(AC170*BC170*AW170)</f>
        <v>4.5355</v>
      </c>
      <c r="CR170" s="43" t="n">
        <f aca="false">((ET170)*BB170*AV170)</f>
        <v>0</v>
      </c>
      <c r="CS170" s="43" t="n">
        <f aca="false">(AE170*BS170*AV170)</f>
        <v>0</v>
      </c>
      <c r="CT170" s="43" t="n">
        <f aca="false">(AF170*BA170*AV170)</f>
        <v>0</v>
      </c>
      <c r="CU170" s="43" t="n">
        <f aca="false">AG170</f>
        <v>0</v>
      </c>
      <c r="CV170" s="43" t="n">
        <f aca="false">(AH170*AV170)</f>
        <v>0</v>
      </c>
      <c r="CW170" s="43" t="n">
        <f aca="false">AI170</f>
        <v>0</v>
      </c>
      <c r="CX170" s="43" t="n">
        <f aca="false">AJ170</f>
        <v>0</v>
      </c>
      <c r="CY170" s="43" t="n">
        <f aca="false">(S170+R170)*(BZ170/100)</f>
        <v>0</v>
      </c>
      <c r="CZ170" s="43" t="n">
        <f aca="false">(S170+R170)*(CA170/100)</f>
        <v>0</v>
      </c>
      <c r="DN170" s="43" t="n">
        <v>0</v>
      </c>
      <c r="DO170" s="43" t="n">
        <v>0</v>
      </c>
      <c r="DP170" s="43" t="n">
        <v>1</v>
      </c>
      <c r="DQ170" s="43" t="n">
        <v>1</v>
      </c>
      <c r="DU170" s="43" t="n">
        <v>1013</v>
      </c>
      <c r="DV170" s="43" t="s">
        <v>198</v>
      </c>
      <c r="DW170" s="43" t="s">
        <v>198</v>
      </c>
      <c r="DX170" s="43" t="n">
        <v>1</v>
      </c>
      <c r="EE170" s="43" t="n">
        <v>86330672</v>
      </c>
      <c r="EF170" s="43" t="n">
        <v>30</v>
      </c>
      <c r="EG170" s="43" t="s">
        <v>8</v>
      </c>
      <c r="EH170" s="43" t="n">
        <v>0</v>
      </c>
      <c r="EJ170" s="43" t="n">
        <v>4</v>
      </c>
      <c r="EK170" s="43" t="n">
        <v>0</v>
      </c>
      <c r="EL170" s="43" t="s">
        <v>195</v>
      </c>
      <c r="EM170" s="43" t="s">
        <v>196</v>
      </c>
      <c r="EQ170" s="43" t="n">
        <v>0</v>
      </c>
      <c r="ER170" s="43" t="n">
        <v>0</v>
      </c>
      <c r="ES170" s="43" t="n">
        <v>0.47</v>
      </c>
      <c r="ET170" s="43" t="n">
        <v>0</v>
      </c>
      <c r="EU170" s="43" t="n">
        <v>0</v>
      </c>
      <c r="EV170" s="43" t="n">
        <v>0</v>
      </c>
      <c r="EW170" s="43" t="n">
        <v>0</v>
      </c>
      <c r="EX170" s="43" t="n">
        <v>0</v>
      </c>
      <c r="EY170" s="43" t="n">
        <v>0</v>
      </c>
      <c r="FQ170" s="43" t="n">
        <v>0</v>
      </c>
      <c r="FR170" s="43" t="n">
        <v>0</v>
      </c>
      <c r="FS170" s="43" t="n">
        <v>0</v>
      </c>
      <c r="FX170" s="43" t="n">
        <v>0</v>
      </c>
      <c r="FY170" s="43" t="n">
        <v>0</v>
      </c>
      <c r="GD170" s="43" t="n">
        <v>1</v>
      </c>
      <c r="GF170" s="43" t="n">
        <v>1888176905</v>
      </c>
      <c r="GG170" s="43" t="n">
        <v>2</v>
      </c>
      <c r="GH170" s="43" t="n">
        <v>0</v>
      </c>
      <c r="GI170" s="43" t="n">
        <v>-2</v>
      </c>
      <c r="GJ170" s="43" t="n">
        <v>0</v>
      </c>
      <c r="GK170" s="43" t="n">
        <v>0</v>
      </c>
      <c r="GL170" s="43" t="n">
        <f aca="false">ROUND(IF(AND(BH170=3,BI170=3,FS170&lt;&gt;0),P170,0),2)</f>
        <v>0</v>
      </c>
      <c r="GM170" s="43" t="n">
        <f aca="false">ROUND(O170+X170+Y170,2)+GX170</f>
        <v>18.14</v>
      </c>
      <c r="GN170" s="43" t="n">
        <f aca="false">IF(OR(BI170=0,BI170=1),GM170-GX170,0)</f>
        <v>18.14</v>
      </c>
      <c r="GO170" s="43" t="n">
        <f aca="false">IF(BI170=2,GM170-GX170,0)</f>
        <v>0</v>
      </c>
      <c r="GP170" s="43" t="n">
        <f aca="false">IF(BI170=4,GM170-GX170,0)</f>
        <v>0</v>
      </c>
      <c r="GR170" s="43" t="n">
        <v>0</v>
      </c>
      <c r="GS170" s="43" t="n">
        <v>3</v>
      </c>
      <c r="GT170" s="43" t="n">
        <v>0</v>
      </c>
      <c r="GV170" s="43" t="n">
        <f aca="false">(GT170)</f>
        <v>0</v>
      </c>
      <c r="GW170" s="43" t="n">
        <v>9.65</v>
      </c>
      <c r="GX170" s="43" t="n">
        <f aca="false">ROUND(HC170*I170,2)</f>
        <v>0</v>
      </c>
      <c r="HA170" s="43" t="n">
        <v>0</v>
      </c>
      <c r="HB170" s="43" t="n">
        <v>0</v>
      </c>
      <c r="HC170" s="43" t="n">
        <f aca="false">GV170*GW170</f>
        <v>0</v>
      </c>
      <c r="HS170" s="43" t="n">
        <v>0</v>
      </c>
      <c r="IK170" s="43" t="n">
        <v>0</v>
      </c>
    </row>
    <row r="171" customFormat="false" ht="14.65" hidden="false" customHeight="false" outlineLevel="0" collapsed="false">
      <c r="A171" s="43" t="n">
        <v>17</v>
      </c>
      <c r="B171" s="43" t="n">
        <v>1</v>
      </c>
      <c r="E171" s="43" t="s">
        <v>229</v>
      </c>
      <c r="F171" s="43" t="s">
        <v>191</v>
      </c>
      <c r="G171" s="43" t="s">
        <v>64</v>
      </c>
      <c r="H171" s="43" t="s">
        <v>198</v>
      </c>
      <c r="I171" s="43" t="n">
        <f aca="false">ROUND(4,9)</f>
        <v>4</v>
      </c>
      <c r="J171" s="43" t="n">
        <v>0</v>
      </c>
      <c r="K171" s="43" t="n">
        <f aca="false">ROUND(4,9)</f>
        <v>4</v>
      </c>
      <c r="O171" s="43" t="n">
        <f aca="false">ROUND(CP171,2)</f>
        <v>1092.84</v>
      </c>
      <c r="P171" s="43" t="n">
        <f aca="false">ROUND(CQ171*I171,2)</f>
        <v>1092.84</v>
      </c>
      <c r="Q171" s="43" t="n">
        <f aca="false">ROUND(CR171*I171,2)</f>
        <v>0</v>
      </c>
      <c r="R171" s="43" t="n">
        <f aca="false">ROUND(CS171*I171,2)</f>
        <v>0</v>
      </c>
      <c r="S171" s="43" t="n">
        <f aca="false">ROUND(CT171*I171,2)</f>
        <v>0</v>
      </c>
      <c r="T171" s="43" t="n">
        <f aca="false">ROUND(CU171*I171,2)</f>
        <v>0</v>
      </c>
      <c r="U171" s="43" t="n">
        <f aca="false">CV171*I171</f>
        <v>0</v>
      </c>
      <c r="V171" s="43" t="n">
        <f aca="false">CW171*I171</f>
        <v>0</v>
      </c>
      <c r="W171" s="43" t="n">
        <f aca="false">ROUND(CX171*I171,2)</f>
        <v>0</v>
      </c>
      <c r="X171" s="43" t="n">
        <f aca="false">ROUND(CY171,2)</f>
        <v>0</v>
      </c>
      <c r="Y171" s="43" t="n">
        <f aca="false">ROUND(CZ171,2)</f>
        <v>0</v>
      </c>
      <c r="AA171" s="43" t="n">
        <v>86497921</v>
      </c>
      <c r="AB171" s="43" t="n">
        <f aca="false">(AC171+AD171+AF171)</f>
        <v>273.21</v>
      </c>
      <c r="AC171" s="43" t="n">
        <f aca="false">(ES171)</f>
        <v>273.21</v>
      </c>
      <c r="AD171" s="43" t="n">
        <f aca="false">(ET171)</f>
        <v>0</v>
      </c>
      <c r="AE171" s="43" t="n">
        <f aca="false">(EU171)</f>
        <v>0</v>
      </c>
      <c r="AF171" s="43" t="n">
        <f aca="false">(EV171)</f>
        <v>0</v>
      </c>
      <c r="AG171" s="43" t="n">
        <f aca="false">(AP171)</f>
        <v>0</v>
      </c>
      <c r="AH171" s="43" t="n">
        <f aca="false">(EW171)</f>
        <v>0</v>
      </c>
      <c r="AI171" s="43" t="n">
        <f aca="false">(EX171)</f>
        <v>0</v>
      </c>
      <c r="AJ171" s="43" t="n">
        <f aca="false">(AS171)</f>
        <v>0</v>
      </c>
      <c r="AK171" s="43" t="n">
        <v>0</v>
      </c>
      <c r="AL171" s="43" t="n">
        <v>273.21</v>
      </c>
      <c r="AM171" s="43" t="n">
        <v>0</v>
      </c>
      <c r="AN171" s="43" t="n">
        <v>0</v>
      </c>
      <c r="AO171" s="43" t="n">
        <v>0</v>
      </c>
      <c r="AP171" s="43" t="n">
        <v>0</v>
      </c>
      <c r="AQ171" s="43" t="n">
        <v>0</v>
      </c>
      <c r="AR171" s="43" t="n">
        <v>0</v>
      </c>
      <c r="AS171" s="43" t="n">
        <v>0</v>
      </c>
      <c r="AT171" s="43" t="n">
        <v>0</v>
      </c>
      <c r="AU171" s="43" t="n">
        <v>0</v>
      </c>
      <c r="AV171" s="43" t="n">
        <v>1</v>
      </c>
      <c r="AW171" s="43" t="n">
        <v>1</v>
      </c>
      <c r="AZ171" s="43" t="n">
        <v>1</v>
      </c>
      <c r="BA171" s="43" t="n">
        <v>1</v>
      </c>
      <c r="BB171" s="43" t="n">
        <v>1</v>
      </c>
      <c r="BC171" s="43" t="n">
        <v>1</v>
      </c>
      <c r="BH171" s="43" t="n">
        <v>0</v>
      </c>
      <c r="BI171" s="43" t="n">
        <v>1</v>
      </c>
      <c r="BJ171" s="43" t="s">
        <v>230</v>
      </c>
      <c r="BM171" s="43" t="n">
        <v>0</v>
      </c>
      <c r="BN171" s="43" t="n">
        <v>0</v>
      </c>
      <c r="BO171" s="43" t="s">
        <v>231</v>
      </c>
      <c r="BP171" s="43" t="n">
        <v>1</v>
      </c>
      <c r="BQ171" s="43" t="n">
        <v>30</v>
      </c>
      <c r="BR171" s="43" t="n">
        <v>0</v>
      </c>
      <c r="BS171" s="43" t="n">
        <v>1</v>
      </c>
      <c r="BT171" s="43" t="n">
        <v>1</v>
      </c>
      <c r="BU171" s="43" t="n">
        <v>1</v>
      </c>
      <c r="BV171" s="43" t="n">
        <v>1</v>
      </c>
      <c r="BW171" s="43" t="n">
        <v>1</v>
      </c>
      <c r="BX171" s="43" t="n">
        <v>1</v>
      </c>
      <c r="BZ171" s="43" t="n">
        <v>0</v>
      </c>
      <c r="CA171" s="43" t="n">
        <v>0</v>
      </c>
      <c r="CE171" s="43" t="n">
        <v>0</v>
      </c>
      <c r="CF171" s="43" t="n">
        <v>0</v>
      </c>
      <c r="CG171" s="43" t="n">
        <v>0</v>
      </c>
      <c r="CM171" s="43" t="n">
        <v>0</v>
      </c>
      <c r="CO171" s="43" t="n">
        <v>0</v>
      </c>
      <c r="CP171" s="43" t="n">
        <f aca="false">(P171+Q171+S171)</f>
        <v>1092.84</v>
      </c>
      <c r="CQ171" s="43" t="n">
        <f aca="false">(AC171*BC171*AW171)</f>
        <v>273.21</v>
      </c>
      <c r="CR171" s="43" t="n">
        <f aca="false">((ET171)*BB171*AV171)</f>
        <v>0</v>
      </c>
      <c r="CS171" s="43" t="n">
        <f aca="false">(AE171*BS171*AV171)</f>
        <v>0</v>
      </c>
      <c r="CT171" s="43" t="n">
        <f aca="false">(AF171*BA171*AV171)</f>
        <v>0</v>
      </c>
      <c r="CU171" s="43" t="n">
        <f aca="false">AG171</f>
        <v>0</v>
      </c>
      <c r="CV171" s="43" t="n">
        <f aca="false">(AH171*AV171)</f>
        <v>0</v>
      </c>
      <c r="CW171" s="43" t="n">
        <f aca="false">AI171</f>
        <v>0</v>
      </c>
      <c r="CX171" s="43" t="n">
        <f aca="false">AJ171</f>
        <v>0</v>
      </c>
      <c r="CY171" s="43" t="n">
        <f aca="false">(((S171+R171)*BZ171)/100)</f>
        <v>0</v>
      </c>
      <c r="CZ171" s="43" t="n">
        <f aca="false">(((S171+R171)*CA171)/100)</f>
        <v>0</v>
      </c>
      <c r="DN171" s="43" t="n">
        <v>0</v>
      </c>
      <c r="DO171" s="43" t="n">
        <v>0</v>
      </c>
      <c r="DP171" s="43" t="n">
        <v>1</v>
      </c>
      <c r="DQ171" s="43" t="n">
        <v>1</v>
      </c>
      <c r="DU171" s="43" t="n">
        <v>1013</v>
      </c>
      <c r="DV171" s="43" t="s">
        <v>198</v>
      </c>
      <c r="DW171" s="43" t="s">
        <v>198</v>
      </c>
      <c r="DX171" s="43" t="n">
        <v>1</v>
      </c>
      <c r="EE171" s="43" t="n">
        <v>86330672</v>
      </c>
      <c r="EF171" s="43" t="n">
        <v>30</v>
      </c>
      <c r="EG171" s="43" t="s">
        <v>8</v>
      </c>
      <c r="EH171" s="43" t="n">
        <v>0</v>
      </c>
      <c r="EJ171" s="43" t="n">
        <v>4</v>
      </c>
      <c r="EK171" s="43" t="n">
        <v>0</v>
      </c>
      <c r="EL171" s="43" t="s">
        <v>195</v>
      </c>
      <c r="EM171" s="43" t="s">
        <v>196</v>
      </c>
      <c r="EQ171" s="43" t="n">
        <v>0</v>
      </c>
      <c r="ER171" s="43" t="n">
        <v>0</v>
      </c>
      <c r="ES171" s="43" t="n">
        <v>273.21</v>
      </c>
      <c r="ET171" s="43" t="n">
        <v>0</v>
      </c>
      <c r="EU171" s="43" t="n">
        <v>0</v>
      </c>
      <c r="EV171" s="43" t="n">
        <v>0</v>
      </c>
      <c r="EW171" s="43" t="n">
        <v>0</v>
      </c>
      <c r="EX171" s="43" t="n">
        <v>0</v>
      </c>
      <c r="EY171" s="43" t="n">
        <v>0</v>
      </c>
      <c r="FQ171" s="43" t="n">
        <v>0</v>
      </c>
      <c r="FR171" s="43" t="n">
        <v>0</v>
      </c>
      <c r="FS171" s="43" t="n">
        <v>0</v>
      </c>
      <c r="FX171" s="43" t="n">
        <v>0</v>
      </c>
      <c r="FY171" s="43" t="n">
        <v>0</v>
      </c>
      <c r="GD171" s="43" t="n">
        <v>1</v>
      </c>
      <c r="GF171" s="43" t="n">
        <v>1699119668</v>
      </c>
      <c r="GG171" s="43" t="n">
        <v>2</v>
      </c>
      <c r="GH171" s="43" t="n">
        <v>0</v>
      </c>
      <c r="GI171" s="43" t="n">
        <v>-2</v>
      </c>
      <c r="GJ171" s="43" t="n">
        <v>0</v>
      </c>
      <c r="GK171" s="43" t="n">
        <v>0</v>
      </c>
      <c r="GL171" s="43" t="n">
        <f aca="false">ROUND(IF(AND(BH171=3,BI171=3,FS171&lt;&gt;0),P171,0),2)</f>
        <v>0</v>
      </c>
      <c r="GM171" s="43" t="n">
        <f aca="false">ROUND(O171+X171+Y171,2)+GX171</f>
        <v>1092.84</v>
      </c>
      <c r="GN171" s="43" t="n">
        <f aca="false">IF(OR(BI171=0,BI171=1),GM171-GX171,0)</f>
        <v>1092.84</v>
      </c>
      <c r="GO171" s="43" t="n">
        <f aca="false">IF(BI171=2,GM171-GX171,0)</f>
        <v>0</v>
      </c>
      <c r="GP171" s="43" t="n">
        <f aca="false">IF(BI171=4,GM171-GX171,0)</f>
        <v>0</v>
      </c>
      <c r="GR171" s="43" t="n">
        <v>0</v>
      </c>
      <c r="GS171" s="43" t="n">
        <v>3</v>
      </c>
      <c r="GT171" s="43" t="n">
        <v>0</v>
      </c>
      <c r="GV171" s="43" t="n">
        <f aca="false">(GT171)</f>
        <v>0</v>
      </c>
      <c r="GW171" s="43" t="n">
        <v>1</v>
      </c>
      <c r="GX171" s="43" t="n">
        <f aca="false">ROUND(HC171*I171,2)</f>
        <v>0</v>
      </c>
      <c r="HA171" s="43" t="n">
        <v>0</v>
      </c>
      <c r="HB171" s="43" t="n">
        <v>0</v>
      </c>
      <c r="HC171" s="43" t="n">
        <f aca="false">GV171*GW171</f>
        <v>0</v>
      </c>
      <c r="HS171" s="43" t="n">
        <v>0</v>
      </c>
      <c r="IK171" s="43" t="n">
        <v>0</v>
      </c>
    </row>
    <row r="172" customFormat="false" ht="14.65" hidden="false" customHeight="false" outlineLevel="0" collapsed="false">
      <c r="A172" s="43" t="n">
        <v>17</v>
      </c>
      <c r="B172" s="43" t="n">
        <v>1</v>
      </c>
      <c r="E172" s="43" t="s">
        <v>229</v>
      </c>
      <c r="F172" s="43" t="s">
        <v>191</v>
      </c>
      <c r="G172" s="43" t="s">
        <v>64</v>
      </c>
      <c r="H172" s="43" t="s">
        <v>198</v>
      </c>
      <c r="I172" s="43" t="n">
        <f aca="false">ROUND(4,9)</f>
        <v>4</v>
      </c>
      <c r="J172" s="43" t="n">
        <v>0</v>
      </c>
      <c r="K172" s="43" t="n">
        <f aca="false">ROUND(4,9)</f>
        <v>4</v>
      </c>
      <c r="O172" s="43" t="n">
        <f aca="false">ROUND(CP172,2)</f>
        <v>10545.91</v>
      </c>
      <c r="P172" s="43" t="n">
        <f aca="false">ROUND(CQ172*I172,2)</f>
        <v>10545.91</v>
      </c>
      <c r="Q172" s="43" t="n">
        <f aca="false">ROUND(CR172*I172,2)</f>
        <v>0</v>
      </c>
      <c r="R172" s="43" t="n">
        <f aca="false">ROUND(CS172*I172,2)</f>
        <v>0</v>
      </c>
      <c r="S172" s="43" t="n">
        <f aca="false">ROUND(CT172*I172,2)</f>
        <v>0</v>
      </c>
      <c r="T172" s="43" t="n">
        <f aca="false">ROUND(CU172*I172,2)</f>
        <v>0</v>
      </c>
      <c r="U172" s="43" t="n">
        <f aca="false">CV172*I172</f>
        <v>0</v>
      </c>
      <c r="V172" s="43" t="n">
        <f aca="false">CW172*I172</f>
        <v>0</v>
      </c>
      <c r="W172" s="43" t="n">
        <f aca="false">ROUND(CX172*I172,2)</f>
        <v>0</v>
      </c>
      <c r="X172" s="43" t="n">
        <f aca="false">ROUND(CY172,2)</f>
        <v>0</v>
      </c>
      <c r="Y172" s="43" t="n">
        <f aca="false">ROUND(CZ172,2)</f>
        <v>0</v>
      </c>
      <c r="AA172" s="43" t="n">
        <v>86497922</v>
      </c>
      <c r="AB172" s="43" t="n">
        <f aca="false">(AC172+AD172+AF172)</f>
        <v>273.21</v>
      </c>
      <c r="AC172" s="43" t="n">
        <f aca="false">(ES172)</f>
        <v>273.21</v>
      </c>
      <c r="AD172" s="43" t="n">
        <f aca="false">(ET172)</f>
        <v>0</v>
      </c>
      <c r="AE172" s="43" t="n">
        <f aca="false">(EU172)</f>
        <v>0</v>
      </c>
      <c r="AF172" s="43" t="n">
        <f aca="false">(EV172)</f>
        <v>0</v>
      </c>
      <c r="AG172" s="43" t="n">
        <f aca="false">(AP172)</f>
        <v>0</v>
      </c>
      <c r="AH172" s="43" t="n">
        <f aca="false">(EW172)</f>
        <v>0</v>
      </c>
      <c r="AI172" s="43" t="n">
        <f aca="false">(EX172)</f>
        <v>0</v>
      </c>
      <c r="AJ172" s="43" t="n">
        <f aca="false">(AS172)</f>
        <v>0</v>
      </c>
      <c r="AK172" s="43" t="n">
        <v>0</v>
      </c>
      <c r="AL172" s="43" t="n">
        <v>273.21</v>
      </c>
      <c r="AM172" s="43" t="n">
        <v>0</v>
      </c>
      <c r="AN172" s="43" t="n">
        <v>0</v>
      </c>
      <c r="AO172" s="43" t="n">
        <v>0</v>
      </c>
      <c r="AP172" s="43" t="n">
        <v>0</v>
      </c>
      <c r="AQ172" s="43" t="n">
        <v>0</v>
      </c>
      <c r="AR172" s="43" t="n">
        <v>0</v>
      </c>
      <c r="AS172" s="43" t="n">
        <v>0</v>
      </c>
      <c r="AT172" s="43" t="n">
        <v>0</v>
      </c>
      <c r="AU172" s="43" t="n">
        <v>0</v>
      </c>
      <c r="AV172" s="43" t="n">
        <v>1</v>
      </c>
      <c r="AW172" s="43" t="n">
        <v>1</v>
      </c>
      <c r="AZ172" s="43" t="n">
        <v>1</v>
      </c>
      <c r="BA172" s="43" t="n">
        <v>1</v>
      </c>
      <c r="BB172" s="43" t="n">
        <v>1</v>
      </c>
      <c r="BC172" s="43" t="n">
        <v>9.65</v>
      </c>
      <c r="BH172" s="43" t="n">
        <v>0</v>
      </c>
      <c r="BI172" s="43" t="n">
        <v>1</v>
      </c>
      <c r="BJ172" s="43" t="s">
        <v>230</v>
      </c>
      <c r="BM172" s="43" t="n">
        <v>0</v>
      </c>
      <c r="BN172" s="43" t="n">
        <v>0</v>
      </c>
      <c r="BO172" s="43" t="s">
        <v>231</v>
      </c>
      <c r="BP172" s="43" t="n">
        <v>1</v>
      </c>
      <c r="BQ172" s="43" t="n">
        <v>30</v>
      </c>
      <c r="BR172" s="43" t="n">
        <v>0</v>
      </c>
      <c r="BS172" s="43" t="n">
        <v>1</v>
      </c>
      <c r="BT172" s="43" t="n">
        <v>1</v>
      </c>
      <c r="BU172" s="43" t="n">
        <v>1</v>
      </c>
      <c r="BV172" s="43" t="n">
        <v>1</v>
      </c>
      <c r="BW172" s="43" t="n">
        <v>1</v>
      </c>
      <c r="BX172" s="43" t="n">
        <v>1</v>
      </c>
      <c r="BZ172" s="43" t="n">
        <v>0</v>
      </c>
      <c r="CA172" s="43" t="n">
        <v>0</v>
      </c>
      <c r="CE172" s="43" t="n">
        <v>0</v>
      </c>
      <c r="CF172" s="43" t="n">
        <v>0</v>
      </c>
      <c r="CG172" s="43" t="n">
        <v>0</v>
      </c>
      <c r="CM172" s="43" t="n">
        <v>0</v>
      </c>
      <c r="CO172" s="43" t="n">
        <v>0</v>
      </c>
      <c r="CP172" s="43" t="n">
        <f aca="false">(P172+Q172+S172)</f>
        <v>10545.91</v>
      </c>
      <c r="CQ172" s="43" t="n">
        <f aca="false">(AC172*BC172*AW172)</f>
        <v>2636.4765</v>
      </c>
      <c r="CR172" s="43" t="n">
        <f aca="false">((ET172)*BB172*AV172)</f>
        <v>0</v>
      </c>
      <c r="CS172" s="43" t="n">
        <f aca="false">(AE172*BS172*AV172)</f>
        <v>0</v>
      </c>
      <c r="CT172" s="43" t="n">
        <f aca="false">(AF172*BA172*AV172)</f>
        <v>0</v>
      </c>
      <c r="CU172" s="43" t="n">
        <f aca="false">AG172</f>
        <v>0</v>
      </c>
      <c r="CV172" s="43" t="n">
        <f aca="false">(AH172*AV172)</f>
        <v>0</v>
      </c>
      <c r="CW172" s="43" t="n">
        <f aca="false">AI172</f>
        <v>0</v>
      </c>
      <c r="CX172" s="43" t="n">
        <f aca="false">AJ172</f>
        <v>0</v>
      </c>
      <c r="CY172" s="43" t="n">
        <f aca="false">(S172+R172)*(BZ172/100)</f>
        <v>0</v>
      </c>
      <c r="CZ172" s="43" t="n">
        <f aca="false">(S172+R172)*(CA172/100)</f>
        <v>0</v>
      </c>
      <c r="DN172" s="43" t="n">
        <v>0</v>
      </c>
      <c r="DO172" s="43" t="n">
        <v>0</v>
      </c>
      <c r="DP172" s="43" t="n">
        <v>1</v>
      </c>
      <c r="DQ172" s="43" t="n">
        <v>1</v>
      </c>
      <c r="DU172" s="43" t="n">
        <v>1013</v>
      </c>
      <c r="DV172" s="43" t="s">
        <v>198</v>
      </c>
      <c r="DW172" s="43" t="s">
        <v>198</v>
      </c>
      <c r="DX172" s="43" t="n">
        <v>1</v>
      </c>
      <c r="EE172" s="43" t="n">
        <v>86330672</v>
      </c>
      <c r="EF172" s="43" t="n">
        <v>30</v>
      </c>
      <c r="EG172" s="43" t="s">
        <v>8</v>
      </c>
      <c r="EH172" s="43" t="n">
        <v>0</v>
      </c>
      <c r="EJ172" s="43" t="n">
        <v>4</v>
      </c>
      <c r="EK172" s="43" t="n">
        <v>0</v>
      </c>
      <c r="EL172" s="43" t="s">
        <v>195</v>
      </c>
      <c r="EM172" s="43" t="s">
        <v>196</v>
      </c>
      <c r="EQ172" s="43" t="n">
        <v>0</v>
      </c>
      <c r="ER172" s="43" t="n">
        <v>0</v>
      </c>
      <c r="ES172" s="43" t="n">
        <v>273.21</v>
      </c>
      <c r="ET172" s="43" t="n">
        <v>0</v>
      </c>
      <c r="EU172" s="43" t="n">
        <v>0</v>
      </c>
      <c r="EV172" s="43" t="n">
        <v>0</v>
      </c>
      <c r="EW172" s="43" t="n">
        <v>0</v>
      </c>
      <c r="EX172" s="43" t="n">
        <v>0</v>
      </c>
      <c r="EY172" s="43" t="n">
        <v>0</v>
      </c>
      <c r="FQ172" s="43" t="n">
        <v>0</v>
      </c>
      <c r="FR172" s="43" t="n">
        <v>0</v>
      </c>
      <c r="FS172" s="43" t="n">
        <v>0</v>
      </c>
      <c r="FX172" s="43" t="n">
        <v>0</v>
      </c>
      <c r="FY172" s="43" t="n">
        <v>0</v>
      </c>
      <c r="GD172" s="43" t="n">
        <v>1</v>
      </c>
      <c r="GF172" s="43" t="n">
        <v>1699119668</v>
      </c>
      <c r="GG172" s="43" t="n">
        <v>2</v>
      </c>
      <c r="GH172" s="43" t="n">
        <v>0</v>
      </c>
      <c r="GI172" s="43" t="n">
        <v>-2</v>
      </c>
      <c r="GJ172" s="43" t="n">
        <v>0</v>
      </c>
      <c r="GK172" s="43" t="n">
        <v>0</v>
      </c>
      <c r="GL172" s="43" t="n">
        <f aca="false">ROUND(IF(AND(BH172=3,BI172=3,FS172&lt;&gt;0),P172,0),2)</f>
        <v>0</v>
      </c>
      <c r="GM172" s="43" t="n">
        <f aca="false">ROUND(O172+X172+Y172,2)+GX172</f>
        <v>10545.91</v>
      </c>
      <c r="GN172" s="43" t="n">
        <f aca="false">IF(OR(BI172=0,BI172=1),GM172-GX172,0)</f>
        <v>10545.91</v>
      </c>
      <c r="GO172" s="43" t="n">
        <f aca="false">IF(BI172=2,GM172-GX172,0)</f>
        <v>0</v>
      </c>
      <c r="GP172" s="43" t="n">
        <f aca="false">IF(BI172=4,GM172-GX172,0)</f>
        <v>0</v>
      </c>
      <c r="GR172" s="43" t="n">
        <v>0</v>
      </c>
      <c r="GS172" s="43" t="n">
        <v>3</v>
      </c>
      <c r="GT172" s="43" t="n">
        <v>0</v>
      </c>
      <c r="GV172" s="43" t="n">
        <f aca="false">(GT172)</f>
        <v>0</v>
      </c>
      <c r="GW172" s="43" t="n">
        <v>9.65</v>
      </c>
      <c r="GX172" s="43" t="n">
        <f aca="false">ROUND(HC172*I172,2)</f>
        <v>0</v>
      </c>
      <c r="HA172" s="43" t="n">
        <v>0</v>
      </c>
      <c r="HB172" s="43" t="n">
        <v>0</v>
      </c>
      <c r="HC172" s="43" t="n">
        <f aca="false">GV172*GW172</f>
        <v>0</v>
      </c>
      <c r="HS172" s="43" t="n">
        <v>0</v>
      </c>
      <c r="IK172" s="43" t="n">
        <v>0</v>
      </c>
    </row>
    <row r="173" customFormat="false" ht="14.65" hidden="false" customHeight="false" outlineLevel="0" collapsed="false">
      <c r="A173" s="43" t="n">
        <v>17</v>
      </c>
      <c r="B173" s="43" t="n">
        <v>1</v>
      </c>
      <c r="E173" s="43" t="s">
        <v>232</v>
      </c>
      <c r="F173" s="43" t="s">
        <v>191</v>
      </c>
      <c r="G173" s="43" t="s">
        <v>65</v>
      </c>
      <c r="H173" s="43" t="s">
        <v>222</v>
      </c>
      <c r="I173" s="43" t="n">
        <f aca="false">ROUND(0.08,9)</f>
        <v>0.08</v>
      </c>
      <c r="J173" s="43" t="n">
        <v>0</v>
      </c>
      <c r="K173" s="43" t="n">
        <f aca="false">ROUND(0.08,9)</f>
        <v>0.08</v>
      </c>
      <c r="O173" s="43" t="n">
        <f aca="false">ROUND(CP173,2)</f>
        <v>55.95</v>
      </c>
      <c r="P173" s="43" t="n">
        <f aca="false">ROUND(CQ173*I173,2)</f>
        <v>55.95</v>
      </c>
      <c r="Q173" s="43" t="n">
        <f aca="false">ROUND(CR173*I173,2)</f>
        <v>0</v>
      </c>
      <c r="R173" s="43" t="n">
        <f aca="false">ROUND(CS173*I173,2)</f>
        <v>0</v>
      </c>
      <c r="S173" s="43" t="n">
        <f aca="false">ROUND(CT173*I173,2)</f>
        <v>0</v>
      </c>
      <c r="T173" s="43" t="n">
        <f aca="false">ROUND(CU173*I173,2)</f>
        <v>0</v>
      </c>
      <c r="U173" s="43" t="n">
        <f aca="false">CV173*I173</f>
        <v>0</v>
      </c>
      <c r="V173" s="43" t="n">
        <f aca="false">CW173*I173</f>
        <v>0</v>
      </c>
      <c r="W173" s="43" t="n">
        <f aca="false">ROUND(CX173*I173,2)</f>
        <v>0</v>
      </c>
      <c r="X173" s="43" t="n">
        <f aca="false">ROUND(CY173,2)</f>
        <v>0</v>
      </c>
      <c r="Y173" s="43" t="n">
        <f aca="false">ROUND(CZ173,2)</f>
        <v>0</v>
      </c>
      <c r="AA173" s="43" t="n">
        <v>86497921</v>
      </c>
      <c r="AB173" s="43" t="n">
        <f aca="false">(AC173+AD173+AF173)</f>
        <v>699.32</v>
      </c>
      <c r="AC173" s="43" t="n">
        <f aca="false">(ES173)</f>
        <v>699.32</v>
      </c>
      <c r="AD173" s="43" t="n">
        <f aca="false">(ET173)</f>
        <v>0</v>
      </c>
      <c r="AE173" s="43" t="n">
        <f aca="false">(EU173)</f>
        <v>0</v>
      </c>
      <c r="AF173" s="43" t="n">
        <f aca="false">(EV173)</f>
        <v>0</v>
      </c>
      <c r="AG173" s="43" t="n">
        <f aca="false">(AP173)</f>
        <v>0</v>
      </c>
      <c r="AH173" s="43" t="n">
        <f aca="false">(EW173)</f>
        <v>0</v>
      </c>
      <c r="AI173" s="43" t="n">
        <f aca="false">(EX173)</f>
        <v>0</v>
      </c>
      <c r="AJ173" s="43" t="n">
        <f aca="false">(AS173)</f>
        <v>0</v>
      </c>
      <c r="AK173" s="43" t="n">
        <v>0</v>
      </c>
      <c r="AL173" s="43" t="n">
        <v>699.32</v>
      </c>
      <c r="AM173" s="43" t="n">
        <v>0</v>
      </c>
      <c r="AN173" s="43" t="n">
        <v>0</v>
      </c>
      <c r="AO173" s="43" t="n">
        <v>0</v>
      </c>
      <c r="AP173" s="43" t="n">
        <v>0</v>
      </c>
      <c r="AQ173" s="43" t="n">
        <v>0</v>
      </c>
      <c r="AR173" s="43" t="n">
        <v>0</v>
      </c>
      <c r="AS173" s="43" t="n">
        <v>0</v>
      </c>
      <c r="AT173" s="43" t="n">
        <v>0</v>
      </c>
      <c r="AU173" s="43" t="n">
        <v>0</v>
      </c>
      <c r="AV173" s="43" t="n">
        <v>1</v>
      </c>
      <c r="AW173" s="43" t="n">
        <v>1</v>
      </c>
      <c r="AZ173" s="43" t="n">
        <v>1</v>
      </c>
      <c r="BA173" s="43" t="n">
        <v>1</v>
      </c>
      <c r="BB173" s="43" t="n">
        <v>1</v>
      </c>
      <c r="BC173" s="43" t="n">
        <v>1</v>
      </c>
      <c r="BH173" s="43" t="n">
        <v>0</v>
      </c>
      <c r="BI173" s="43" t="n">
        <v>1</v>
      </c>
      <c r="BJ173" s="43" t="s">
        <v>233</v>
      </c>
      <c r="BM173" s="43" t="n">
        <v>0</v>
      </c>
      <c r="BN173" s="43" t="n">
        <v>0</v>
      </c>
      <c r="BO173" s="43" t="s">
        <v>234</v>
      </c>
      <c r="BP173" s="43" t="n">
        <v>1</v>
      </c>
      <c r="BQ173" s="43" t="n">
        <v>30</v>
      </c>
      <c r="BR173" s="43" t="n">
        <v>0</v>
      </c>
      <c r="BS173" s="43" t="n">
        <v>1</v>
      </c>
      <c r="BT173" s="43" t="n">
        <v>1</v>
      </c>
      <c r="BU173" s="43" t="n">
        <v>1</v>
      </c>
      <c r="BV173" s="43" t="n">
        <v>1</v>
      </c>
      <c r="BW173" s="43" t="n">
        <v>1</v>
      </c>
      <c r="BX173" s="43" t="n">
        <v>1</v>
      </c>
      <c r="BZ173" s="43" t="n">
        <v>0</v>
      </c>
      <c r="CA173" s="43" t="n">
        <v>0</v>
      </c>
      <c r="CE173" s="43" t="n">
        <v>0</v>
      </c>
      <c r="CF173" s="43" t="n">
        <v>0</v>
      </c>
      <c r="CG173" s="43" t="n">
        <v>0</v>
      </c>
      <c r="CM173" s="43" t="n">
        <v>0</v>
      </c>
      <c r="CO173" s="43" t="n">
        <v>0</v>
      </c>
      <c r="CP173" s="43" t="n">
        <f aca="false">(P173+Q173+S173)</f>
        <v>55.95</v>
      </c>
      <c r="CQ173" s="43" t="n">
        <f aca="false">(AC173*BC173*AW173)</f>
        <v>699.32</v>
      </c>
      <c r="CR173" s="43" t="n">
        <f aca="false">((ET173)*BB173*AV173)</f>
        <v>0</v>
      </c>
      <c r="CS173" s="43" t="n">
        <f aca="false">(AE173*BS173*AV173)</f>
        <v>0</v>
      </c>
      <c r="CT173" s="43" t="n">
        <f aca="false">(AF173*BA173*AV173)</f>
        <v>0</v>
      </c>
      <c r="CU173" s="43" t="n">
        <f aca="false">AG173</f>
        <v>0</v>
      </c>
      <c r="CV173" s="43" t="n">
        <f aca="false">(AH173*AV173)</f>
        <v>0</v>
      </c>
      <c r="CW173" s="43" t="n">
        <f aca="false">AI173</f>
        <v>0</v>
      </c>
      <c r="CX173" s="43" t="n">
        <f aca="false">AJ173</f>
        <v>0</v>
      </c>
      <c r="CY173" s="43" t="n">
        <f aca="false">(((S173+R173)*BZ173)/100)</f>
        <v>0</v>
      </c>
      <c r="CZ173" s="43" t="n">
        <f aca="false">(((S173+R173)*CA173)/100)</f>
        <v>0</v>
      </c>
      <c r="DN173" s="43" t="n">
        <v>0</v>
      </c>
      <c r="DO173" s="43" t="n">
        <v>0</v>
      </c>
      <c r="DP173" s="43" t="n">
        <v>1</v>
      </c>
      <c r="DQ173" s="43" t="n">
        <v>1</v>
      </c>
      <c r="DU173" s="43" t="n">
        <v>1007</v>
      </c>
      <c r="DV173" s="43" t="s">
        <v>222</v>
      </c>
      <c r="DW173" s="43" t="s">
        <v>222</v>
      </c>
      <c r="DX173" s="43" t="n">
        <v>1</v>
      </c>
      <c r="EE173" s="43" t="n">
        <v>86330672</v>
      </c>
      <c r="EF173" s="43" t="n">
        <v>30</v>
      </c>
      <c r="EG173" s="43" t="s">
        <v>8</v>
      </c>
      <c r="EH173" s="43" t="n">
        <v>0</v>
      </c>
      <c r="EJ173" s="43" t="n">
        <v>4</v>
      </c>
      <c r="EK173" s="43" t="n">
        <v>0</v>
      </c>
      <c r="EL173" s="43" t="s">
        <v>195</v>
      </c>
      <c r="EM173" s="43" t="s">
        <v>196</v>
      </c>
      <c r="EQ173" s="43" t="n">
        <v>0</v>
      </c>
      <c r="ER173" s="43" t="n">
        <v>0</v>
      </c>
      <c r="ES173" s="43" t="n">
        <v>699.32</v>
      </c>
      <c r="ET173" s="43" t="n">
        <v>0</v>
      </c>
      <c r="EU173" s="43" t="n">
        <v>0</v>
      </c>
      <c r="EV173" s="43" t="n">
        <v>0</v>
      </c>
      <c r="EW173" s="43" t="n">
        <v>0</v>
      </c>
      <c r="EX173" s="43" t="n">
        <v>0</v>
      </c>
      <c r="EY173" s="43" t="n">
        <v>0</v>
      </c>
      <c r="FQ173" s="43" t="n">
        <v>0</v>
      </c>
      <c r="FR173" s="43" t="n">
        <v>0</v>
      </c>
      <c r="FS173" s="43" t="n">
        <v>0</v>
      </c>
      <c r="FX173" s="43" t="n">
        <v>0</v>
      </c>
      <c r="FY173" s="43" t="n">
        <v>0</v>
      </c>
      <c r="GD173" s="43" t="n">
        <v>1</v>
      </c>
      <c r="GF173" s="43" t="n">
        <v>134914883</v>
      </c>
      <c r="GG173" s="43" t="n">
        <v>2</v>
      </c>
      <c r="GH173" s="43" t="n">
        <v>0</v>
      </c>
      <c r="GI173" s="43" t="n">
        <v>-2</v>
      </c>
      <c r="GJ173" s="43" t="n">
        <v>0</v>
      </c>
      <c r="GK173" s="43" t="n">
        <v>0</v>
      </c>
      <c r="GL173" s="43" t="n">
        <f aca="false">ROUND(IF(AND(BH173=3,BI173=3,FS173&lt;&gt;0),P173,0),2)</f>
        <v>0</v>
      </c>
      <c r="GM173" s="43" t="n">
        <f aca="false">ROUND(O173+X173+Y173,2)+GX173</f>
        <v>55.95</v>
      </c>
      <c r="GN173" s="43" t="n">
        <f aca="false">IF(OR(BI173=0,BI173=1),GM173-GX173,0)</f>
        <v>55.95</v>
      </c>
      <c r="GO173" s="43" t="n">
        <f aca="false">IF(BI173=2,GM173-GX173,0)</f>
        <v>0</v>
      </c>
      <c r="GP173" s="43" t="n">
        <f aca="false">IF(BI173=4,GM173-GX173,0)</f>
        <v>0</v>
      </c>
      <c r="GR173" s="43" t="n">
        <v>0</v>
      </c>
      <c r="GS173" s="43" t="n">
        <v>3</v>
      </c>
      <c r="GT173" s="43" t="n">
        <v>0</v>
      </c>
      <c r="GV173" s="43" t="n">
        <f aca="false">(GT173)</f>
        <v>0</v>
      </c>
      <c r="GW173" s="43" t="n">
        <v>1</v>
      </c>
      <c r="GX173" s="43" t="n">
        <f aca="false">ROUND(HC173*I173,2)</f>
        <v>0</v>
      </c>
      <c r="HA173" s="43" t="n">
        <v>0</v>
      </c>
      <c r="HB173" s="43" t="n">
        <v>0</v>
      </c>
      <c r="HC173" s="43" t="n">
        <f aca="false">GV173*GW173</f>
        <v>0</v>
      </c>
      <c r="HS173" s="43" t="n">
        <v>0</v>
      </c>
      <c r="IK173" s="43" t="n">
        <v>0</v>
      </c>
    </row>
    <row r="174" customFormat="false" ht="14.65" hidden="false" customHeight="false" outlineLevel="0" collapsed="false">
      <c r="A174" s="43" t="n">
        <v>17</v>
      </c>
      <c r="B174" s="43" t="n">
        <v>1</v>
      </c>
      <c r="E174" s="43" t="s">
        <v>232</v>
      </c>
      <c r="F174" s="43" t="s">
        <v>191</v>
      </c>
      <c r="G174" s="43" t="s">
        <v>65</v>
      </c>
      <c r="H174" s="43" t="s">
        <v>222</v>
      </c>
      <c r="I174" s="43" t="n">
        <f aca="false">ROUND(0.08,9)</f>
        <v>0.08</v>
      </c>
      <c r="J174" s="43" t="n">
        <v>0</v>
      </c>
      <c r="K174" s="43" t="n">
        <f aca="false">ROUND(0.08,9)</f>
        <v>0.08</v>
      </c>
      <c r="O174" s="43" t="n">
        <f aca="false">ROUND(CP174,2)</f>
        <v>539.88</v>
      </c>
      <c r="P174" s="43" t="n">
        <f aca="false">ROUND(CQ174*I174,2)</f>
        <v>539.88</v>
      </c>
      <c r="Q174" s="43" t="n">
        <f aca="false">ROUND(CR174*I174,2)</f>
        <v>0</v>
      </c>
      <c r="R174" s="43" t="n">
        <f aca="false">ROUND(CS174*I174,2)</f>
        <v>0</v>
      </c>
      <c r="S174" s="43" t="n">
        <f aca="false">ROUND(CT174*I174,2)</f>
        <v>0</v>
      </c>
      <c r="T174" s="43" t="n">
        <f aca="false">ROUND(CU174*I174,2)</f>
        <v>0</v>
      </c>
      <c r="U174" s="43" t="n">
        <f aca="false">CV174*I174</f>
        <v>0</v>
      </c>
      <c r="V174" s="43" t="n">
        <f aca="false">CW174*I174</f>
        <v>0</v>
      </c>
      <c r="W174" s="43" t="n">
        <f aca="false">ROUND(CX174*I174,2)</f>
        <v>0</v>
      </c>
      <c r="X174" s="43" t="n">
        <f aca="false">ROUND(CY174,2)</f>
        <v>0</v>
      </c>
      <c r="Y174" s="43" t="n">
        <f aca="false">ROUND(CZ174,2)</f>
        <v>0</v>
      </c>
      <c r="AA174" s="43" t="n">
        <v>86497922</v>
      </c>
      <c r="AB174" s="43" t="n">
        <f aca="false">(AC174+AD174+AF174)</f>
        <v>699.32</v>
      </c>
      <c r="AC174" s="43" t="n">
        <f aca="false">(ES174)</f>
        <v>699.32</v>
      </c>
      <c r="AD174" s="43" t="n">
        <f aca="false">(ET174)</f>
        <v>0</v>
      </c>
      <c r="AE174" s="43" t="n">
        <f aca="false">(EU174)</f>
        <v>0</v>
      </c>
      <c r="AF174" s="43" t="n">
        <f aca="false">(EV174)</f>
        <v>0</v>
      </c>
      <c r="AG174" s="43" t="n">
        <f aca="false">(AP174)</f>
        <v>0</v>
      </c>
      <c r="AH174" s="43" t="n">
        <f aca="false">(EW174)</f>
        <v>0</v>
      </c>
      <c r="AI174" s="43" t="n">
        <f aca="false">(EX174)</f>
        <v>0</v>
      </c>
      <c r="AJ174" s="43" t="n">
        <f aca="false">(AS174)</f>
        <v>0</v>
      </c>
      <c r="AK174" s="43" t="n">
        <v>0</v>
      </c>
      <c r="AL174" s="43" t="n">
        <v>699.32</v>
      </c>
      <c r="AM174" s="43" t="n">
        <v>0</v>
      </c>
      <c r="AN174" s="43" t="n">
        <v>0</v>
      </c>
      <c r="AO174" s="43" t="n">
        <v>0</v>
      </c>
      <c r="AP174" s="43" t="n">
        <v>0</v>
      </c>
      <c r="AQ174" s="43" t="n">
        <v>0</v>
      </c>
      <c r="AR174" s="43" t="n">
        <v>0</v>
      </c>
      <c r="AS174" s="43" t="n">
        <v>0</v>
      </c>
      <c r="AT174" s="43" t="n">
        <v>0</v>
      </c>
      <c r="AU174" s="43" t="n">
        <v>0</v>
      </c>
      <c r="AV174" s="43" t="n">
        <v>1</v>
      </c>
      <c r="AW174" s="43" t="n">
        <v>1</v>
      </c>
      <c r="AZ174" s="43" t="n">
        <v>1</v>
      </c>
      <c r="BA174" s="43" t="n">
        <v>1</v>
      </c>
      <c r="BB174" s="43" t="n">
        <v>1</v>
      </c>
      <c r="BC174" s="43" t="n">
        <v>9.65</v>
      </c>
      <c r="BH174" s="43" t="n">
        <v>0</v>
      </c>
      <c r="BI174" s="43" t="n">
        <v>1</v>
      </c>
      <c r="BJ174" s="43" t="s">
        <v>233</v>
      </c>
      <c r="BM174" s="43" t="n">
        <v>0</v>
      </c>
      <c r="BN174" s="43" t="n">
        <v>0</v>
      </c>
      <c r="BO174" s="43" t="s">
        <v>234</v>
      </c>
      <c r="BP174" s="43" t="n">
        <v>1</v>
      </c>
      <c r="BQ174" s="43" t="n">
        <v>30</v>
      </c>
      <c r="BR174" s="43" t="n">
        <v>0</v>
      </c>
      <c r="BS174" s="43" t="n">
        <v>1</v>
      </c>
      <c r="BT174" s="43" t="n">
        <v>1</v>
      </c>
      <c r="BU174" s="43" t="n">
        <v>1</v>
      </c>
      <c r="BV174" s="43" t="n">
        <v>1</v>
      </c>
      <c r="BW174" s="43" t="n">
        <v>1</v>
      </c>
      <c r="BX174" s="43" t="n">
        <v>1</v>
      </c>
      <c r="BZ174" s="43" t="n">
        <v>0</v>
      </c>
      <c r="CA174" s="43" t="n">
        <v>0</v>
      </c>
      <c r="CE174" s="43" t="n">
        <v>0</v>
      </c>
      <c r="CF174" s="43" t="n">
        <v>0</v>
      </c>
      <c r="CG174" s="43" t="n">
        <v>0</v>
      </c>
      <c r="CM174" s="43" t="n">
        <v>0</v>
      </c>
      <c r="CO174" s="43" t="n">
        <v>0</v>
      </c>
      <c r="CP174" s="43" t="n">
        <f aca="false">(P174+Q174+S174)</f>
        <v>539.88</v>
      </c>
      <c r="CQ174" s="43" t="n">
        <f aca="false">(AC174*BC174*AW174)</f>
        <v>6748.438</v>
      </c>
      <c r="CR174" s="43" t="n">
        <f aca="false">((ET174)*BB174*AV174)</f>
        <v>0</v>
      </c>
      <c r="CS174" s="43" t="n">
        <f aca="false">(AE174*BS174*AV174)</f>
        <v>0</v>
      </c>
      <c r="CT174" s="43" t="n">
        <f aca="false">(AF174*BA174*AV174)</f>
        <v>0</v>
      </c>
      <c r="CU174" s="43" t="n">
        <f aca="false">AG174</f>
        <v>0</v>
      </c>
      <c r="CV174" s="43" t="n">
        <f aca="false">(AH174*AV174)</f>
        <v>0</v>
      </c>
      <c r="CW174" s="43" t="n">
        <f aca="false">AI174</f>
        <v>0</v>
      </c>
      <c r="CX174" s="43" t="n">
        <f aca="false">AJ174</f>
        <v>0</v>
      </c>
      <c r="CY174" s="43" t="n">
        <f aca="false">(S174+R174)*(BZ174/100)</f>
        <v>0</v>
      </c>
      <c r="CZ174" s="43" t="n">
        <f aca="false">(S174+R174)*(CA174/100)</f>
        <v>0</v>
      </c>
      <c r="DN174" s="43" t="n">
        <v>0</v>
      </c>
      <c r="DO174" s="43" t="n">
        <v>0</v>
      </c>
      <c r="DP174" s="43" t="n">
        <v>1</v>
      </c>
      <c r="DQ174" s="43" t="n">
        <v>1</v>
      </c>
      <c r="DU174" s="43" t="n">
        <v>1007</v>
      </c>
      <c r="DV174" s="43" t="s">
        <v>222</v>
      </c>
      <c r="DW174" s="43" t="s">
        <v>222</v>
      </c>
      <c r="DX174" s="43" t="n">
        <v>1</v>
      </c>
      <c r="EE174" s="43" t="n">
        <v>86330672</v>
      </c>
      <c r="EF174" s="43" t="n">
        <v>30</v>
      </c>
      <c r="EG174" s="43" t="s">
        <v>8</v>
      </c>
      <c r="EH174" s="43" t="n">
        <v>0</v>
      </c>
      <c r="EJ174" s="43" t="n">
        <v>4</v>
      </c>
      <c r="EK174" s="43" t="n">
        <v>0</v>
      </c>
      <c r="EL174" s="43" t="s">
        <v>195</v>
      </c>
      <c r="EM174" s="43" t="s">
        <v>196</v>
      </c>
      <c r="EQ174" s="43" t="n">
        <v>0</v>
      </c>
      <c r="ER174" s="43" t="n">
        <v>0</v>
      </c>
      <c r="ES174" s="43" t="n">
        <v>699.32</v>
      </c>
      <c r="ET174" s="43" t="n">
        <v>0</v>
      </c>
      <c r="EU174" s="43" t="n">
        <v>0</v>
      </c>
      <c r="EV174" s="43" t="n">
        <v>0</v>
      </c>
      <c r="EW174" s="43" t="n">
        <v>0</v>
      </c>
      <c r="EX174" s="43" t="n">
        <v>0</v>
      </c>
      <c r="EY174" s="43" t="n">
        <v>0</v>
      </c>
      <c r="FQ174" s="43" t="n">
        <v>0</v>
      </c>
      <c r="FR174" s="43" t="n">
        <v>0</v>
      </c>
      <c r="FS174" s="43" t="n">
        <v>0</v>
      </c>
      <c r="FX174" s="43" t="n">
        <v>0</v>
      </c>
      <c r="FY174" s="43" t="n">
        <v>0</v>
      </c>
      <c r="GD174" s="43" t="n">
        <v>1</v>
      </c>
      <c r="GF174" s="43" t="n">
        <v>134914883</v>
      </c>
      <c r="GG174" s="43" t="n">
        <v>2</v>
      </c>
      <c r="GH174" s="43" t="n">
        <v>0</v>
      </c>
      <c r="GI174" s="43" t="n">
        <v>-2</v>
      </c>
      <c r="GJ174" s="43" t="n">
        <v>0</v>
      </c>
      <c r="GK174" s="43" t="n">
        <v>0</v>
      </c>
      <c r="GL174" s="43" t="n">
        <f aca="false">ROUND(IF(AND(BH174=3,BI174=3,FS174&lt;&gt;0),P174,0),2)</f>
        <v>0</v>
      </c>
      <c r="GM174" s="43" t="n">
        <f aca="false">ROUND(O174+X174+Y174,2)+GX174</f>
        <v>539.88</v>
      </c>
      <c r="GN174" s="43" t="n">
        <f aca="false">IF(OR(BI174=0,BI174=1),GM174-GX174,0)</f>
        <v>539.88</v>
      </c>
      <c r="GO174" s="43" t="n">
        <f aca="false">IF(BI174=2,GM174-GX174,0)</f>
        <v>0</v>
      </c>
      <c r="GP174" s="43" t="n">
        <f aca="false">IF(BI174=4,GM174-GX174,0)</f>
        <v>0</v>
      </c>
      <c r="GR174" s="43" t="n">
        <v>0</v>
      </c>
      <c r="GS174" s="43" t="n">
        <v>3</v>
      </c>
      <c r="GT174" s="43" t="n">
        <v>0</v>
      </c>
      <c r="GV174" s="43" t="n">
        <f aca="false">(GT174)</f>
        <v>0</v>
      </c>
      <c r="GW174" s="43" t="n">
        <v>9.65</v>
      </c>
      <c r="GX174" s="43" t="n">
        <f aca="false">ROUND(HC174*I174,2)</f>
        <v>0</v>
      </c>
      <c r="HA174" s="43" t="n">
        <v>0</v>
      </c>
      <c r="HB174" s="43" t="n">
        <v>0</v>
      </c>
      <c r="HC174" s="43" t="n">
        <f aca="false">GV174*GW174</f>
        <v>0</v>
      </c>
      <c r="HS174" s="43" t="n">
        <v>0</v>
      </c>
      <c r="IK174" s="43" t="n">
        <v>0</v>
      </c>
    </row>
    <row r="175" customFormat="false" ht="14.65" hidden="false" customHeight="false" outlineLevel="0" collapsed="false">
      <c r="A175" s="43" t="n">
        <v>17</v>
      </c>
      <c r="B175" s="43" t="n">
        <v>1</v>
      </c>
      <c r="E175" s="43" t="s">
        <v>235</v>
      </c>
      <c r="F175" s="43" t="s">
        <v>236</v>
      </c>
      <c r="G175" s="43" t="s">
        <v>66</v>
      </c>
      <c r="H175" s="43" t="s">
        <v>222</v>
      </c>
      <c r="I175" s="43" t="n">
        <f aca="false">ROUND(0.04,9)</f>
        <v>0.04</v>
      </c>
      <c r="J175" s="43" t="n">
        <v>0</v>
      </c>
      <c r="K175" s="43" t="n">
        <f aca="false">ROUND(0.04,9)</f>
        <v>0.04</v>
      </c>
      <c r="O175" s="43" t="n">
        <f aca="false">ROUND(CP175,2)</f>
        <v>4</v>
      </c>
      <c r="P175" s="43" t="n">
        <f aca="false">ROUND(CQ175*I175,2)</f>
        <v>4</v>
      </c>
      <c r="Q175" s="43" t="n">
        <f aca="false">ROUND(CR175*I175,2)</f>
        <v>0</v>
      </c>
      <c r="R175" s="43" t="n">
        <f aca="false">ROUND(CS175*I175,2)</f>
        <v>0</v>
      </c>
      <c r="S175" s="43" t="n">
        <f aca="false">ROUND(CT175*I175,2)</f>
        <v>0</v>
      </c>
      <c r="T175" s="43" t="n">
        <f aca="false">ROUND(CU175*I175,2)</f>
        <v>0</v>
      </c>
      <c r="U175" s="43" t="n">
        <f aca="false">CV175*I175</f>
        <v>0</v>
      </c>
      <c r="V175" s="43" t="n">
        <f aca="false">CW175*I175</f>
        <v>0</v>
      </c>
      <c r="W175" s="43" t="n">
        <f aca="false">ROUND(CX175*I175,2)</f>
        <v>0</v>
      </c>
      <c r="X175" s="43" t="n">
        <f aca="false">ROUND(CY175,2)</f>
        <v>0</v>
      </c>
      <c r="Y175" s="43" t="n">
        <f aca="false">ROUND(CZ175,2)</f>
        <v>0</v>
      </c>
      <c r="AA175" s="43" t="n">
        <v>86497921</v>
      </c>
      <c r="AB175" s="43" t="n">
        <f aca="false">(AC175+AD175+AF175)</f>
        <v>99.9</v>
      </c>
      <c r="AC175" s="43" t="n">
        <f aca="false">(ES175)</f>
        <v>99.9</v>
      </c>
      <c r="AD175" s="43" t="n">
        <f aca="false">(ET175)</f>
        <v>0</v>
      </c>
      <c r="AE175" s="43" t="n">
        <f aca="false">(EU175)</f>
        <v>0</v>
      </c>
      <c r="AF175" s="43" t="n">
        <f aca="false">(EV175)</f>
        <v>0</v>
      </c>
      <c r="AG175" s="43" t="n">
        <f aca="false">(AP175)</f>
        <v>0</v>
      </c>
      <c r="AH175" s="43" t="n">
        <f aca="false">(EW175)</f>
        <v>0</v>
      </c>
      <c r="AI175" s="43" t="n">
        <f aca="false">(EX175)</f>
        <v>0</v>
      </c>
      <c r="AJ175" s="43" t="n">
        <f aca="false">(AS175)</f>
        <v>0</v>
      </c>
      <c r="AK175" s="43" t="n">
        <v>0</v>
      </c>
      <c r="AL175" s="43" t="n">
        <v>99.9</v>
      </c>
      <c r="AM175" s="43" t="n">
        <v>0</v>
      </c>
      <c r="AN175" s="43" t="n">
        <v>0</v>
      </c>
      <c r="AO175" s="43" t="n">
        <v>0</v>
      </c>
      <c r="AP175" s="43" t="n">
        <v>0</v>
      </c>
      <c r="AQ175" s="43" t="n">
        <v>0</v>
      </c>
      <c r="AR175" s="43" t="n">
        <v>0</v>
      </c>
      <c r="AS175" s="43" t="n">
        <v>0</v>
      </c>
      <c r="AT175" s="43" t="n">
        <v>0</v>
      </c>
      <c r="AU175" s="43" t="n">
        <v>0</v>
      </c>
      <c r="AV175" s="43" t="n">
        <v>1</v>
      </c>
      <c r="AW175" s="43" t="n">
        <v>1</v>
      </c>
      <c r="AZ175" s="43" t="n">
        <v>1</v>
      </c>
      <c r="BA175" s="43" t="n">
        <v>1</v>
      </c>
      <c r="BB175" s="43" t="n">
        <v>1</v>
      </c>
      <c r="BC175" s="43" t="n">
        <v>1</v>
      </c>
      <c r="BH175" s="43" t="n">
        <v>0</v>
      </c>
      <c r="BI175" s="43" t="n">
        <v>1</v>
      </c>
      <c r="BJ175" s="43" t="s">
        <v>236</v>
      </c>
      <c r="BM175" s="43" t="n">
        <v>1617</v>
      </c>
      <c r="BN175" s="43" t="n">
        <v>0</v>
      </c>
      <c r="BO175" s="43" t="s">
        <v>236</v>
      </c>
      <c r="BP175" s="43" t="n">
        <v>1</v>
      </c>
      <c r="BQ175" s="43" t="n">
        <v>200</v>
      </c>
      <c r="BR175" s="43" t="n">
        <v>0</v>
      </c>
      <c r="BS175" s="43" t="n">
        <v>1</v>
      </c>
      <c r="BT175" s="43" t="n">
        <v>1</v>
      </c>
      <c r="BU175" s="43" t="n">
        <v>1</v>
      </c>
      <c r="BV175" s="43" t="n">
        <v>1</v>
      </c>
      <c r="BW175" s="43" t="n">
        <v>1</v>
      </c>
      <c r="BX175" s="43" t="n">
        <v>1</v>
      </c>
      <c r="BZ175" s="43" t="n">
        <v>0</v>
      </c>
      <c r="CA175" s="43" t="n">
        <v>0</v>
      </c>
      <c r="CE175" s="43" t="n">
        <v>0</v>
      </c>
      <c r="CF175" s="43" t="n">
        <v>0</v>
      </c>
      <c r="CG175" s="43" t="n">
        <v>0</v>
      </c>
      <c r="CM175" s="43" t="n">
        <v>0</v>
      </c>
      <c r="CO175" s="43" t="n">
        <v>0</v>
      </c>
      <c r="CP175" s="43" t="n">
        <f aca="false">(P175+Q175+S175)</f>
        <v>4</v>
      </c>
      <c r="CQ175" s="43" t="n">
        <f aca="false">(AC175*BC175*AW175)</f>
        <v>99.9</v>
      </c>
      <c r="CR175" s="43" t="n">
        <f aca="false">((ET175)*BB175*AV175)</f>
        <v>0</v>
      </c>
      <c r="CS175" s="43" t="n">
        <f aca="false">(AE175*BS175*AV175)</f>
        <v>0</v>
      </c>
      <c r="CT175" s="43" t="n">
        <f aca="false">(AF175*BA175*AV175)</f>
        <v>0</v>
      </c>
      <c r="CU175" s="43" t="n">
        <f aca="false">AG175</f>
        <v>0</v>
      </c>
      <c r="CV175" s="43" t="n">
        <f aca="false">(AH175*AV175)</f>
        <v>0</v>
      </c>
      <c r="CW175" s="43" t="n">
        <f aca="false">AI175</f>
        <v>0</v>
      </c>
      <c r="CX175" s="43" t="n">
        <f aca="false">AJ175</f>
        <v>0</v>
      </c>
      <c r="CY175" s="43" t="n">
        <f aca="false">(((S175+R175)*BZ175)/100)</f>
        <v>0</v>
      </c>
      <c r="CZ175" s="43" t="n">
        <f aca="false">(((S175+R175)*CA175)/100)</f>
        <v>0</v>
      </c>
      <c r="DN175" s="43" t="n">
        <v>0</v>
      </c>
      <c r="DO175" s="43" t="n">
        <v>0</v>
      </c>
      <c r="DP175" s="43" t="n">
        <v>1</v>
      </c>
      <c r="DQ175" s="43" t="n">
        <v>1</v>
      </c>
      <c r="DU175" s="43" t="n">
        <v>1007</v>
      </c>
      <c r="DV175" s="43" t="s">
        <v>222</v>
      </c>
      <c r="DW175" s="43" t="s">
        <v>222</v>
      </c>
      <c r="DX175" s="43" t="n">
        <v>1</v>
      </c>
      <c r="EE175" s="43" t="n">
        <v>86332245</v>
      </c>
      <c r="EF175" s="43" t="n">
        <v>200</v>
      </c>
      <c r="EG175" s="43" t="s">
        <v>178</v>
      </c>
      <c r="EH175" s="43" t="n">
        <v>0</v>
      </c>
      <c r="EJ175" s="43" t="n">
        <v>1</v>
      </c>
      <c r="EK175" s="43" t="n">
        <v>1617</v>
      </c>
      <c r="EL175" s="43" t="s">
        <v>179</v>
      </c>
      <c r="EM175" s="43" t="s">
        <v>180</v>
      </c>
      <c r="EQ175" s="43" t="n">
        <v>0</v>
      </c>
      <c r="ER175" s="43" t="n">
        <v>0</v>
      </c>
      <c r="ES175" s="43" t="n">
        <v>99.9</v>
      </c>
      <c r="ET175" s="43" t="n">
        <v>0</v>
      </c>
      <c r="EU175" s="43" t="n">
        <v>0</v>
      </c>
      <c r="EV175" s="43" t="n">
        <v>0</v>
      </c>
      <c r="EW175" s="43" t="n">
        <v>0</v>
      </c>
      <c r="EX175" s="43" t="n">
        <v>0</v>
      </c>
      <c r="EY175" s="43" t="n">
        <v>0</v>
      </c>
      <c r="FQ175" s="43" t="n">
        <v>0</v>
      </c>
      <c r="FR175" s="43" t="n">
        <v>0</v>
      </c>
      <c r="FS175" s="43" t="n">
        <v>0</v>
      </c>
      <c r="FX175" s="43" t="n">
        <v>0</v>
      </c>
      <c r="FY175" s="43" t="n">
        <v>0</v>
      </c>
      <c r="GD175" s="43" t="n">
        <v>1</v>
      </c>
      <c r="GF175" s="43" t="n">
        <v>351413803</v>
      </c>
      <c r="GG175" s="43" t="n">
        <v>2</v>
      </c>
      <c r="GH175" s="43" t="n">
        <v>0</v>
      </c>
      <c r="GI175" s="43" t="n">
        <v>-2</v>
      </c>
      <c r="GJ175" s="43" t="n">
        <v>0</v>
      </c>
      <c r="GK175" s="43" t="n">
        <v>0</v>
      </c>
      <c r="GL175" s="43" t="n">
        <f aca="false">ROUND(IF(AND(BH175=3,BI175=3,FS175&lt;&gt;0),P175,0),2)</f>
        <v>0</v>
      </c>
      <c r="GM175" s="43" t="n">
        <f aca="false">ROUND(O175+X175+Y175,2)+GX175</f>
        <v>4</v>
      </c>
      <c r="GN175" s="43" t="n">
        <f aca="false">IF(OR(BI175=0,BI175=1),GM175-GX175,0)</f>
        <v>4</v>
      </c>
      <c r="GO175" s="43" t="n">
        <f aca="false">IF(BI175=2,GM175-GX175,0)</f>
        <v>0</v>
      </c>
      <c r="GP175" s="43" t="n">
        <f aca="false">IF(BI175=4,GM175-GX175,0)</f>
        <v>0</v>
      </c>
      <c r="GR175" s="43" t="n">
        <v>0</v>
      </c>
      <c r="GS175" s="43" t="n">
        <v>3</v>
      </c>
      <c r="GT175" s="43" t="n">
        <v>0</v>
      </c>
      <c r="GV175" s="43" t="n">
        <f aca="false">(GT175)</f>
        <v>0</v>
      </c>
      <c r="GW175" s="43" t="n">
        <v>1</v>
      </c>
      <c r="GX175" s="43" t="n">
        <f aca="false">ROUND(HC175*I175,2)</f>
        <v>0</v>
      </c>
      <c r="HA175" s="43" t="n">
        <v>0</v>
      </c>
      <c r="HB175" s="43" t="n">
        <v>0</v>
      </c>
      <c r="HC175" s="43" t="n">
        <f aca="false">GV175*GW175</f>
        <v>0</v>
      </c>
      <c r="HS175" s="43" t="n">
        <v>0</v>
      </c>
      <c r="IK175" s="43" t="n">
        <v>0</v>
      </c>
    </row>
    <row r="176" customFormat="false" ht="14.65" hidden="false" customHeight="false" outlineLevel="0" collapsed="false">
      <c r="A176" s="43" t="n">
        <v>17</v>
      </c>
      <c r="B176" s="43" t="n">
        <v>1</v>
      </c>
      <c r="E176" s="43" t="s">
        <v>235</v>
      </c>
      <c r="F176" s="43" t="s">
        <v>236</v>
      </c>
      <c r="G176" s="43" t="s">
        <v>66</v>
      </c>
      <c r="H176" s="43" t="s">
        <v>222</v>
      </c>
      <c r="I176" s="43" t="n">
        <f aca="false">ROUND(0.04,9)</f>
        <v>0.04</v>
      </c>
      <c r="J176" s="43" t="n">
        <v>0</v>
      </c>
      <c r="K176" s="43" t="n">
        <f aca="false">ROUND(0.04,9)</f>
        <v>0.04</v>
      </c>
      <c r="O176" s="43" t="n">
        <f aca="false">ROUND(CP176,2)</f>
        <v>40.12</v>
      </c>
      <c r="P176" s="43" t="n">
        <f aca="false">ROUND(CQ176*I176,2)</f>
        <v>40.12</v>
      </c>
      <c r="Q176" s="43" t="n">
        <f aca="false">ROUND(CR176*I176,2)</f>
        <v>0</v>
      </c>
      <c r="R176" s="43" t="n">
        <f aca="false">ROUND(CS176*I176,2)</f>
        <v>0</v>
      </c>
      <c r="S176" s="43" t="n">
        <f aca="false">ROUND(CT176*I176,2)</f>
        <v>0</v>
      </c>
      <c r="T176" s="43" t="n">
        <f aca="false">ROUND(CU176*I176,2)</f>
        <v>0</v>
      </c>
      <c r="U176" s="43" t="n">
        <f aca="false">CV176*I176</f>
        <v>0</v>
      </c>
      <c r="V176" s="43" t="n">
        <f aca="false">CW176*I176</f>
        <v>0</v>
      </c>
      <c r="W176" s="43" t="n">
        <f aca="false">ROUND(CX176*I176,2)</f>
        <v>0</v>
      </c>
      <c r="X176" s="43" t="n">
        <f aca="false">ROUND(CY176,2)</f>
        <v>0</v>
      </c>
      <c r="Y176" s="43" t="n">
        <f aca="false">ROUND(CZ176,2)</f>
        <v>0</v>
      </c>
      <c r="AA176" s="43" t="n">
        <v>86497922</v>
      </c>
      <c r="AB176" s="43" t="n">
        <f aca="false">(AC176+AD176+AF176)</f>
        <v>99.9</v>
      </c>
      <c r="AC176" s="43" t="n">
        <f aca="false">(ES176)</f>
        <v>99.9</v>
      </c>
      <c r="AD176" s="43" t="n">
        <f aca="false">(ET176)</f>
        <v>0</v>
      </c>
      <c r="AE176" s="43" t="n">
        <f aca="false">(EU176)</f>
        <v>0</v>
      </c>
      <c r="AF176" s="43" t="n">
        <f aca="false">(EV176)</f>
        <v>0</v>
      </c>
      <c r="AG176" s="43" t="n">
        <f aca="false">(AP176)</f>
        <v>0</v>
      </c>
      <c r="AH176" s="43" t="n">
        <f aca="false">(EW176)</f>
        <v>0</v>
      </c>
      <c r="AI176" s="43" t="n">
        <f aca="false">(EX176)</f>
        <v>0</v>
      </c>
      <c r="AJ176" s="43" t="n">
        <f aca="false">(AS176)</f>
        <v>0</v>
      </c>
      <c r="AK176" s="43" t="n">
        <v>0</v>
      </c>
      <c r="AL176" s="43" t="n">
        <v>99.9</v>
      </c>
      <c r="AM176" s="43" t="n">
        <v>0</v>
      </c>
      <c r="AN176" s="43" t="n">
        <v>0</v>
      </c>
      <c r="AO176" s="43" t="n">
        <v>0</v>
      </c>
      <c r="AP176" s="43" t="n">
        <v>0</v>
      </c>
      <c r="AQ176" s="43" t="n">
        <v>0</v>
      </c>
      <c r="AR176" s="43" t="n">
        <v>0</v>
      </c>
      <c r="AS176" s="43" t="n">
        <v>0</v>
      </c>
      <c r="AT176" s="43" t="n">
        <v>0</v>
      </c>
      <c r="AU176" s="43" t="n">
        <v>0</v>
      </c>
      <c r="AV176" s="43" t="n">
        <v>1</v>
      </c>
      <c r="AW176" s="43" t="n">
        <v>1</v>
      </c>
      <c r="AZ176" s="43" t="n">
        <v>1</v>
      </c>
      <c r="BA176" s="43" t="n">
        <v>1</v>
      </c>
      <c r="BB176" s="43" t="n">
        <v>1</v>
      </c>
      <c r="BC176" s="43" t="n">
        <v>10.04</v>
      </c>
      <c r="BH176" s="43" t="n">
        <v>0</v>
      </c>
      <c r="BI176" s="43" t="n">
        <v>1</v>
      </c>
      <c r="BJ176" s="43" t="s">
        <v>236</v>
      </c>
      <c r="BM176" s="43" t="n">
        <v>1617</v>
      </c>
      <c r="BN176" s="43" t="n">
        <v>0</v>
      </c>
      <c r="BO176" s="43" t="s">
        <v>236</v>
      </c>
      <c r="BP176" s="43" t="n">
        <v>1</v>
      </c>
      <c r="BQ176" s="43" t="n">
        <v>200</v>
      </c>
      <c r="BR176" s="43" t="n">
        <v>0</v>
      </c>
      <c r="BS176" s="43" t="n">
        <v>1</v>
      </c>
      <c r="BT176" s="43" t="n">
        <v>1</v>
      </c>
      <c r="BU176" s="43" t="n">
        <v>1</v>
      </c>
      <c r="BV176" s="43" t="n">
        <v>1</v>
      </c>
      <c r="BW176" s="43" t="n">
        <v>1</v>
      </c>
      <c r="BX176" s="43" t="n">
        <v>1</v>
      </c>
      <c r="BZ176" s="43" t="n">
        <v>0</v>
      </c>
      <c r="CA176" s="43" t="n">
        <v>0</v>
      </c>
      <c r="CE176" s="43" t="n">
        <v>0</v>
      </c>
      <c r="CF176" s="43" t="n">
        <v>0</v>
      </c>
      <c r="CG176" s="43" t="n">
        <v>0</v>
      </c>
      <c r="CM176" s="43" t="n">
        <v>0</v>
      </c>
      <c r="CO176" s="43" t="n">
        <v>0</v>
      </c>
      <c r="CP176" s="43" t="n">
        <f aca="false">(P176+Q176+S176)</f>
        <v>40.12</v>
      </c>
      <c r="CQ176" s="43" t="n">
        <f aca="false">(AC176*BC176*AW176)</f>
        <v>1002.996</v>
      </c>
      <c r="CR176" s="43" t="n">
        <f aca="false">((ET176)*BB176*AV176)</f>
        <v>0</v>
      </c>
      <c r="CS176" s="43" t="n">
        <f aca="false">(AE176*BS176*AV176)</f>
        <v>0</v>
      </c>
      <c r="CT176" s="43" t="n">
        <f aca="false">(AF176*BA176*AV176)</f>
        <v>0</v>
      </c>
      <c r="CU176" s="43" t="n">
        <f aca="false">AG176</f>
        <v>0</v>
      </c>
      <c r="CV176" s="43" t="n">
        <f aca="false">(AH176*AV176)</f>
        <v>0</v>
      </c>
      <c r="CW176" s="43" t="n">
        <f aca="false">AI176</f>
        <v>0</v>
      </c>
      <c r="CX176" s="43" t="n">
        <f aca="false">AJ176</f>
        <v>0</v>
      </c>
      <c r="CY176" s="43" t="n">
        <f aca="false">(S176+R176)*(BZ176/100)</f>
        <v>0</v>
      </c>
      <c r="CZ176" s="43" t="n">
        <f aca="false">(S176+R176)*(CA176/100)</f>
        <v>0</v>
      </c>
      <c r="DN176" s="43" t="n">
        <v>0</v>
      </c>
      <c r="DO176" s="43" t="n">
        <v>0</v>
      </c>
      <c r="DP176" s="43" t="n">
        <v>1</v>
      </c>
      <c r="DQ176" s="43" t="n">
        <v>1</v>
      </c>
      <c r="DU176" s="43" t="n">
        <v>1007</v>
      </c>
      <c r="DV176" s="43" t="s">
        <v>222</v>
      </c>
      <c r="DW176" s="43" t="s">
        <v>222</v>
      </c>
      <c r="DX176" s="43" t="n">
        <v>1</v>
      </c>
      <c r="EE176" s="43" t="n">
        <v>86332245</v>
      </c>
      <c r="EF176" s="43" t="n">
        <v>200</v>
      </c>
      <c r="EG176" s="43" t="s">
        <v>178</v>
      </c>
      <c r="EH176" s="43" t="n">
        <v>0</v>
      </c>
      <c r="EJ176" s="43" t="n">
        <v>1</v>
      </c>
      <c r="EK176" s="43" t="n">
        <v>1617</v>
      </c>
      <c r="EL176" s="43" t="s">
        <v>179</v>
      </c>
      <c r="EM176" s="43" t="s">
        <v>180</v>
      </c>
      <c r="EQ176" s="43" t="n">
        <v>0</v>
      </c>
      <c r="ER176" s="43" t="n">
        <v>0</v>
      </c>
      <c r="ES176" s="43" t="n">
        <v>99.9</v>
      </c>
      <c r="ET176" s="43" t="n">
        <v>0</v>
      </c>
      <c r="EU176" s="43" t="n">
        <v>0</v>
      </c>
      <c r="EV176" s="43" t="n">
        <v>0</v>
      </c>
      <c r="EW176" s="43" t="n">
        <v>0</v>
      </c>
      <c r="EX176" s="43" t="n">
        <v>0</v>
      </c>
      <c r="EY176" s="43" t="n">
        <v>0</v>
      </c>
      <c r="FQ176" s="43" t="n">
        <v>0</v>
      </c>
      <c r="FR176" s="43" t="n">
        <v>0</v>
      </c>
      <c r="FS176" s="43" t="n">
        <v>0</v>
      </c>
      <c r="FX176" s="43" t="n">
        <v>0</v>
      </c>
      <c r="FY176" s="43" t="n">
        <v>0</v>
      </c>
      <c r="GD176" s="43" t="n">
        <v>1</v>
      </c>
      <c r="GF176" s="43" t="n">
        <v>351413803</v>
      </c>
      <c r="GG176" s="43" t="n">
        <v>2</v>
      </c>
      <c r="GH176" s="43" t="n">
        <v>0</v>
      </c>
      <c r="GI176" s="43" t="n">
        <v>-2</v>
      </c>
      <c r="GJ176" s="43" t="n">
        <v>0</v>
      </c>
      <c r="GK176" s="43" t="n">
        <v>0</v>
      </c>
      <c r="GL176" s="43" t="n">
        <f aca="false">ROUND(IF(AND(BH176=3,BI176=3,FS176&lt;&gt;0),P176,0),2)</f>
        <v>0</v>
      </c>
      <c r="GM176" s="43" t="n">
        <f aca="false">ROUND(O176+X176+Y176,2)+GX176</f>
        <v>40.12</v>
      </c>
      <c r="GN176" s="43" t="n">
        <f aca="false">IF(OR(BI176=0,BI176=1),GM176-GX176,0)</f>
        <v>40.12</v>
      </c>
      <c r="GO176" s="43" t="n">
        <f aca="false">IF(BI176=2,GM176-GX176,0)</f>
        <v>0</v>
      </c>
      <c r="GP176" s="43" t="n">
        <f aca="false">IF(BI176=4,GM176-GX176,0)</f>
        <v>0</v>
      </c>
      <c r="GR176" s="43" t="n">
        <v>0</v>
      </c>
      <c r="GS176" s="43" t="n">
        <v>3</v>
      </c>
      <c r="GT176" s="43" t="n">
        <v>0</v>
      </c>
      <c r="GV176" s="43" t="n">
        <f aca="false">(GT176)</f>
        <v>0</v>
      </c>
      <c r="GW176" s="43" t="n">
        <v>10.04</v>
      </c>
      <c r="GX176" s="43" t="n">
        <f aca="false">ROUND(HC176*I176,2)</f>
        <v>0</v>
      </c>
      <c r="HA176" s="43" t="n">
        <v>0</v>
      </c>
      <c r="HB176" s="43" t="n">
        <v>0</v>
      </c>
      <c r="HC176" s="43" t="n">
        <f aca="false">GV176*GW176</f>
        <v>0</v>
      </c>
      <c r="HS176" s="43" t="n">
        <v>0</v>
      </c>
      <c r="IK176" s="43" t="n">
        <v>0</v>
      </c>
    </row>
    <row r="177" customFormat="false" ht="14.65" hidden="false" customHeight="false" outlineLevel="0" collapsed="false">
      <c r="A177" s="43" t="n">
        <v>17</v>
      </c>
      <c r="B177" s="43" t="n">
        <v>1</v>
      </c>
      <c r="E177" s="43" t="s">
        <v>237</v>
      </c>
      <c r="F177" s="43" t="s">
        <v>236</v>
      </c>
      <c r="G177" s="43" t="s">
        <v>66</v>
      </c>
      <c r="H177" s="43" t="s">
        <v>222</v>
      </c>
      <c r="I177" s="43" t="n">
        <f aca="false">ROUND(0.9,9)</f>
        <v>0.9</v>
      </c>
      <c r="J177" s="43" t="n">
        <v>0</v>
      </c>
      <c r="K177" s="43" t="n">
        <f aca="false">ROUND(0.9,9)</f>
        <v>0.9</v>
      </c>
      <c r="O177" s="43" t="n">
        <f aca="false">ROUND(CP177,2)</f>
        <v>89.91</v>
      </c>
      <c r="P177" s="43" t="n">
        <f aca="false">ROUND(CQ177*I177,2)</f>
        <v>89.91</v>
      </c>
      <c r="Q177" s="43" t="n">
        <f aca="false">ROUND(CR177*I177,2)</f>
        <v>0</v>
      </c>
      <c r="R177" s="43" t="n">
        <f aca="false">ROUND(CS177*I177,2)</f>
        <v>0</v>
      </c>
      <c r="S177" s="43" t="n">
        <f aca="false">ROUND(CT177*I177,2)</f>
        <v>0</v>
      </c>
      <c r="T177" s="43" t="n">
        <f aca="false">ROUND(CU177*I177,2)</f>
        <v>0</v>
      </c>
      <c r="U177" s="43" t="n">
        <f aca="false">CV177*I177</f>
        <v>0</v>
      </c>
      <c r="V177" s="43" t="n">
        <f aca="false">CW177*I177</f>
        <v>0</v>
      </c>
      <c r="W177" s="43" t="n">
        <f aca="false">ROUND(CX177*I177,2)</f>
        <v>0</v>
      </c>
      <c r="X177" s="43" t="n">
        <f aca="false">ROUND(CY177,2)</f>
        <v>0</v>
      </c>
      <c r="Y177" s="43" t="n">
        <f aca="false">ROUND(CZ177,2)</f>
        <v>0</v>
      </c>
      <c r="AA177" s="43" t="n">
        <v>86497921</v>
      </c>
      <c r="AB177" s="43" t="n">
        <f aca="false">(AC177+AD177+AF177)</f>
        <v>99.9</v>
      </c>
      <c r="AC177" s="43" t="n">
        <f aca="false">(ES177)</f>
        <v>99.9</v>
      </c>
      <c r="AD177" s="43" t="n">
        <f aca="false">(ET177)</f>
        <v>0</v>
      </c>
      <c r="AE177" s="43" t="n">
        <f aca="false">(EU177)</f>
        <v>0</v>
      </c>
      <c r="AF177" s="43" t="n">
        <f aca="false">(EV177)</f>
        <v>0</v>
      </c>
      <c r="AG177" s="43" t="n">
        <f aca="false">(AP177)</f>
        <v>0</v>
      </c>
      <c r="AH177" s="43" t="n">
        <f aca="false">(EW177)</f>
        <v>0</v>
      </c>
      <c r="AI177" s="43" t="n">
        <f aca="false">(EX177)</f>
        <v>0</v>
      </c>
      <c r="AJ177" s="43" t="n">
        <f aca="false">(AS177)</f>
        <v>0</v>
      </c>
      <c r="AK177" s="43" t="n">
        <v>0</v>
      </c>
      <c r="AL177" s="43" t="n">
        <v>99.9</v>
      </c>
      <c r="AM177" s="43" t="n">
        <v>0</v>
      </c>
      <c r="AN177" s="43" t="n">
        <v>0</v>
      </c>
      <c r="AO177" s="43" t="n">
        <v>0</v>
      </c>
      <c r="AP177" s="43" t="n">
        <v>0</v>
      </c>
      <c r="AQ177" s="43" t="n">
        <v>0</v>
      </c>
      <c r="AR177" s="43" t="n">
        <v>0</v>
      </c>
      <c r="AS177" s="43" t="n">
        <v>0</v>
      </c>
      <c r="AT177" s="43" t="n">
        <v>0</v>
      </c>
      <c r="AU177" s="43" t="n">
        <v>0</v>
      </c>
      <c r="AV177" s="43" t="n">
        <v>1</v>
      </c>
      <c r="AW177" s="43" t="n">
        <v>1</v>
      </c>
      <c r="AZ177" s="43" t="n">
        <v>1</v>
      </c>
      <c r="BA177" s="43" t="n">
        <v>1</v>
      </c>
      <c r="BB177" s="43" t="n">
        <v>1</v>
      </c>
      <c r="BC177" s="43" t="n">
        <v>1</v>
      </c>
      <c r="BH177" s="43" t="n">
        <v>0</v>
      </c>
      <c r="BI177" s="43" t="n">
        <v>1</v>
      </c>
      <c r="BJ177" s="43" t="s">
        <v>236</v>
      </c>
      <c r="BM177" s="43" t="n">
        <v>1617</v>
      </c>
      <c r="BN177" s="43" t="n">
        <v>0</v>
      </c>
      <c r="BO177" s="43" t="s">
        <v>236</v>
      </c>
      <c r="BP177" s="43" t="n">
        <v>1</v>
      </c>
      <c r="BQ177" s="43" t="n">
        <v>200</v>
      </c>
      <c r="BR177" s="43" t="n">
        <v>0</v>
      </c>
      <c r="BS177" s="43" t="n">
        <v>1</v>
      </c>
      <c r="BT177" s="43" t="n">
        <v>1</v>
      </c>
      <c r="BU177" s="43" t="n">
        <v>1</v>
      </c>
      <c r="BV177" s="43" t="n">
        <v>1</v>
      </c>
      <c r="BW177" s="43" t="n">
        <v>1</v>
      </c>
      <c r="BX177" s="43" t="n">
        <v>1</v>
      </c>
      <c r="BZ177" s="43" t="n">
        <v>0</v>
      </c>
      <c r="CA177" s="43" t="n">
        <v>0</v>
      </c>
      <c r="CE177" s="43" t="n">
        <v>0</v>
      </c>
      <c r="CF177" s="43" t="n">
        <v>0</v>
      </c>
      <c r="CG177" s="43" t="n">
        <v>0</v>
      </c>
      <c r="CM177" s="43" t="n">
        <v>0</v>
      </c>
      <c r="CO177" s="43" t="n">
        <v>0</v>
      </c>
      <c r="CP177" s="43" t="n">
        <f aca="false">(P177+Q177+S177)</f>
        <v>89.91</v>
      </c>
      <c r="CQ177" s="43" t="n">
        <f aca="false">(AC177*BC177*AW177)</f>
        <v>99.9</v>
      </c>
      <c r="CR177" s="43" t="n">
        <f aca="false">((ET177)*BB177*AV177)</f>
        <v>0</v>
      </c>
      <c r="CS177" s="43" t="n">
        <f aca="false">(AE177*BS177*AV177)</f>
        <v>0</v>
      </c>
      <c r="CT177" s="43" t="n">
        <f aca="false">(AF177*BA177*AV177)</f>
        <v>0</v>
      </c>
      <c r="CU177" s="43" t="n">
        <f aca="false">AG177</f>
        <v>0</v>
      </c>
      <c r="CV177" s="43" t="n">
        <f aca="false">(AH177*AV177)</f>
        <v>0</v>
      </c>
      <c r="CW177" s="43" t="n">
        <f aca="false">AI177</f>
        <v>0</v>
      </c>
      <c r="CX177" s="43" t="n">
        <f aca="false">AJ177</f>
        <v>0</v>
      </c>
      <c r="CY177" s="43" t="n">
        <f aca="false">(((S177+R177)*BZ177)/100)</f>
        <v>0</v>
      </c>
      <c r="CZ177" s="43" t="n">
        <f aca="false">(((S177+R177)*CA177)/100)</f>
        <v>0</v>
      </c>
      <c r="DN177" s="43" t="n">
        <v>0</v>
      </c>
      <c r="DO177" s="43" t="n">
        <v>0</v>
      </c>
      <c r="DP177" s="43" t="n">
        <v>1</v>
      </c>
      <c r="DQ177" s="43" t="n">
        <v>1</v>
      </c>
      <c r="DU177" s="43" t="n">
        <v>1007</v>
      </c>
      <c r="DV177" s="43" t="s">
        <v>222</v>
      </c>
      <c r="DW177" s="43" t="s">
        <v>222</v>
      </c>
      <c r="DX177" s="43" t="n">
        <v>1</v>
      </c>
      <c r="EE177" s="43" t="n">
        <v>86332245</v>
      </c>
      <c r="EF177" s="43" t="n">
        <v>200</v>
      </c>
      <c r="EG177" s="43" t="s">
        <v>178</v>
      </c>
      <c r="EH177" s="43" t="n">
        <v>0</v>
      </c>
      <c r="EJ177" s="43" t="n">
        <v>1</v>
      </c>
      <c r="EK177" s="43" t="n">
        <v>1617</v>
      </c>
      <c r="EL177" s="43" t="s">
        <v>179</v>
      </c>
      <c r="EM177" s="43" t="s">
        <v>180</v>
      </c>
      <c r="EQ177" s="43" t="n">
        <v>0</v>
      </c>
      <c r="ER177" s="43" t="n">
        <v>0</v>
      </c>
      <c r="ES177" s="43" t="n">
        <v>99.9</v>
      </c>
      <c r="ET177" s="43" t="n">
        <v>0</v>
      </c>
      <c r="EU177" s="43" t="n">
        <v>0</v>
      </c>
      <c r="EV177" s="43" t="n">
        <v>0</v>
      </c>
      <c r="EW177" s="43" t="n">
        <v>0</v>
      </c>
      <c r="EX177" s="43" t="n">
        <v>0</v>
      </c>
      <c r="EY177" s="43" t="n">
        <v>0</v>
      </c>
      <c r="FQ177" s="43" t="n">
        <v>0</v>
      </c>
      <c r="FR177" s="43" t="n">
        <v>0</v>
      </c>
      <c r="FS177" s="43" t="n">
        <v>0</v>
      </c>
      <c r="FX177" s="43" t="n">
        <v>0</v>
      </c>
      <c r="FY177" s="43" t="n">
        <v>0</v>
      </c>
      <c r="GD177" s="43" t="n">
        <v>1</v>
      </c>
      <c r="GF177" s="43" t="n">
        <v>-1058330645</v>
      </c>
      <c r="GG177" s="43" t="n">
        <v>2</v>
      </c>
      <c r="GH177" s="43" t="n">
        <v>0</v>
      </c>
      <c r="GI177" s="43" t="n">
        <v>-2</v>
      </c>
      <c r="GJ177" s="43" t="n">
        <v>0</v>
      </c>
      <c r="GK177" s="43" t="n">
        <v>0</v>
      </c>
      <c r="GL177" s="43" t="n">
        <f aca="false">ROUND(IF(AND(BH177=3,BI177=3,FS177&lt;&gt;0),P177,0),2)</f>
        <v>0</v>
      </c>
      <c r="GM177" s="43" t="n">
        <f aca="false">ROUND(O177+X177+Y177,2)+GX177</f>
        <v>89.91</v>
      </c>
      <c r="GN177" s="43" t="n">
        <f aca="false">IF(OR(BI177=0,BI177=1),GM177-GX177,0)</f>
        <v>89.91</v>
      </c>
      <c r="GO177" s="43" t="n">
        <f aca="false">IF(BI177=2,GM177-GX177,0)</f>
        <v>0</v>
      </c>
      <c r="GP177" s="43" t="n">
        <f aca="false">IF(BI177=4,GM177-GX177,0)</f>
        <v>0</v>
      </c>
      <c r="GR177" s="43" t="n">
        <v>0</v>
      </c>
      <c r="GS177" s="43" t="n">
        <v>3</v>
      </c>
      <c r="GT177" s="43" t="n">
        <v>0</v>
      </c>
      <c r="GV177" s="43" t="n">
        <f aca="false">(GT177)</f>
        <v>0</v>
      </c>
      <c r="GW177" s="43" t="n">
        <v>1</v>
      </c>
      <c r="GX177" s="43" t="n">
        <f aca="false">ROUND(HC177*I177,2)</f>
        <v>0</v>
      </c>
      <c r="HA177" s="43" t="n">
        <v>0</v>
      </c>
      <c r="HB177" s="43" t="n">
        <v>0</v>
      </c>
      <c r="HC177" s="43" t="n">
        <f aca="false">GV177*GW177</f>
        <v>0</v>
      </c>
      <c r="HS177" s="43" t="n">
        <v>0</v>
      </c>
      <c r="IK177" s="43" t="n">
        <v>0</v>
      </c>
    </row>
    <row r="178" customFormat="false" ht="14.65" hidden="false" customHeight="false" outlineLevel="0" collapsed="false">
      <c r="A178" s="43" t="n">
        <v>17</v>
      </c>
      <c r="B178" s="43" t="n">
        <v>1</v>
      </c>
      <c r="E178" s="43" t="s">
        <v>237</v>
      </c>
      <c r="F178" s="43" t="s">
        <v>236</v>
      </c>
      <c r="G178" s="43" t="s">
        <v>66</v>
      </c>
      <c r="H178" s="43" t="s">
        <v>222</v>
      </c>
      <c r="I178" s="43" t="n">
        <f aca="false">ROUND(0.9,9)</f>
        <v>0.9</v>
      </c>
      <c r="J178" s="43" t="n">
        <v>0</v>
      </c>
      <c r="K178" s="43" t="n">
        <f aca="false">ROUND(0.9,9)</f>
        <v>0.9</v>
      </c>
      <c r="O178" s="43" t="n">
        <f aca="false">ROUND(CP178,2)</f>
        <v>902.7</v>
      </c>
      <c r="P178" s="43" t="n">
        <f aca="false">ROUND(CQ178*I178,2)</f>
        <v>902.7</v>
      </c>
      <c r="Q178" s="43" t="n">
        <f aca="false">ROUND(CR178*I178,2)</f>
        <v>0</v>
      </c>
      <c r="R178" s="43" t="n">
        <f aca="false">ROUND(CS178*I178,2)</f>
        <v>0</v>
      </c>
      <c r="S178" s="43" t="n">
        <f aca="false">ROUND(CT178*I178,2)</f>
        <v>0</v>
      </c>
      <c r="T178" s="43" t="n">
        <f aca="false">ROUND(CU178*I178,2)</f>
        <v>0</v>
      </c>
      <c r="U178" s="43" t="n">
        <f aca="false">CV178*I178</f>
        <v>0</v>
      </c>
      <c r="V178" s="43" t="n">
        <f aca="false">CW178*I178</f>
        <v>0</v>
      </c>
      <c r="W178" s="43" t="n">
        <f aca="false">ROUND(CX178*I178,2)</f>
        <v>0</v>
      </c>
      <c r="X178" s="43" t="n">
        <f aca="false">ROUND(CY178,2)</f>
        <v>0</v>
      </c>
      <c r="Y178" s="43" t="n">
        <f aca="false">ROUND(CZ178,2)</f>
        <v>0</v>
      </c>
      <c r="AA178" s="43" t="n">
        <v>86497922</v>
      </c>
      <c r="AB178" s="43" t="n">
        <f aca="false">(AC178+AD178+AF178)</f>
        <v>99.9</v>
      </c>
      <c r="AC178" s="43" t="n">
        <f aca="false">(ES178)</f>
        <v>99.9</v>
      </c>
      <c r="AD178" s="43" t="n">
        <f aca="false">(ET178)</f>
        <v>0</v>
      </c>
      <c r="AE178" s="43" t="n">
        <f aca="false">(EU178)</f>
        <v>0</v>
      </c>
      <c r="AF178" s="43" t="n">
        <f aca="false">(EV178)</f>
        <v>0</v>
      </c>
      <c r="AG178" s="43" t="n">
        <f aca="false">(AP178)</f>
        <v>0</v>
      </c>
      <c r="AH178" s="43" t="n">
        <f aca="false">(EW178)</f>
        <v>0</v>
      </c>
      <c r="AI178" s="43" t="n">
        <f aca="false">(EX178)</f>
        <v>0</v>
      </c>
      <c r="AJ178" s="43" t="n">
        <f aca="false">(AS178)</f>
        <v>0</v>
      </c>
      <c r="AK178" s="43" t="n">
        <v>0</v>
      </c>
      <c r="AL178" s="43" t="n">
        <v>99.9</v>
      </c>
      <c r="AM178" s="43" t="n">
        <v>0</v>
      </c>
      <c r="AN178" s="43" t="n">
        <v>0</v>
      </c>
      <c r="AO178" s="43" t="n">
        <v>0</v>
      </c>
      <c r="AP178" s="43" t="n">
        <v>0</v>
      </c>
      <c r="AQ178" s="43" t="n">
        <v>0</v>
      </c>
      <c r="AR178" s="43" t="n">
        <v>0</v>
      </c>
      <c r="AS178" s="43" t="n">
        <v>0</v>
      </c>
      <c r="AT178" s="43" t="n">
        <v>0</v>
      </c>
      <c r="AU178" s="43" t="n">
        <v>0</v>
      </c>
      <c r="AV178" s="43" t="n">
        <v>1</v>
      </c>
      <c r="AW178" s="43" t="n">
        <v>1</v>
      </c>
      <c r="AZ178" s="43" t="n">
        <v>1</v>
      </c>
      <c r="BA178" s="43" t="n">
        <v>1</v>
      </c>
      <c r="BB178" s="43" t="n">
        <v>1</v>
      </c>
      <c r="BC178" s="43" t="n">
        <v>10.04</v>
      </c>
      <c r="BH178" s="43" t="n">
        <v>0</v>
      </c>
      <c r="BI178" s="43" t="n">
        <v>1</v>
      </c>
      <c r="BJ178" s="43" t="s">
        <v>236</v>
      </c>
      <c r="BM178" s="43" t="n">
        <v>1617</v>
      </c>
      <c r="BN178" s="43" t="n">
        <v>0</v>
      </c>
      <c r="BO178" s="43" t="s">
        <v>236</v>
      </c>
      <c r="BP178" s="43" t="n">
        <v>1</v>
      </c>
      <c r="BQ178" s="43" t="n">
        <v>200</v>
      </c>
      <c r="BR178" s="43" t="n">
        <v>0</v>
      </c>
      <c r="BS178" s="43" t="n">
        <v>1</v>
      </c>
      <c r="BT178" s="43" t="n">
        <v>1</v>
      </c>
      <c r="BU178" s="43" t="n">
        <v>1</v>
      </c>
      <c r="BV178" s="43" t="n">
        <v>1</v>
      </c>
      <c r="BW178" s="43" t="n">
        <v>1</v>
      </c>
      <c r="BX178" s="43" t="n">
        <v>1</v>
      </c>
      <c r="BZ178" s="43" t="n">
        <v>0</v>
      </c>
      <c r="CA178" s="43" t="n">
        <v>0</v>
      </c>
      <c r="CE178" s="43" t="n">
        <v>0</v>
      </c>
      <c r="CF178" s="43" t="n">
        <v>0</v>
      </c>
      <c r="CG178" s="43" t="n">
        <v>0</v>
      </c>
      <c r="CM178" s="43" t="n">
        <v>0</v>
      </c>
      <c r="CO178" s="43" t="n">
        <v>0</v>
      </c>
      <c r="CP178" s="43" t="n">
        <f aca="false">(P178+Q178+S178)</f>
        <v>902.7</v>
      </c>
      <c r="CQ178" s="43" t="n">
        <f aca="false">(AC178*BC178*AW178)</f>
        <v>1002.996</v>
      </c>
      <c r="CR178" s="43" t="n">
        <f aca="false">((ET178)*BB178*AV178)</f>
        <v>0</v>
      </c>
      <c r="CS178" s="43" t="n">
        <f aca="false">(AE178*BS178*AV178)</f>
        <v>0</v>
      </c>
      <c r="CT178" s="43" t="n">
        <f aca="false">(AF178*BA178*AV178)</f>
        <v>0</v>
      </c>
      <c r="CU178" s="43" t="n">
        <f aca="false">AG178</f>
        <v>0</v>
      </c>
      <c r="CV178" s="43" t="n">
        <f aca="false">(AH178*AV178)</f>
        <v>0</v>
      </c>
      <c r="CW178" s="43" t="n">
        <f aca="false">AI178</f>
        <v>0</v>
      </c>
      <c r="CX178" s="43" t="n">
        <f aca="false">AJ178</f>
        <v>0</v>
      </c>
      <c r="CY178" s="43" t="n">
        <f aca="false">(S178+R178)*(BZ178/100)</f>
        <v>0</v>
      </c>
      <c r="CZ178" s="43" t="n">
        <f aca="false">(S178+R178)*(CA178/100)</f>
        <v>0</v>
      </c>
      <c r="DN178" s="43" t="n">
        <v>0</v>
      </c>
      <c r="DO178" s="43" t="n">
        <v>0</v>
      </c>
      <c r="DP178" s="43" t="n">
        <v>1</v>
      </c>
      <c r="DQ178" s="43" t="n">
        <v>1</v>
      </c>
      <c r="DU178" s="43" t="n">
        <v>1007</v>
      </c>
      <c r="DV178" s="43" t="s">
        <v>222</v>
      </c>
      <c r="DW178" s="43" t="s">
        <v>222</v>
      </c>
      <c r="DX178" s="43" t="n">
        <v>1</v>
      </c>
      <c r="EE178" s="43" t="n">
        <v>86332245</v>
      </c>
      <c r="EF178" s="43" t="n">
        <v>200</v>
      </c>
      <c r="EG178" s="43" t="s">
        <v>178</v>
      </c>
      <c r="EH178" s="43" t="n">
        <v>0</v>
      </c>
      <c r="EJ178" s="43" t="n">
        <v>1</v>
      </c>
      <c r="EK178" s="43" t="n">
        <v>1617</v>
      </c>
      <c r="EL178" s="43" t="s">
        <v>179</v>
      </c>
      <c r="EM178" s="43" t="s">
        <v>180</v>
      </c>
      <c r="EQ178" s="43" t="n">
        <v>0</v>
      </c>
      <c r="ER178" s="43" t="n">
        <v>0</v>
      </c>
      <c r="ES178" s="43" t="n">
        <v>99.9</v>
      </c>
      <c r="ET178" s="43" t="n">
        <v>0</v>
      </c>
      <c r="EU178" s="43" t="n">
        <v>0</v>
      </c>
      <c r="EV178" s="43" t="n">
        <v>0</v>
      </c>
      <c r="EW178" s="43" t="n">
        <v>0</v>
      </c>
      <c r="EX178" s="43" t="n">
        <v>0</v>
      </c>
      <c r="EY178" s="43" t="n">
        <v>0</v>
      </c>
      <c r="FQ178" s="43" t="n">
        <v>0</v>
      </c>
      <c r="FR178" s="43" t="n">
        <v>0</v>
      </c>
      <c r="FS178" s="43" t="n">
        <v>0</v>
      </c>
      <c r="FX178" s="43" t="n">
        <v>0</v>
      </c>
      <c r="FY178" s="43" t="n">
        <v>0</v>
      </c>
      <c r="GD178" s="43" t="n">
        <v>1</v>
      </c>
      <c r="GF178" s="43" t="n">
        <v>-1058330645</v>
      </c>
      <c r="GG178" s="43" t="n">
        <v>2</v>
      </c>
      <c r="GH178" s="43" t="n">
        <v>0</v>
      </c>
      <c r="GI178" s="43" t="n">
        <v>-2</v>
      </c>
      <c r="GJ178" s="43" t="n">
        <v>0</v>
      </c>
      <c r="GK178" s="43" t="n">
        <v>0</v>
      </c>
      <c r="GL178" s="43" t="n">
        <f aca="false">ROUND(IF(AND(BH178=3,BI178=3,FS178&lt;&gt;0),P178,0),2)</f>
        <v>0</v>
      </c>
      <c r="GM178" s="43" t="n">
        <f aca="false">ROUND(O178+X178+Y178,2)+GX178</f>
        <v>902.7</v>
      </c>
      <c r="GN178" s="43" t="n">
        <f aca="false">IF(OR(BI178=0,BI178=1),GM178-GX178,0)</f>
        <v>902.7</v>
      </c>
      <c r="GO178" s="43" t="n">
        <f aca="false">IF(BI178=2,GM178-GX178,0)</f>
        <v>0</v>
      </c>
      <c r="GP178" s="43" t="n">
        <f aca="false">IF(BI178=4,GM178-GX178,0)</f>
        <v>0</v>
      </c>
      <c r="GR178" s="43" t="n">
        <v>0</v>
      </c>
      <c r="GS178" s="43" t="n">
        <v>3</v>
      </c>
      <c r="GT178" s="43" t="n">
        <v>0</v>
      </c>
      <c r="GV178" s="43" t="n">
        <f aca="false">(GT178)</f>
        <v>0</v>
      </c>
      <c r="GW178" s="43" t="n">
        <v>10.04</v>
      </c>
      <c r="GX178" s="43" t="n">
        <f aca="false">ROUND(HC178*I178,2)</f>
        <v>0</v>
      </c>
      <c r="HA178" s="43" t="n">
        <v>0</v>
      </c>
      <c r="HB178" s="43" t="n">
        <v>0</v>
      </c>
      <c r="HC178" s="43" t="n">
        <f aca="false">GV178*GW178</f>
        <v>0</v>
      </c>
      <c r="HS178" s="43" t="n">
        <v>0</v>
      </c>
      <c r="IK178" s="43" t="n">
        <v>0</v>
      </c>
    </row>
    <row r="179" customFormat="false" ht="14.65" hidden="false" customHeight="false" outlineLevel="0" collapsed="false">
      <c r="A179" s="43" t="n">
        <v>17</v>
      </c>
      <c r="B179" s="43" t="n">
        <v>1</v>
      </c>
      <c r="E179" s="43" t="s">
        <v>238</v>
      </c>
      <c r="F179" s="43" t="s">
        <v>239</v>
      </c>
      <c r="G179" s="43" t="s">
        <v>67</v>
      </c>
      <c r="H179" s="43" t="s">
        <v>220</v>
      </c>
      <c r="I179" s="43" t="n">
        <f aca="false">ROUND(0.00228,9)</f>
        <v>0.00228</v>
      </c>
      <c r="J179" s="43" t="n">
        <v>0</v>
      </c>
      <c r="K179" s="43" t="n">
        <f aca="false">ROUND(0.00228,9)</f>
        <v>0.00228</v>
      </c>
      <c r="O179" s="43" t="n">
        <f aca="false">ROUND(CP179,2)</f>
        <v>78.55</v>
      </c>
      <c r="P179" s="43" t="n">
        <f aca="false">ROUND(CQ179*I179,2)</f>
        <v>78.55</v>
      </c>
      <c r="Q179" s="43" t="n">
        <f aca="false">ROUND(CR179*I179,2)</f>
        <v>0</v>
      </c>
      <c r="R179" s="43" t="n">
        <f aca="false">ROUND(CS179*I179,2)</f>
        <v>0</v>
      </c>
      <c r="S179" s="43" t="n">
        <f aca="false">ROUND(CT179*I179,2)</f>
        <v>0</v>
      </c>
      <c r="T179" s="43" t="n">
        <f aca="false">ROUND(CU179*I179,2)</f>
        <v>0</v>
      </c>
      <c r="U179" s="43" t="n">
        <f aca="false">CV179*I179</f>
        <v>0</v>
      </c>
      <c r="V179" s="43" t="n">
        <f aca="false">CW179*I179</f>
        <v>0</v>
      </c>
      <c r="W179" s="43" t="n">
        <f aca="false">ROUND(CX179*I179,2)</f>
        <v>0</v>
      </c>
      <c r="X179" s="43" t="n">
        <f aca="false">ROUND(CY179,2)</f>
        <v>0</v>
      </c>
      <c r="Y179" s="43" t="n">
        <f aca="false">ROUND(CZ179,2)</f>
        <v>0</v>
      </c>
      <c r="AA179" s="43" t="n">
        <v>86497921</v>
      </c>
      <c r="AB179" s="43" t="n">
        <f aca="false">(AC179+AD179+AF179)</f>
        <v>34451.75</v>
      </c>
      <c r="AC179" s="43" t="n">
        <f aca="false">(ES179)</f>
        <v>34451.75</v>
      </c>
      <c r="AD179" s="43" t="n">
        <f aca="false">(ET179)</f>
        <v>0</v>
      </c>
      <c r="AE179" s="43" t="n">
        <f aca="false">(EU179)</f>
        <v>0</v>
      </c>
      <c r="AF179" s="43" t="n">
        <f aca="false">(EV179)</f>
        <v>0</v>
      </c>
      <c r="AG179" s="43" t="n">
        <f aca="false">(AP179)</f>
        <v>0</v>
      </c>
      <c r="AH179" s="43" t="n">
        <f aca="false">(EW179)</f>
        <v>0</v>
      </c>
      <c r="AI179" s="43" t="n">
        <f aca="false">(EX179)</f>
        <v>0</v>
      </c>
      <c r="AJ179" s="43" t="n">
        <f aca="false">(AS179)</f>
        <v>0</v>
      </c>
      <c r="AK179" s="43" t="n">
        <v>0</v>
      </c>
      <c r="AL179" s="43" t="n">
        <v>34451.75</v>
      </c>
      <c r="AM179" s="43" t="n">
        <v>0</v>
      </c>
      <c r="AN179" s="43" t="n">
        <v>0</v>
      </c>
      <c r="AO179" s="43" t="n">
        <v>0</v>
      </c>
      <c r="AP179" s="43" t="n">
        <v>0</v>
      </c>
      <c r="AQ179" s="43" t="n">
        <v>0</v>
      </c>
      <c r="AR179" s="43" t="n">
        <v>0</v>
      </c>
      <c r="AS179" s="43" t="n">
        <v>0</v>
      </c>
      <c r="AT179" s="43" t="n">
        <v>0</v>
      </c>
      <c r="AU179" s="43" t="n">
        <v>0</v>
      </c>
      <c r="AV179" s="43" t="n">
        <v>1</v>
      </c>
      <c r="AW179" s="43" t="n">
        <v>1</v>
      </c>
      <c r="AZ179" s="43" t="n">
        <v>1</v>
      </c>
      <c r="BA179" s="43" t="n">
        <v>1</v>
      </c>
      <c r="BB179" s="43" t="n">
        <v>1</v>
      </c>
      <c r="BC179" s="43" t="n">
        <v>1</v>
      </c>
      <c r="BH179" s="43" t="n">
        <v>0</v>
      </c>
      <c r="BI179" s="43" t="n">
        <v>1</v>
      </c>
      <c r="BJ179" s="43" t="s">
        <v>239</v>
      </c>
      <c r="BM179" s="43" t="n">
        <v>1617</v>
      </c>
      <c r="BN179" s="43" t="n">
        <v>0</v>
      </c>
      <c r="BO179" s="43" t="s">
        <v>239</v>
      </c>
      <c r="BP179" s="43" t="n">
        <v>1</v>
      </c>
      <c r="BQ179" s="43" t="n">
        <v>200</v>
      </c>
      <c r="BR179" s="43" t="n">
        <v>0</v>
      </c>
      <c r="BS179" s="43" t="n">
        <v>1</v>
      </c>
      <c r="BT179" s="43" t="n">
        <v>1</v>
      </c>
      <c r="BU179" s="43" t="n">
        <v>1</v>
      </c>
      <c r="BV179" s="43" t="n">
        <v>1</v>
      </c>
      <c r="BW179" s="43" t="n">
        <v>1</v>
      </c>
      <c r="BX179" s="43" t="n">
        <v>1</v>
      </c>
      <c r="BZ179" s="43" t="n">
        <v>0</v>
      </c>
      <c r="CA179" s="43" t="n">
        <v>0</v>
      </c>
      <c r="CE179" s="43" t="n">
        <v>0</v>
      </c>
      <c r="CF179" s="43" t="n">
        <v>0</v>
      </c>
      <c r="CG179" s="43" t="n">
        <v>0</v>
      </c>
      <c r="CM179" s="43" t="n">
        <v>0</v>
      </c>
      <c r="CO179" s="43" t="n">
        <v>0</v>
      </c>
      <c r="CP179" s="43" t="n">
        <f aca="false">(P179+Q179+S179)</f>
        <v>78.55</v>
      </c>
      <c r="CQ179" s="43" t="n">
        <f aca="false">(AC179*BC179*AW179)</f>
        <v>34451.75</v>
      </c>
      <c r="CR179" s="43" t="n">
        <f aca="false">((ET179)*BB179*AV179)</f>
        <v>0</v>
      </c>
      <c r="CS179" s="43" t="n">
        <f aca="false">(AE179*BS179*AV179)</f>
        <v>0</v>
      </c>
      <c r="CT179" s="43" t="n">
        <f aca="false">(AF179*BA179*AV179)</f>
        <v>0</v>
      </c>
      <c r="CU179" s="43" t="n">
        <f aca="false">AG179</f>
        <v>0</v>
      </c>
      <c r="CV179" s="43" t="n">
        <f aca="false">(AH179*AV179)</f>
        <v>0</v>
      </c>
      <c r="CW179" s="43" t="n">
        <f aca="false">AI179</f>
        <v>0</v>
      </c>
      <c r="CX179" s="43" t="n">
        <f aca="false">AJ179</f>
        <v>0</v>
      </c>
      <c r="CY179" s="43" t="n">
        <f aca="false">(((S179+R179)*BZ179)/100)</f>
        <v>0</v>
      </c>
      <c r="CZ179" s="43" t="n">
        <f aca="false">(((S179+R179)*CA179)/100)</f>
        <v>0</v>
      </c>
      <c r="DN179" s="43" t="n">
        <v>0</v>
      </c>
      <c r="DO179" s="43" t="n">
        <v>0</v>
      </c>
      <c r="DP179" s="43" t="n">
        <v>1</v>
      </c>
      <c r="DQ179" s="43" t="n">
        <v>1</v>
      </c>
      <c r="DU179" s="43" t="n">
        <v>1009</v>
      </c>
      <c r="DV179" s="43" t="s">
        <v>220</v>
      </c>
      <c r="DW179" s="43" t="s">
        <v>220</v>
      </c>
      <c r="DX179" s="43" t="n">
        <v>1000</v>
      </c>
      <c r="EE179" s="43" t="n">
        <v>86332245</v>
      </c>
      <c r="EF179" s="43" t="n">
        <v>200</v>
      </c>
      <c r="EG179" s="43" t="s">
        <v>178</v>
      </c>
      <c r="EH179" s="43" t="n">
        <v>0</v>
      </c>
      <c r="EJ179" s="43" t="n">
        <v>1</v>
      </c>
      <c r="EK179" s="43" t="n">
        <v>1617</v>
      </c>
      <c r="EL179" s="43" t="s">
        <v>179</v>
      </c>
      <c r="EM179" s="43" t="s">
        <v>180</v>
      </c>
      <c r="EQ179" s="43" t="n">
        <v>0</v>
      </c>
      <c r="ER179" s="43" t="n">
        <v>0</v>
      </c>
      <c r="ES179" s="43" t="n">
        <v>34451.75</v>
      </c>
      <c r="ET179" s="43" t="n">
        <v>0</v>
      </c>
      <c r="EU179" s="43" t="n">
        <v>0</v>
      </c>
      <c r="EV179" s="43" t="n">
        <v>0</v>
      </c>
      <c r="EW179" s="43" t="n">
        <v>0</v>
      </c>
      <c r="EX179" s="43" t="n">
        <v>0</v>
      </c>
      <c r="EY179" s="43" t="n">
        <v>0</v>
      </c>
      <c r="FQ179" s="43" t="n">
        <v>0</v>
      </c>
      <c r="FR179" s="43" t="n">
        <v>0</v>
      </c>
      <c r="FS179" s="43" t="n">
        <v>0</v>
      </c>
      <c r="FX179" s="43" t="n">
        <v>0</v>
      </c>
      <c r="FY179" s="43" t="n">
        <v>0</v>
      </c>
      <c r="GD179" s="43" t="n">
        <v>1</v>
      </c>
      <c r="GF179" s="43" t="n">
        <v>1928495554</v>
      </c>
      <c r="GG179" s="43" t="n">
        <v>2</v>
      </c>
      <c r="GH179" s="43" t="n">
        <v>0</v>
      </c>
      <c r="GI179" s="43" t="n">
        <v>-2</v>
      </c>
      <c r="GJ179" s="43" t="n">
        <v>0</v>
      </c>
      <c r="GK179" s="43" t="n">
        <v>0</v>
      </c>
      <c r="GL179" s="43" t="n">
        <f aca="false">ROUND(IF(AND(BH179=3,BI179=3,FS179&lt;&gt;0),P179,0),2)</f>
        <v>0</v>
      </c>
      <c r="GM179" s="43" t="n">
        <f aca="false">ROUND(O179+X179+Y179,2)+GX179</f>
        <v>78.55</v>
      </c>
      <c r="GN179" s="43" t="n">
        <f aca="false">IF(OR(BI179=0,BI179=1),GM179-GX179,0)</f>
        <v>78.55</v>
      </c>
      <c r="GO179" s="43" t="n">
        <f aca="false">IF(BI179=2,GM179-GX179,0)</f>
        <v>0</v>
      </c>
      <c r="GP179" s="43" t="n">
        <f aca="false">IF(BI179=4,GM179-GX179,0)</f>
        <v>0</v>
      </c>
      <c r="GR179" s="43" t="n">
        <v>0</v>
      </c>
      <c r="GS179" s="43" t="n">
        <v>3</v>
      </c>
      <c r="GT179" s="43" t="n">
        <v>0</v>
      </c>
      <c r="GV179" s="43" t="n">
        <f aca="false">(GT179)</f>
        <v>0</v>
      </c>
      <c r="GW179" s="43" t="n">
        <v>1</v>
      </c>
      <c r="GX179" s="43" t="n">
        <f aca="false">ROUND(HC179*I179,2)</f>
        <v>0</v>
      </c>
      <c r="HA179" s="43" t="n">
        <v>0</v>
      </c>
      <c r="HB179" s="43" t="n">
        <v>0</v>
      </c>
      <c r="HC179" s="43" t="n">
        <f aca="false">GV179*GW179</f>
        <v>0</v>
      </c>
      <c r="HS179" s="43" t="n">
        <v>0</v>
      </c>
      <c r="IK179" s="43" t="n">
        <v>0</v>
      </c>
    </row>
    <row r="180" customFormat="false" ht="14.65" hidden="false" customHeight="false" outlineLevel="0" collapsed="false">
      <c r="A180" s="43" t="n">
        <v>17</v>
      </c>
      <c r="B180" s="43" t="n">
        <v>1</v>
      </c>
      <c r="E180" s="43" t="s">
        <v>238</v>
      </c>
      <c r="F180" s="43" t="s">
        <v>239</v>
      </c>
      <c r="G180" s="43" t="s">
        <v>67</v>
      </c>
      <c r="H180" s="43" t="s">
        <v>220</v>
      </c>
      <c r="I180" s="43" t="n">
        <f aca="false">ROUND(0.00228,9)</f>
        <v>0.00228</v>
      </c>
      <c r="J180" s="43" t="n">
        <v>0</v>
      </c>
      <c r="K180" s="43" t="n">
        <f aca="false">ROUND(0.00228,9)</f>
        <v>0.00228</v>
      </c>
      <c r="O180" s="43" t="n">
        <f aca="false">ROUND(CP180,2)</f>
        <v>186.16</v>
      </c>
      <c r="P180" s="43" t="n">
        <f aca="false">ROUND(CQ180*I180,2)</f>
        <v>186.16</v>
      </c>
      <c r="Q180" s="43" t="n">
        <f aca="false">ROUND(CR180*I180,2)</f>
        <v>0</v>
      </c>
      <c r="R180" s="43" t="n">
        <f aca="false">ROUND(CS180*I180,2)</f>
        <v>0</v>
      </c>
      <c r="S180" s="43" t="n">
        <f aca="false">ROUND(CT180*I180,2)</f>
        <v>0</v>
      </c>
      <c r="T180" s="43" t="n">
        <f aca="false">ROUND(CU180*I180,2)</f>
        <v>0</v>
      </c>
      <c r="U180" s="43" t="n">
        <f aca="false">CV180*I180</f>
        <v>0</v>
      </c>
      <c r="V180" s="43" t="n">
        <f aca="false">CW180*I180</f>
        <v>0</v>
      </c>
      <c r="W180" s="43" t="n">
        <f aca="false">ROUND(CX180*I180,2)</f>
        <v>0</v>
      </c>
      <c r="X180" s="43" t="n">
        <f aca="false">ROUND(CY180,2)</f>
        <v>0</v>
      </c>
      <c r="Y180" s="43" t="n">
        <f aca="false">ROUND(CZ180,2)</f>
        <v>0</v>
      </c>
      <c r="AA180" s="43" t="n">
        <v>86497922</v>
      </c>
      <c r="AB180" s="43" t="n">
        <f aca="false">(AC180+AD180+AF180)</f>
        <v>34451.75</v>
      </c>
      <c r="AC180" s="43" t="n">
        <f aca="false">(ES180)</f>
        <v>34451.75</v>
      </c>
      <c r="AD180" s="43" t="n">
        <f aca="false">(ET180)</f>
        <v>0</v>
      </c>
      <c r="AE180" s="43" t="n">
        <f aca="false">(EU180)</f>
        <v>0</v>
      </c>
      <c r="AF180" s="43" t="n">
        <f aca="false">(EV180)</f>
        <v>0</v>
      </c>
      <c r="AG180" s="43" t="n">
        <f aca="false">(AP180)</f>
        <v>0</v>
      </c>
      <c r="AH180" s="43" t="n">
        <f aca="false">(EW180)</f>
        <v>0</v>
      </c>
      <c r="AI180" s="43" t="n">
        <f aca="false">(EX180)</f>
        <v>0</v>
      </c>
      <c r="AJ180" s="43" t="n">
        <f aca="false">(AS180)</f>
        <v>0</v>
      </c>
      <c r="AK180" s="43" t="n">
        <v>0</v>
      </c>
      <c r="AL180" s="43" t="n">
        <v>34451.75</v>
      </c>
      <c r="AM180" s="43" t="n">
        <v>0</v>
      </c>
      <c r="AN180" s="43" t="n">
        <v>0</v>
      </c>
      <c r="AO180" s="43" t="n">
        <v>0</v>
      </c>
      <c r="AP180" s="43" t="n">
        <v>0</v>
      </c>
      <c r="AQ180" s="43" t="n">
        <v>0</v>
      </c>
      <c r="AR180" s="43" t="n">
        <v>0</v>
      </c>
      <c r="AS180" s="43" t="n">
        <v>0</v>
      </c>
      <c r="AT180" s="43" t="n">
        <v>0</v>
      </c>
      <c r="AU180" s="43" t="n">
        <v>0</v>
      </c>
      <c r="AV180" s="43" t="n">
        <v>1</v>
      </c>
      <c r="AW180" s="43" t="n">
        <v>1</v>
      </c>
      <c r="AZ180" s="43" t="n">
        <v>1</v>
      </c>
      <c r="BA180" s="43" t="n">
        <v>1</v>
      </c>
      <c r="BB180" s="43" t="n">
        <v>1</v>
      </c>
      <c r="BC180" s="43" t="n">
        <v>2.37</v>
      </c>
      <c r="BH180" s="43" t="n">
        <v>0</v>
      </c>
      <c r="BI180" s="43" t="n">
        <v>1</v>
      </c>
      <c r="BJ180" s="43" t="s">
        <v>239</v>
      </c>
      <c r="BM180" s="43" t="n">
        <v>1617</v>
      </c>
      <c r="BN180" s="43" t="n">
        <v>0</v>
      </c>
      <c r="BO180" s="43" t="s">
        <v>239</v>
      </c>
      <c r="BP180" s="43" t="n">
        <v>1</v>
      </c>
      <c r="BQ180" s="43" t="n">
        <v>200</v>
      </c>
      <c r="BR180" s="43" t="n">
        <v>0</v>
      </c>
      <c r="BS180" s="43" t="n">
        <v>1</v>
      </c>
      <c r="BT180" s="43" t="n">
        <v>1</v>
      </c>
      <c r="BU180" s="43" t="n">
        <v>1</v>
      </c>
      <c r="BV180" s="43" t="n">
        <v>1</v>
      </c>
      <c r="BW180" s="43" t="n">
        <v>1</v>
      </c>
      <c r="BX180" s="43" t="n">
        <v>1</v>
      </c>
      <c r="BZ180" s="43" t="n">
        <v>0</v>
      </c>
      <c r="CA180" s="43" t="n">
        <v>0</v>
      </c>
      <c r="CE180" s="43" t="n">
        <v>0</v>
      </c>
      <c r="CF180" s="43" t="n">
        <v>0</v>
      </c>
      <c r="CG180" s="43" t="n">
        <v>0</v>
      </c>
      <c r="CM180" s="43" t="n">
        <v>0</v>
      </c>
      <c r="CO180" s="43" t="n">
        <v>0</v>
      </c>
      <c r="CP180" s="43" t="n">
        <f aca="false">(P180+Q180+S180)</f>
        <v>186.16</v>
      </c>
      <c r="CQ180" s="43" t="n">
        <f aca="false">(AC180*BC180*AW180)</f>
        <v>81650.6475</v>
      </c>
      <c r="CR180" s="43" t="n">
        <f aca="false">((ET180)*BB180*AV180)</f>
        <v>0</v>
      </c>
      <c r="CS180" s="43" t="n">
        <f aca="false">(AE180*BS180*AV180)</f>
        <v>0</v>
      </c>
      <c r="CT180" s="43" t="n">
        <f aca="false">(AF180*BA180*AV180)</f>
        <v>0</v>
      </c>
      <c r="CU180" s="43" t="n">
        <f aca="false">AG180</f>
        <v>0</v>
      </c>
      <c r="CV180" s="43" t="n">
        <f aca="false">(AH180*AV180)</f>
        <v>0</v>
      </c>
      <c r="CW180" s="43" t="n">
        <f aca="false">AI180</f>
        <v>0</v>
      </c>
      <c r="CX180" s="43" t="n">
        <f aca="false">AJ180</f>
        <v>0</v>
      </c>
      <c r="CY180" s="43" t="n">
        <f aca="false">(S180+R180)*(BZ180/100)</f>
        <v>0</v>
      </c>
      <c r="CZ180" s="43" t="n">
        <f aca="false">(S180+R180)*(CA180/100)</f>
        <v>0</v>
      </c>
      <c r="DN180" s="43" t="n">
        <v>0</v>
      </c>
      <c r="DO180" s="43" t="n">
        <v>0</v>
      </c>
      <c r="DP180" s="43" t="n">
        <v>1</v>
      </c>
      <c r="DQ180" s="43" t="n">
        <v>1</v>
      </c>
      <c r="DU180" s="43" t="n">
        <v>1009</v>
      </c>
      <c r="DV180" s="43" t="s">
        <v>220</v>
      </c>
      <c r="DW180" s="43" t="s">
        <v>220</v>
      </c>
      <c r="DX180" s="43" t="n">
        <v>1000</v>
      </c>
      <c r="EE180" s="43" t="n">
        <v>86332245</v>
      </c>
      <c r="EF180" s="43" t="n">
        <v>200</v>
      </c>
      <c r="EG180" s="43" t="s">
        <v>178</v>
      </c>
      <c r="EH180" s="43" t="n">
        <v>0</v>
      </c>
      <c r="EJ180" s="43" t="n">
        <v>1</v>
      </c>
      <c r="EK180" s="43" t="n">
        <v>1617</v>
      </c>
      <c r="EL180" s="43" t="s">
        <v>179</v>
      </c>
      <c r="EM180" s="43" t="s">
        <v>180</v>
      </c>
      <c r="EQ180" s="43" t="n">
        <v>0</v>
      </c>
      <c r="ER180" s="43" t="n">
        <v>0</v>
      </c>
      <c r="ES180" s="43" t="n">
        <v>34451.75</v>
      </c>
      <c r="ET180" s="43" t="n">
        <v>0</v>
      </c>
      <c r="EU180" s="43" t="n">
        <v>0</v>
      </c>
      <c r="EV180" s="43" t="n">
        <v>0</v>
      </c>
      <c r="EW180" s="43" t="n">
        <v>0</v>
      </c>
      <c r="EX180" s="43" t="n">
        <v>0</v>
      </c>
      <c r="EY180" s="43" t="n">
        <v>0</v>
      </c>
      <c r="FQ180" s="43" t="n">
        <v>0</v>
      </c>
      <c r="FR180" s="43" t="n">
        <v>0</v>
      </c>
      <c r="FS180" s="43" t="n">
        <v>0</v>
      </c>
      <c r="FX180" s="43" t="n">
        <v>0</v>
      </c>
      <c r="FY180" s="43" t="n">
        <v>0</v>
      </c>
      <c r="GD180" s="43" t="n">
        <v>1</v>
      </c>
      <c r="GF180" s="43" t="n">
        <v>1928495554</v>
      </c>
      <c r="GG180" s="43" t="n">
        <v>2</v>
      </c>
      <c r="GH180" s="43" t="n">
        <v>0</v>
      </c>
      <c r="GI180" s="43" t="n">
        <v>-2</v>
      </c>
      <c r="GJ180" s="43" t="n">
        <v>0</v>
      </c>
      <c r="GK180" s="43" t="n">
        <v>0</v>
      </c>
      <c r="GL180" s="43" t="n">
        <f aca="false">ROUND(IF(AND(BH180=3,BI180=3,FS180&lt;&gt;0),P180,0),2)</f>
        <v>0</v>
      </c>
      <c r="GM180" s="43" t="n">
        <f aca="false">ROUND(O180+X180+Y180,2)+GX180</f>
        <v>186.16</v>
      </c>
      <c r="GN180" s="43" t="n">
        <f aca="false">IF(OR(BI180=0,BI180=1),GM180-GX180,0)</f>
        <v>186.16</v>
      </c>
      <c r="GO180" s="43" t="n">
        <f aca="false">IF(BI180=2,GM180-GX180,0)</f>
        <v>0</v>
      </c>
      <c r="GP180" s="43" t="n">
        <f aca="false">IF(BI180=4,GM180-GX180,0)</f>
        <v>0</v>
      </c>
      <c r="GR180" s="43" t="n">
        <v>0</v>
      </c>
      <c r="GS180" s="43" t="n">
        <v>3</v>
      </c>
      <c r="GT180" s="43" t="n">
        <v>0</v>
      </c>
      <c r="GV180" s="43" t="n">
        <f aca="false">(GT180)</f>
        <v>0</v>
      </c>
      <c r="GW180" s="43" t="n">
        <v>2.37</v>
      </c>
      <c r="GX180" s="43" t="n">
        <f aca="false">ROUND(HC180*I180,2)</f>
        <v>0</v>
      </c>
      <c r="HA180" s="43" t="n">
        <v>0</v>
      </c>
      <c r="HB180" s="43" t="n">
        <v>0</v>
      </c>
      <c r="HC180" s="43" t="n">
        <f aca="false">GV180*GW180</f>
        <v>0</v>
      </c>
      <c r="HS180" s="43" t="n">
        <v>0</v>
      </c>
      <c r="IK180" s="43" t="n">
        <v>0</v>
      </c>
    </row>
    <row r="181" customFormat="false" ht="14.65" hidden="false" customHeight="false" outlineLevel="0" collapsed="false">
      <c r="A181" s="43" t="n">
        <v>17</v>
      </c>
      <c r="B181" s="43" t="n">
        <v>1</v>
      </c>
      <c r="E181" s="43" t="s">
        <v>240</v>
      </c>
      <c r="F181" s="43" t="s">
        <v>239</v>
      </c>
      <c r="G181" s="43" t="s">
        <v>67</v>
      </c>
      <c r="H181" s="43" t="s">
        <v>220</v>
      </c>
      <c r="I181" s="43" t="n">
        <f aca="false">ROUND(0.00117,9)</f>
        <v>0.00117</v>
      </c>
      <c r="J181" s="43" t="n">
        <v>0</v>
      </c>
      <c r="K181" s="43" t="n">
        <f aca="false">ROUND(0.00117,9)</f>
        <v>0.00117</v>
      </c>
      <c r="O181" s="43" t="n">
        <f aca="false">ROUND(CP181,2)</f>
        <v>40.31</v>
      </c>
      <c r="P181" s="43" t="n">
        <f aca="false">ROUND(CQ181*I181,2)</f>
        <v>40.31</v>
      </c>
      <c r="Q181" s="43" t="n">
        <f aca="false">ROUND(CR181*I181,2)</f>
        <v>0</v>
      </c>
      <c r="R181" s="43" t="n">
        <f aca="false">ROUND(CS181*I181,2)</f>
        <v>0</v>
      </c>
      <c r="S181" s="43" t="n">
        <f aca="false">ROUND(CT181*I181,2)</f>
        <v>0</v>
      </c>
      <c r="T181" s="43" t="n">
        <f aca="false">ROUND(CU181*I181,2)</f>
        <v>0</v>
      </c>
      <c r="U181" s="43" t="n">
        <f aca="false">CV181*I181</f>
        <v>0</v>
      </c>
      <c r="V181" s="43" t="n">
        <f aca="false">CW181*I181</f>
        <v>0</v>
      </c>
      <c r="W181" s="43" t="n">
        <f aca="false">ROUND(CX181*I181,2)</f>
        <v>0</v>
      </c>
      <c r="X181" s="43" t="n">
        <f aca="false">ROUND(CY181,2)</f>
        <v>0</v>
      </c>
      <c r="Y181" s="43" t="n">
        <f aca="false">ROUND(CZ181,2)</f>
        <v>0</v>
      </c>
      <c r="AA181" s="43" t="n">
        <v>86497921</v>
      </c>
      <c r="AB181" s="43" t="n">
        <f aca="false">(AC181+AD181+AF181)</f>
        <v>34451.75</v>
      </c>
      <c r="AC181" s="43" t="n">
        <f aca="false">(ES181)</f>
        <v>34451.75</v>
      </c>
      <c r="AD181" s="43" t="n">
        <f aca="false">(ET181)</f>
        <v>0</v>
      </c>
      <c r="AE181" s="43" t="n">
        <f aca="false">(EU181)</f>
        <v>0</v>
      </c>
      <c r="AF181" s="43" t="n">
        <f aca="false">(EV181)</f>
        <v>0</v>
      </c>
      <c r="AG181" s="43" t="n">
        <f aca="false">(AP181)</f>
        <v>0</v>
      </c>
      <c r="AH181" s="43" t="n">
        <f aca="false">(EW181)</f>
        <v>0</v>
      </c>
      <c r="AI181" s="43" t="n">
        <f aca="false">(EX181)</f>
        <v>0</v>
      </c>
      <c r="AJ181" s="43" t="n">
        <f aca="false">(AS181)</f>
        <v>0</v>
      </c>
      <c r="AK181" s="43" t="n">
        <v>0</v>
      </c>
      <c r="AL181" s="43" t="n">
        <v>34451.75</v>
      </c>
      <c r="AM181" s="43" t="n">
        <v>0</v>
      </c>
      <c r="AN181" s="43" t="n">
        <v>0</v>
      </c>
      <c r="AO181" s="43" t="n">
        <v>0</v>
      </c>
      <c r="AP181" s="43" t="n">
        <v>0</v>
      </c>
      <c r="AQ181" s="43" t="n">
        <v>0</v>
      </c>
      <c r="AR181" s="43" t="n">
        <v>0</v>
      </c>
      <c r="AS181" s="43" t="n">
        <v>0</v>
      </c>
      <c r="AT181" s="43" t="n">
        <v>0</v>
      </c>
      <c r="AU181" s="43" t="n">
        <v>0</v>
      </c>
      <c r="AV181" s="43" t="n">
        <v>1</v>
      </c>
      <c r="AW181" s="43" t="n">
        <v>1</v>
      </c>
      <c r="AZ181" s="43" t="n">
        <v>1</v>
      </c>
      <c r="BA181" s="43" t="n">
        <v>1</v>
      </c>
      <c r="BB181" s="43" t="n">
        <v>1</v>
      </c>
      <c r="BC181" s="43" t="n">
        <v>1</v>
      </c>
      <c r="BH181" s="43" t="n">
        <v>0</v>
      </c>
      <c r="BI181" s="43" t="n">
        <v>1</v>
      </c>
      <c r="BJ181" s="43" t="s">
        <v>239</v>
      </c>
      <c r="BM181" s="43" t="n">
        <v>1617</v>
      </c>
      <c r="BN181" s="43" t="n">
        <v>0</v>
      </c>
      <c r="BO181" s="43" t="s">
        <v>239</v>
      </c>
      <c r="BP181" s="43" t="n">
        <v>1</v>
      </c>
      <c r="BQ181" s="43" t="n">
        <v>200</v>
      </c>
      <c r="BR181" s="43" t="n">
        <v>0</v>
      </c>
      <c r="BS181" s="43" t="n">
        <v>1</v>
      </c>
      <c r="BT181" s="43" t="n">
        <v>1</v>
      </c>
      <c r="BU181" s="43" t="n">
        <v>1</v>
      </c>
      <c r="BV181" s="43" t="n">
        <v>1</v>
      </c>
      <c r="BW181" s="43" t="n">
        <v>1</v>
      </c>
      <c r="BX181" s="43" t="n">
        <v>1</v>
      </c>
      <c r="BZ181" s="43" t="n">
        <v>0</v>
      </c>
      <c r="CA181" s="43" t="n">
        <v>0</v>
      </c>
      <c r="CE181" s="43" t="n">
        <v>0</v>
      </c>
      <c r="CF181" s="43" t="n">
        <v>0</v>
      </c>
      <c r="CG181" s="43" t="n">
        <v>0</v>
      </c>
      <c r="CM181" s="43" t="n">
        <v>0</v>
      </c>
      <c r="CO181" s="43" t="n">
        <v>0</v>
      </c>
      <c r="CP181" s="43" t="n">
        <f aca="false">(P181+Q181+S181)</f>
        <v>40.31</v>
      </c>
      <c r="CQ181" s="43" t="n">
        <f aca="false">(AC181*BC181*AW181)</f>
        <v>34451.75</v>
      </c>
      <c r="CR181" s="43" t="n">
        <f aca="false">((ET181)*BB181*AV181)</f>
        <v>0</v>
      </c>
      <c r="CS181" s="43" t="n">
        <f aca="false">(AE181*BS181*AV181)</f>
        <v>0</v>
      </c>
      <c r="CT181" s="43" t="n">
        <f aca="false">(AF181*BA181*AV181)</f>
        <v>0</v>
      </c>
      <c r="CU181" s="43" t="n">
        <f aca="false">AG181</f>
        <v>0</v>
      </c>
      <c r="CV181" s="43" t="n">
        <f aca="false">(AH181*AV181)</f>
        <v>0</v>
      </c>
      <c r="CW181" s="43" t="n">
        <f aca="false">AI181</f>
        <v>0</v>
      </c>
      <c r="CX181" s="43" t="n">
        <f aca="false">AJ181</f>
        <v>0</v>
      </c>
      <c r="CY181" s="43" t="n">
        <f aca="false">(((S181+R181)*BZ181)/100)</f>
        <v>0</v>
      </c>
      <c r="CZ181" s="43" t="n">
        <f aca="false">(((S181+R181)*CA181)/100)</f>
        <v>0</v>
      </c>
      <c r="DN181" s="43" t="n">
        <v>0</v>
      </c>
      <c r="DO181" s="43" t="n">
        <v>0</v>
      </c>
      <c r="DP181" s="43" t="n">
        <v>1</v>
      </c>
      <c r="DQ181" s="43" t="n">
        <v>1</v>
      </c>
      <c r="DU181" s="43" t="n">
        <v>1009</v>
      </c>
      <c r="DV181" s="43" t="s">
        <v>220</v>
      </c>
      <c r="DW181" s="43" t="s">
        <v>220</v>
      </c>
      <c r="DX181" s="43" t="n">
        <v>1000</v>
      </c>
      <c r="EE181" s="43" t="n">
        <v>86332245</v>
      </c>
      <c r="EF181" s="43" t="n">
        <v>200</v>
      </c>
      <c r="EG181" s="43" t="s">
        <v>178</v>
      </c>
      <c r="EH181" s="43" t="n">
        <v>0</v>
      </c>
      <c r="EJ181" s="43" t="n">
        <v>1</v>
      </c>
      <c r="EK181" s="43" t="n">
        <v>1617</v>
      </c>
      <c r="EL181" s="43" t="s">
        <v>179</v>
      </c>
      <c r="EM181" s="43" t="s">
        <v>180</v>
      </c>
      <c r="EQ181" s="43" t="n">
        <v>0</v>
      </c>
      <c r="ER181" s="43" t="n">
        <v>0</v>
      </c>
      <c r="ES181" s="43" t="n">
        <v>34451.75</v>
      </c>
      <c r="ET181" s="43" t="n">
        <v>0</v>
      </c>
      <c r="EU181" s="43" t="n">
        <v>0</v>
      </c>
      <c r="EV181" s="43" t="n">
        <v>0</v>
      </c>
      <c r="EW181" s="43" t="n">
        <v>0</v>
      </c>
      <c r="EX181" s="43" t="n">
        <v>0</v>
      </c>
      <c r="EY181" s="43" t="n">
        <v>0</v>
      </c>
      <c r="FQ181" s="43" t="n">
        <v>0</v>
      </c>
      <c r="FR181" s="43" t="n">
        <v>0</v>
      </c>
      <c r="FS181" s="43" t="n">
        <v>0</v>
      </c>
      <c r="FX181" s="43" t="n">
        <v>0</v>
      </c>
      <c r="FY181" s="43" t="n">
        <v>0</v>
      </c>
      <c r="GD181" s="43" t="n">
        <v>1</v>
      </c>
      <c r="GF181" s="43" t="n">
        <v>-1658149339</v>
      </c>
      <c r="GG181" s="43" t="n">
        <v>2</v>
      </c>
      <c r="GH181" s="43" t="n">
        <v>0</v>
      </c>
      <c r="GI181" s="43" t="n">
        <v>-2</v>
      </c>
      <c r="GJ181" s="43" t="n">
        <v>0</v>
      </c>
      <c r="GK181" s="43" t="n">
        <v>0</v>
      </c>
      <c r="GL181" s="43" t="n">
        <f aca="false">ROUND(IF(AND(BH181=3,BI181=3,FS181&lt;&gt;0),P181,0),2)</f>
        <v>0</v>
      </c>
      <c r="GM181" s="43" t="n">
        <f aca="false">ROUND(O181+X181+Y181,2)+GX181</f>
        <v>40.31</v>
      </c>
      <c r="GN181" s="43" t="n">
        <f aca="false">IF(OR(BI181=0,BI181=1),GM181-GX181,0)</f>
        <v>40.31</v>
      </c>
      <c r="GO181" s="43" t="n">
        <f aca="false">IF(BI181=2,GM181-GX181,0)</f>
        <v>0</v>
      </c>
      <c r="GP181" s="43" t="n">
        <f aca="false">IF(BI181=4,GM181-GX181,0)</f>
        <v>0</v>
      </c>
      <c r="GR181" s="43" t="n">
        <v>0</v>
      </c>
      <c r="GS181" s="43" t="n">
        <v>3</v>
      </c>
      <c r="GT181" s="43" t="n">
        <v>0</v>
      </c>
      <c r="GV181" s="43" t="n">
        <f aca="false">(GT181)</f>
        <v>0</v>
      </c>
      <c r="GW181" s="43" t="n">
        <v>1</v>
      </c>
      <c r="GX181" s="43" t="n">
        <f aca="false">ROUND(HC181*I181,2)</f>
        <v>0</v>
      </c>
      <c r="HA181" s="43" t="n">
        <v>0</v>
      </c>
      <c r="HB181" s="43" t="n">
        <v>0</v>
      </c>
      <c r="HC181" s="43" t="n">
        <f aca="false">GV181*GW181</f>
        <v>0</v>
      </c>
      <c r="HS181" s="43" t="n">
        <v>0</v>
      </c>
      <c r="IK181" s="43" t="n">
        <v>0</v>
      </c>
    </row>
    <row r="182" customFormat="false" ht="14.65" hidden="false" customHeight="false" outlineLevel="0" collapsed="false">
      <c r="A182" s="43" t="n">
        <v>17</v>
      </c>
      <c r="B182" s="43" t="n">
        <v>1</v>
      </c>
      <c r="E182" s="43" t="s">
        <v>240</v>
      </c>
      <c r="F182" s="43" t="s">
        <v>239</v>
      </c>
      <c r="G182" s="43" t="s">
        <v>67</v>
      </c>
      <c r="H182" s="43" t="s">
        <v>220</v>
      </c>
      <c r="I182" s="43" t="n">
        <f aca="false">ROUND(0.00117,9)</f>
        <v>0.00117</v>
      </c>
      <c r="J182" s="43" t="n">
        <v>0</v>
      </c>
      <c r="K182" s="43" t="n">
        <f aca="false">ROUND(0.00117,9)</f>
        <v>0.00117</v>
      </c>
      <c r="O182" s="43" t="n">
        <f aca="false">ROUND(CP182,2)</f>
        <v>95.53</v>
      </c>
      <c r="P182" s="43" t="n">
        <f aca="false">ROUND(CQ182*I182,2)</f>
        <v>95.53</v>
      </c>
      <c r="Q182" s="43" t="n">
        <f aca="false">ROUND(CR182*I182,2)</f>
        <v>0</v>
      </c>
      <c r="R182" s="43" t="n">
        <f aca="false">ROUND(CS182*I182,2)</f>
        <v>0</v>
      </c>
      <c r="S182" s="43" t="n">
        <f aca="false">ROUND(CT182*I182,2)</f>
        <v>0</v>
      </c>
      <c r="T182" s="43" t="n">
        <f aca="false">ROUND(CU182*I182,2)</f>
        <v>0</v>
      </c>
      <c r="U182" s="43" t="n">
        <f aca="false">CV182*I182</f>
        <v>0</v>
      </c>
      <c r="V182" s="43" t="n">
        <f aca="false">CW182*I182</f>
        <v>0</v>
      </c>
      <c r="W182" s="43" t="n">
        <f aca="false">ROUND(CX182*I182,2)</f>
        <v>0</v>
      </c>
      <c r="X182" s="43" t="n">
        <f aca="false">ROUND(CY182,2)</f>
        <v>0</v>
      </c>
      <c r="Y182" s="43" t="n">
        <f aca="false">ROUND(CZ182,2)</f>
        <v>0</v>
      </c>
      <c r="AA182" s="43" t="n">
        <v>86497922</v>
      </c>
      <c r="AB182" s="43" t="n">
        <f aca="false">(AC182+AD182+AF182)</f>
        <v>34451.75</v>
      </c>
      <c r="AC182" s="43" t="n">
        <f aca="false">(ES182)</f>
        <v>34451.75</v>
      </c>
      <c r="AD182" s="43" t="n">
        <f aca="false">(ET182)</f>
        <v>0</v>
      </c>
      <c r="AE182" s="43" t="n">
        <f aca="false">(EU182)</f>
        <v>0</v>
      </c>
      <c r="AF182" s="43" t="n">
        <f aca="false">(EV182)</f>
        <v>0</v>
      </c>
      <c r="AG182" s="43" t="n">
        <f aca="false">(AP182)</f>
        <v>0</v>
      </c>
      <c r="AH182" s="43" t="n">
        <f aca="false">(EW182)</f>
        <v>0</v>
      </c>
      <c r="AI182" s="43" t="n">
        <f aca="false">(EX182)</f>
        <v>0</v>
      </c>
      <c r="AJ182" s="43" t="n">
        <f aca="false">(AS182)</f>
        <v>0</v>
      </c>
      <c r="AK182" s="43" t="n">
        <v>0</v>
      </c>
      <c r="AL182" s="43" t="n">
        <v>34451.75</v>
      </c>
      <c r="AM182" s="43" t="n">
        <v>0</v>
      </c>
      <c r="AN182" s="43" t="n">
        <v>0</v>
      </c>
      <c r="AO182" s="43" t="n">
        <v>0</v>
      </c>
      <c r="AP182" s="43" t="n">
        <v>0</v>
      </c>
      <c r="AQ182" s="43" t="n">
        <v>0</v>
      </c>
      <c r="AR182" s="43" t="n">
        <v>0</v>
      </c>
      <c r="AS182" s="43" t="n">
        <v>0</v>
      </c>
      <c r="AT182" s="43" t="n">
        <v>0</v>
      </c>
      <c r="AU182" s="43" t="n">
        <v>0</v>
      </c>
      <c r="AV182" s="43" t="n">
        <v>1</v>
      </c>
      <c r="AW182" s="43" t="n">
        <v>1</v>
      </c>
      <c r="AZ182" s="43" t="n">
        <v>1</v>
      </c>
      <c r="BA182" s="43" t="n">
        <v>1</v>
      </c>
      <c r="BB182" s="43" t="n">
        <v>1</v>
      </c>
      <c r="BC182" s="43" t="n">
        <v>2.37</v>
      </c>
      <c r="BH182" s="43" t="n">
        <v>0</v>
      </c>
      <c r="BI182" s="43" t="n">
        <v>1</v>
      </c>
      <c r="BJ182" s="43" t="s">
        <v>239</v>
      </c>
      <c r="BM182" s="43" t="n">
        <v>1617</v>
      </c>
      <c r="BN182" s="43" t="n">
        <v>0</v>
      </c>
      <c r="BO182" s="43" t="s">
        <v>239</v>
      </c>
      <c r="BP182" s="43" t="n">
        <v>1</v>
      </c>
      <c r="BQ182" s="43" t="n">
        <v>200</v>
      </c>
      <c r="BR182" s="43" t="n">
        <v>0</v>
      </c>
      <c r="BS182" s="43" t="n">
        <v>1</v>
      </c>
      <c r="BT182" s="43" t="n">
        <v>1</v>
      </c>
      <c r="BU182" s="43" t="n">
        <v>1</v>
      </c>
      <c r="BV182" s="43" t="n">
        <v>1</v>
      </c>
      <c r="BW182" s="43" t="n">
        <v>1</v>
      </c>
      <c r="BX182" s="43" t="n">
        <v>1</v>
      </c>
      <c r="BZ182" s="43" t="n">
        <v>0</v>
      </c>
      <c r="CA182" s="43" t="n">
        <v>0</v>
      </c>
      <c r="CE182" s="43" t="n">
        <v>0</v>
      </c>
      <c r="CF182" s="43" t="n">
        <v>0</v>
      </c>
      <c r="CG182" s="43" t="n">
        <v>0</v>
      </c>
      <c r="CM182" s="43" t="n">
        <v>0</v>
      </c>
      <c r="CO182" s="43" t="n">
        <v>0</v>
      </c>
      <c r="CP182" s="43" t="n">
        <f aca="false">(P182+Q182+S182)</f>
        <v>95.53</v>
      </c>
      <c r="CQ182" s="43" t="n">
        <f aca="false">(AC182*BC182*AW182)</f>
        <v>81650.6475</v>
      </c>
      <c r="CR182" s="43" t="n">
        <f aca="false">((ET182)*BB182*AV182)</f>
        <v>0</v>
      </c>
      <c r="CS182" s="43" t="n">
        <f aca="false">(AE182*BS182*AV182)</f>
        <v>0</v>
      </c>
      <c r="CT182" s="43" t="n">
        <f aca="false">(AF182*BA182*AV182)</f>
        <v>0</v>
      </c>
      <c r="CU182" s="43" t="n">
        <f aca="false">AG182</f>
        <v>0</v>
      </c>
      <c r="CV182" s="43" t="n">
        <f aca="false">(AH182*AV182)</f>
        <v>0</v>
      </c>
      <c r="CW182" s="43" t="n">
        <f aca="false">AI182</f>
        <v>0</v>
      </c>
      <c r="CX182" s="43" t="n">
        <f aca="false">AJ182</f>
        <v>0</v>
      </c>
      <c r="CY182" s="43" t="n">
        <f aca="false">(S182+R182)*(BZ182/100)</f>
        <v>0</v>
      </c>
      <c r="CZ182" s="43" t="n">
        <f aca="false">(S182+R182)*(CA182/100)</f>
        <v>0</v>
      </c>
      <c r="DN182" s="43" t="n">
        <v>0</v>
      </c>
      <c r="DO182" s="43" t="n">
        <v>0</v>
      </c>
      <c r="DP182" s="43" t="n">
        <v>1</v>
      </c>
      <c r="DQ182" s="43" t="n">
        <v>1</v>
      </c>
      <c r="DU182" s="43" t="n">
        <v>1009</v>
      </c>
      <c r="DV182" s="43" t="s">
        <v>220</v>
      </c>
      <c r="DW182" s="43" t="s">
        <v>220</v>
      </c>
      <c r="DX182" s="43" t="n">
        <v>1000</v>
      </c>
      <c r="EE182" s="43" t="n">
        <v>86332245</v>
      </c>
      <c r="EF182" s="43" t="n">
        <v>200</v>
      </c>
      <c r="EG182" s="43" t="s">
        <v>178</v>
      </c>
      <c r="EH182" s="43" t="n">
        <v>0</v>
      </c>
      <c r="EJ182" s="43" t="n">
        <v>1</v>
      </c>
      <c r="EK182" s="43" t="n">
        <v>1617</v>
      </c>
      <c r="EL182" s="43" t="s">
        <v>179</v>
      </c>
      <c r="EM182" s="43" t="s">
        <v>180</v>
      </c>
      <c r="EQ182" s="43" t="n">
        <v>0</v>
      </c>
      <c r="ER182" s="43" t="n">
        <v>0</v>
      </c>
      <c r="ES182" s="43" t="n">
        <v>34451.75</v>
      </c>
      <c r="ET182" s="43" t="n">
        <v>0</v>
      </c>
      <c r="EU182" s="43" t="n">
        <v>0</v>
      </c>
      <c r="EV182" s="43" t="n">
        <v>0</v>
      </c>
      <c r="EW182" s="43" t="n">
        <v>0</v>
      </c>
      <c r="EX182" s="43" t="n">
        <v>0</v>
      </c>
      <c r="EY182" s="43" t="n">
        <v>0</v>
      </c>
      <c r="FQ182" s="43" t="n">
        <v>0</v>
      </c>
      <c r="FR182" s="43" t="n">
        <v>0</v>
      </c>
      <c r="FS182" s="43" t="n">
        <v>0</v>
      </c>
      <c r="FX182" s="43" t="n">
        <v>0</v>
      </c>
      <c r="FY182" s="43" t="n">
        <v>0</v>
      </c>
      <c r="GD182" s="43" t="n">
        <v>1</v>
      </c>
      <c r="GF182" s="43" t="n">
        <v>-1658149339</v>
      </c>
      <c r="GG182" s="43" t="n">
        <v>2</v>
      </c>
      <c r="GH182" s="43" t="n">
        <v>0</v>
      </c>
      <c r="GI182" s="43" t="n">
        <v>-2</v>
      </c>
      <c r="GJ182" s="43" t="n">
        <v>0</v>
      </c>
      <c r="GK182" s="43" t="n">
        <v>0</v>
      </c>
      <c r="GL182" s="43" t="n">
        <f aca="false">ROUND(IF(AND(BH182=3,BI182=3,FS182&lt;&gt;0),P182,0),2)</f>
        <v>0</v>
      </c>
      <c r="GM182" s="43" t="n">
        <f aca="false">ROUND(O182+X182+Y182,2)+GX182</f>
        <v>95.53</v>
      </c>
      <c r="GN182" s="43" t="n">
        <f aca="false">IF(OR(BI182=0,BI182=1),GM182-GX182,0)</f>
        <v>95.53</v>
      </c>
      <c r="GO182" s="43" t="n">
        <f aca="false">IF(BI182=2,GM182-GX182,0)</f>
        <v>0</v>
      </c>
      <c r="GP182" s="43" t="n">
        <f aca="false">IF(BI182=4,GM182-GX182,0)</f>
        <v>0</v>
      </c>
      <c r="GR182" s="43" t="n">
        <v>0</v>
      </c>
      <c r="GS182" s="43" t="n">
        <v>3</v>
      </c>
      <c r="GT182" s="43" t="n">
        <v>0</v>
      </c>
      <c r="GV182" s="43" t="n">
        <f aca="false">(GT182)</f>
        <v>0</v>
      </c>
      <c r="GW182" s="43" t="n">
        <v>2.37</v>
      </c>
      <c r="GX182" s="43" t="n">
        <f aca="false">ROUND(HC182*I182,2)</f>
        <v>0</v>
      </c>
      <c r="HA182" s="43" t="n">
        <v>0</v>
      </c>
      <c r="HB182" s="43" t="n">
        <v>0</v>
      </c>
      <c r="HC182" s="43" t="n">
        <f aca="false">GV182*GW182</f>
        <v>0</v>
      </c>
      <c r="HS182" s="43" t="n">
        <v>0</v>
      </c>
      <c r="IK182" s="43" t="n">
        <v>0</v>
      </c>
    </row>
    <row r="183" customFormat="false" ht="14.65" hidden="false" customHeight="false" outlineLevel="0" collapsed="false">
      <c r="A183" s="43" t="n">
        <v>17</v>
      </c>
      <c r="B183" s="43" t="n">
        <v>1</v>
      </c>
      <c r="E183" s="43" t="s">
        <v>241</v>
      </c>
      <c r="F183" s="43" t="s">
        <v>242</v>
      </c>
      <c r="G183" s="43" t="s">
        <v>68</v>
      </c>
      <c r="H183" s="43" t="s">
        <v>220</v>
      </c>
      <c r="I183" s="43" t="n">
        <f aca="false">ROUND(0.00002,9)</f>
        <v>2E-005</v>
      </c>
      <c r="J183" s="43" t="n">
        <v>0</v>
      </c>
      <c r="K183" s="43" t="n">
        <f aca="false">ROUND(0.00002,9)</f>
        <v>2E-005</v>
      </c>
      <c r="O183" s="43" t="n">
        <f aca="false">ROUND(CP183,2)</f>
        <v>1.22</v>
      </c>
      <c r="P183" s="43" t="n">
        <f aca="false">ROUND(CQ183*I183,2)</f>
        <v>1.22</v>
      </c>
      <c r="Q183" s="43" t="n">
        <f aca="false">ROUND(CR183*I183,2)</f>
        <v>0</v>
      </c>
      <c r="R183" s="43" t="n">
        <f aca="false">ROUND(CS183*I183,2)</f>
        <v>0</v>
      </c>
      <c r="S183" s="43" t="n">
        <f aca="false">ROUND(CT183*I183,2)</f>
        <v>0</v>
      </c>
      <c r="T183" s="43" t="n">
        <f aca="false">ROUND(CU183*I183,2)</f>
        <v>0</v>
      </c>
      <c r="U183" s="43" t="n">
        <f aca="false">CV183*I183</f>
        <v>0</v>
      </c>
      <c r="V183" s="43" t="n">
        <f aca="false">CW183*I183</f>
        <v>0</v>
      </c>
      <c r="W183" s="43" t="n">
        <f aca="false">ROUND(CX183*I183,2)</f>
        <v>0</v>
      </c>
      <c r="X183" s="43" t="n">
        <f aca="false">ROUND(CY183,2)</f>
        <v>0</v>
      </c>
      <c r="Y183" s="43" t="n">
        <f aca="false">ROUND(CZ183,2)</f>
        <v>0</v>
      </c>
      <c r="AA183" s="43" t="n">
        <v>86497921</v>
      </c>
      <c r="AB183" s="43" t="n">
        <f aca="false">(AC183+AD183+AF183)</f>
        <v>60960.43</v>
      </c>
      <c r="AC183" s="43" t="n">
        <f aca="false">(ES183)</f>
        <v>60960.43</v>
      </c>
      <c r="AD183" s="43" t="n">
        <f aca="false">(ET183)</f>
        <v>0</v>
      </c>
      <c r="AE183" s="43" t="n">
        <f aca="false">(EU183)</f>
        <v>0</v>
      </c>
      <c r="AF183" s="43" t="n">
        <f aca="false">(EV183)</f>
        <v>0</v>
      </c>
      <c r="AG183" s="43" t="n">
        <f aca="false">(AP183)</f>
        <v>0</v>
      </c>
      <c r="AH183" s="43" t="n">
        <f aca="false">(EW183)</f>
        <v>0</v>
      </c>
      <c r="AI183" s="43" t="n">
        <f aca="false">(EX183)</f>
        <v>0</v>
      </c>
      <c r="AJ183" s="43" t="n">
        <f aca="false">(AS183)</f>
        <v>0</v>
      </c>
      <c r="AK183" s="43" t="n">
        <v>0</v>
      </c>
      <c r="AL183" s="43" t="n">
        <v>60960.43</v>
      </c>
      <c r="AM183" s="43" t="n">
        <v>0</v>
      </c>
      <c r="AN183" s="43" t="n">
        <v>0</v>
      </c>
      <c r="AO183" s="43" t="n">
        <v>0</v>
      </c>
      <c r="AP183" s="43" t="n">
        <v>0</v>
      </c>
      <c r="AQ183" s="43" t="n">
        <v>0</v>
      </c>
      <c r="AR183" s="43" t="n">
        <v>0</v>
      </c>
      <c r="AS183" s="43" t="n">
        <v>0</v>
      </c>
      <c r="AT183" s="43" t="n">
        <v>0</v>
      </c>
      <c r="AU183" s="43" t="n">
        <v>0</v>
      </c>
      <c r="AV183" s="43" t="n">
        <v>1</v>
      </c>
      <c r="AW183" s="43" t="n">
        <v>1</v>
      </c>
      <c r="AZ183" s="43" t="n">
        <v>1</v>
      </c>
      <c r="BA183" s="43" t="n">
        <v>1</v>
      </c>
      <c r="BB183" s="43" t="n">
        <v>1</v>
      </c>
      <c r="BC183" s="43" t="n">
        <v>1</v>
      </c>
      <c r="BH183" s="43" t="n">
        <v>0</v>
      </c>
      <c r="BI183" s="43" t="n">
        <v>1</v>
      </c>
      <c r="BJ183" s="43" t="s">
        <v>242</v>
      </c>
      <c r="BM183" s="43" t="n">
        <v>1617</v>
      </c>
      <c r="BN183" s="43" t="n">
        <v>0</v>
      </c>
      <c r="BO183" s="43" t="s">
        <v>242</v>
      </c>
      <c r="BP183" s="43" t="n">
        <v>1</v>
      </c>
      <c r="BQ183" s="43" t="n">
        <v>200</v>
      </c>
      <c r="BR183" s="43" t="n">
        <v>0</v>
      </c>
      <c r="BS183" s="43" t="n">
        <v>1</v>
      </c>
      <c r="BT183" s="43" t="n">
        <v>1</v>
      </c>
      <c r="BU183" s="43" t="n">
        <v>1</v>
      </c>
      <c r="BV183" s="43" t="n">
        <v>1</v>
      </c>
      <c r="BW183" s="43" t="n">
        <v>1</v>
      </c>
      <c r="BX183" s="43" t="n">
        <v>1</v>
      </c>
      <c r="BZ183" s="43" t="n">
        <v>0</v>
      </c>
      <c r="CA183" s="43" t="n">
        <v>0</v>
      </c>
      <c r="CE183" s="43" t="n">
        <v>0</v>
      </c>
      <c r="CF183" s="43" t="n">
        <v>0</v>
      </c>
      <c r="CG183" s="43" t="n">
        <v>0</v>
      </c>
      <c r="CM183" s="43" t="n">
        <v>0</v>
      </c>
      <c r="CO183" s="43" t="n">
        <v>0</v>
      </c>
      <c r="CP183" s="43" t="n">
        <f aca="false">(P183+Q183+S183)</f>
        <v>1.22</v>
      </c>
      <c r="CQ183" s="43" t="n">
        <f aca="false">(AC183*BC183*AW183)</f>
        <v>60960.43</v>
      </c>
      <c r="CR183" s="43" t="n">
        <f aca="false">((ET183)*BB183*AV183)</f>
        <v>0</v>
      </c>
      <c r="CS183" s="43" t="n">
        <f aca="false">(AE183*BS183*AV183)</f>
        <v>0</v>
      </c>
      <c r="CT183" s="43" t="n">
        <f aca="false">(AF183*BA183*AV183)</f>
        <v>0</v>
      </c>
      <c r="CU183" s="43" t="n">
        <f aca="false">AG183</f>
        <v>0</v>
      </c>
      <c r="CV183" s="43" t="n">
        <f aca="false">(AH183*AV183)</f>
        <v>0</v>
      </c>
      <c r="CW183" s="43" t="n">
        <f aca="false">AI183</f>
        <v>0</v>
      </c>
      <c r="CX183" s="43" t="n">
        <f aca="false">AJ183</f>
        <v>0</v>
      </c>
      <c r="CY183" s="43" t="n">
        <f aca="false">(((S183+R183)*BZ183)/100)</f>
        <v>0</v>
      </c>
      <c r="CZ183" s="43" t="n">
        <f aca="false">(((S183+R183)*CA183)/100)</f>
        <v>0</v>
      </c>
      <c r="DN183" s="43" t="n">
        <v>0</v>
      </c>
      <c r="DO183" s="43" t="n">
        <v>0</v>
      </c>
      <c r="DP183" s="43" t="n">
        <v>1</v>
      </c>
      <c r="DQ183" s="43" t="n">
        <v>1</v>
      </c>
      <c r="DU183" s="43" t="n">
        <v>1009</v>
      </c>
      <c r="DV183" s="43" t="s">
        <v>220</v>
      </c>
      <c r="DW183" s="43" t="s">
        <v>220</v>
      </c>
      <c r="DX183" s="43" t="n">
        <v>1000</v>
      </c>
      <c r="EE183" s="43" t="n">
        <v>86332245</v>
      </c>
      <c r="EF183" s="43" t="n">
        <v>200</v>
      </c>
      <c r="EG183" s="43" t="s">
        <v>178</v>
      </c>
      <c r="EH183" s="43" t="n">
        <v>0</v>
      </c>
      <c r="EJ183" s="43" t="n">
        <v>1</v>
      </c>
      <c r="EK183" s="43" t="n">
        <v>1617</v>
      </c>
      <c r="EL183" s="43" t="s">
        <v>179</v>
      </c>
      <c r="EM183" s="43" t="s">
        <v>180</v>
      </c>
      <c r="EQ183" s="43" t="n">
        <v>0</v>
      </c>
      <c r="ER183" s="43" t="n">
        <v>0</v>
      </c>
      <c r="ES183" s="43" t="n">
        <v>60960.43</v>
      </c>
      <c r="ET183" s="43" t="n">
        <v>0</v>
      </c>
      <c r="EU183" s="43" t="n">
        <v>0</v>
      </c>
      <c r="EV183" s="43" t="n">
        <v>0</v>
      </c>
      <c r="EW183" s="43" t="n">
        <v>0</v>
      </c>
      <c r="EX183" s="43" t="n">
        <v>0</v>
      </c>
      <c r="EY183" s="43" t="n">
        <v>0</v>
      </c>
      <c r="FQ183" s="43" t="n">
        <v>0</v>
      </c>
      <c r="FR183" s="43" t="n">
        <v>0</v>
      </c>
      <c r="FS183" s="43" t="n">
        <v>0</v>
      </c>
      <c r="FX183" s="43" t="n">
        <v>0</v>
      </c>
      <c r="FY183" s="43" t="n">
        <v>0</v>
      </c>
      <c r="GD183" s="43" t="n">
        <v>1</v>
      </c>
      <c r="GF183" s="43" t="n">
        <v>-1311120111</v>
      </c>
      <c r="GG183" s="43" t="n">
        <v>2</v>
      </c>
      <c r="GH183" s="43" t="n">
        <v>0</v>
      </c>
      <c r="GI183" s="43" t="n">
        <v>-2</v>
      </c>
      <c r="GJ183" s="43" t="n">
        <v>0</v>
      </c>
      <c r="GK183" s="43" t="n">
        <v>0</v>
      </c>
      <c r="GL183" s="43" t="n">
        <f aca="false">ROUND(IF(AND(BH183=3,BI183=3,FS183&lt;&gt;0),P183,0),2)</f>
        <v>0</v>
      </c>
      <c r="GM183" s="43" t="n">
        <f aca="false">ROUND(O183+X183+Y183,2)+GX183</f>
        <v>1.22</v>
      </c>
      <c r="GN183" s="43" t="n">
        <f aca="false">IF(OR(BI183=0,BI183=1),GM183-GX183,0)</f>
        <v>1.22</v>
      </c>
      <c r="GO183" s="43" t="n">
        <f aca="false">IF(BI183=2,GM183-GX183,0)</f>
        <v>0</v>
      </c>
      <c r="GP183" s="43" t="n">
        <f aca="false">IF(BI183=4,GM183-GX183,0)</f>
        <v>0</v>
      </c>
      <c r="GR183" s="43" t="n">
        <v>0</v>
      </c>
      <c r="GS183" s="43" t="n">
        <v>3</v>
      </c>
      <c r="GT183" s="43" t="n">
        <v>0</v>
      </c>
      <c r="GV183" s="43" t="n">
        <f aca="false">(GT183)</f>
        <v>0</v>
      </c>
      <c r="GW183" s="43" t="n">
        <v>1</v>
      </c>
      <c r="GX183" s="43" t="n">
        <f aca="false">ROUND(HC183*I183,2)</f>
        <v>0</v>
      </c>
      <c r="HA183" s="43" t="n">
        <v>0</v>
      </c>
      <c r="HB183" s="43" t="n">
        <v>0</v>
      </c>
      <c r="HC183" s="43" t="n">
        <f aca="false">GV183*GW183</f>
        <v>0</v>
      </c>
      <c r="HS183" s="43" t="n">
        <v>0</v>
      </c>
      <c r="IK183" s="43" t="n">
        <v>0</v>
      </c>
    </row>
    <row r="184" customFormat="false" ht="14.65" hidden="false" customHeight="false" outlineLevel="0" collapsed="false">
      <c r="A184" s="43" t="n">
        <v>17</v>
      </c>
      <c r="B184" s="43" t="n">
        <v>1</v>
      </c>
      <c r="E184" s="43" t="s">
        <v>241</v>
      </c>
      <c r="F184" s="43" t="s">
        <v>242</v>
      </c>
      <c r="G184" s="43" t="s">
        <v>68</v>
      </c>
      <c r="H184" s="43" t="s">
        <v>220</v>
      </c>
      <c r="I184" s="43" t="n">
        <f aca="false">ROUND(0.00002,9)</f>
        <v>2E-005</v>
      </c>
      <c r="J184" s="43" t="n">
        <v>0</v>
      </c>
      <c r="K184" s="43" t="n">
        <f aca="false">ROUND(0.00002,9)</f>
        <v>2E-005</v>
      </c>
      <c r="O184" s="43" t="n">
        <f aca="false">ROUND(CP184,2)</f>
        <v>24.52</v>
      </c>
      <c r="P184" s="43" t="n">
        <f aca="false">ROUND(CQ184*I184,2)</f>
        <v>24.52</v>
      </c>
      <c r="Q184" s="43" t="n">
        <f aca="false">ROUND(CR184*I184,2)</f>
        <v>0</v>
      </c>
      <c r="R184" s="43" t="n">
        <f aca="false">ROUND(CS184*I184,2)</f>
        <v>0</v>
      </c>
      <c r="S184" s="43" t="n">
        <f aca="false">ROUND(CT184*I184,2)</f>
        <v>0</v>
      </c>
      <c r="T184" s="43" t="n">
        <f aca="false">ROUND(CU184*I184,2)</f>
        <v>0</v>
      </c>
      <c r="U184" s="43" t="n">
        <f aca="false">CV184*I184</f>
        <v>0</v>
      </c>
      <c r="V184" s="43" t="n">
        <f aca="false">CW184*I184</f>
        <v>0</v>
      </c>
      <c r="W184" s="43" t="n">
        <f aca="false">ROUND(CX184*I184,2)</f>
        <v>0</v>
      </c>
      <c r="X184" s="43" t="n">
        <f aca="false">ROUND(CY184,2)</f>
        <v>0</v>
      </c>
      <c r="Y184" s="43" t="n">
        <f aca="false">ROUND(CZ184,2)</f>
        <v>0</v>
      </c>
      <c r="AA184" s="43" t="n">
        <v>86497922</v>
      </c>
      <c r="AB184" s="43" t="n">
        <f aca="false">(AC184+AD184+AF184)</f>
        <v>60960.43</v>
      </c>
      <c r="AC184" s="43" t="n">
        <f aca="false">(ES184)</f>
        <v>60960.43</v>
      </c>
      <c r="AD184" s="43" t="n">
        <f aca="false">(ET184)</f>
        <v>0</v>
      </c>
      <c r="AE184" s="43" t="n">
        <f aca="false">(EU184)</f>
        <v>0</v>
      </c>
      <c r="AF184" s="43" t="n">
        <f aca="false">(EV184)</f>
        <v>0</v>
      </c>
      <c r="AG184" s="43" t="n">
        <f aca="false">(AP184)</f>
        <v>0</v>
      </c>
      <c r="AH184" s="43" t="n">
        <f aca="false">(EW184)</f>
        <v>0</v>
      </c>
      <c r="AI184" s="43" t="n">
        <f aca="false">(EX184)</f>
        <v>0</v>
      </c>
      <c r="AJ184" s="43" t="n">
        <f aca="false">(AS184)</f>
        <v>0</v>
      </c>
      <c r="AK184" s="43" t="n">
        <v>0</v>
      </c>
      <c r="AL184" s="43" t="n">
        <v>60960.43</v>
      </c>
      <c r="AM184" s="43" t="n">
        <v>0</v>
      </c>
      <c r="AN184" s="43" t="n">
        <v>0</v>
      </c>
      <c r="AO184" s="43" t="n">
        <v>0</v>
      </c>
      <c r="AP184" s="43" t="n">
        <v>0</v>
      </c>
      <c r="AQ184" s="43" t="n">
        <v>0</v>
      </c>
      <c r="AR184" s="43" t="n">
        <v>0</v>
      </c>
      <c r="AS184" s="43" t="n">
        <v>0</v>
      </c>
      <c r="AT184" s="43" t="n">
        <v>0</v>
      </c>
      <c r="AU184" s="43" t="n">
        <v>0</v>
      </c>
      <c r="AV184" s="43" t="n">
        <v>1</v>
      </c>
      <c r="AW184" s="43" t="n">
        <v>1</v>
      </c>
      <c r="AZ184" s="43" t="n">
        <v>1</v>
      </c>
      <c r="BA184" s="43" t="n">
        <v>1</v>
      </c>
      <c r="BB184" s="43" t="n">
        <v>1</v>
      </c>
      <c r="BC184" s="43" t="n">
        <v>20.11</v>
      </c>
      <c r="BH184" s="43" t="n">
        <v>0</v>
      </c>
      <c r="BI184" s="43" t="n">
        <v>1</v>
      </c>
      <c r="BJ184" s="43" t="s">
        <v>242</v>
      </c>
      <c r="BM184" s="43" t="n">
        <v>1617</v>
      </c>
      <c r="BN184" s="43" t="n">
        <v>0</v>
      </c>
      <c r="BO184" s="43" t="s">
        <v>242</v>
      </c>
      <c r="BP184" s="43" t="n">
        <v>1</v>
      </c>
      <c r="BQ184" s="43" t="n">
        <v>200</v>
      </c>
      <c r="BR184" s="43" t="n">
        <v>0</v>
      </c>
      <c r="BS184" s="43" t="n">
        <v>1</v>
      </c>
      <c r="BT184" s="43" t="n">
        <v>1</v>
      </c>
      <c r="BU184" s="43" t="n">
        <v>1</v>
      </c>
      <c r="BV184" s="43" t="n">
        <v>1</v>
      </c>
      <c r="BW184" s="43" t="n">
        <v>1</v>
      </c>
      <c r="BX184" s="43" t="n">
        <v>1</v>
      </c>
      <c r="BZ184" s="43" t="n">
        <v>0</v>
      </c>
      <c r="CA184" s="43" t="n">
        <v>0</v>
      </c>
      <c r="CE184" s="43" t="n">
        <v>0</v>
      </c>
      <c r="CF184" s="43" t="n">
        <v>0</v>
      </c>
      <c r="CG184" s="43" t="n">
        <v>0</v>
      </c>
      <c r="CM184" s="43" t="n">
        <v>0</v>
      </c>
      <c r="CO184" s="43" t="n">
        <v>0</v>
      </c>
      <c r="CP184" s="43" t="n">
        <f aca="false">(P184+Q184+S184)</f>
        <v>24.52</v>
      </c>
      <c r="CQ184" s="43" t="n">
        <f aca="false">(AC184*BC184*AW184)</f>
        <v>1225914.2473</v>
      </c>
      <c r="CR184" s="43" t="n">
        <f aca="false">((ET184)*BB184*AV184)</f>
        <v>0</v>
      </c>
      <c r="CS184" s="43" t="n">
        <f aca="false">(AE184*BS184*AV184)</f>
        <v>0</v>
      </c>
      <c r="CT184" s="43" t="n">
        <f aca="false">(AF184*BA184*AV184)</f>
        <v>0</v>
      </c>
      <c r="CU184" s="43" t="n">
        <f aca="false">AG184</f>
        <v>0</v>
      </c>
      <c r="CV184" s="43" t="n">
        <f aca="false">(AH184*AV184)</f>
        <v>0</v>
      </c>
      <c r="CW184" s="43" t="n">
        <f aca="false">AI184</f>
        <v>0</v>
      </c>
      <c r="CX184" s="43" t="n">
        <f aca="false">AJ184</f>
        <v>0</v>
      </c>
      <c r="CY184" s="43" t="n">
        <f aca="false">(S184+R184)*(BZ184/100)</f>
        <v>0</v>
      </c>
      <c r="CZ184" s="43" t="n">
        <f aca="false">(S184+R184)*(CA184/100)</f>
        <v>0</v>
      </c>
      <c r="DN184" s="43" t="n">
        <v>0</v>
      </c>
      <c r="DO184" s="43" t="n">
        <v>0</v>
      </c>
      <c r="DP184" s="43" t="n">
        <v>1</v>
      </c>
      <c r="DQ184" s="43" t="n">
        <v>1</v>
      </c>
      <c r="DU184" s="43" t="n">
        <v>1009</v>
      </c>
      <c r="DV184" s="43" t="s">
        <v>220</v>
      </c>
      <c r="DW184" s="43" t="s">
        <v>220</v>
      </c>
      <c r="DX184" s="43" t="n">
        <v>1000</v>
      </c>
      <c r="EE184" s="43" t="n">
        <v>86332245</v>
      </c>
      <c r="EF184" s="43" t="n">
        <v>200</v>
      </c>
      <c r="EG184" s="43" t="s">
        <v>178</v>
      </c>
      <c r="EH184" s="43" t="n">
        <v>0</v>
      </c>
      <c r="EJ184" s="43" t="n">
        <v>1</v>
      </c>
      <c r="EK184" s="43" t="n">
        <v>1617</v>
      </c>
      <c r="EL184" s="43" t="s">
        <v>179</v>
      </c>
      <c r="EM184" s="43" t="s">
        <v>180</v>
      </c>
      <c r="EQ184" s="43" t="n">
        <v>0</v>
      </c>
      <c r="ER184" s="43" t="n">
        <v>0</v>
      </c>
      <c r="ES184" s="43" t="n">
        <v>60960.43</v>
      </c>
      <c r="ET184" s="43" t="n">
        <v>0</v>
      </c>
      <c r="EU184" s="43" t="n">
        <v>0</v>
      </c>
      <c r="EV184" s="43" t="n">
        <v>0</v>
      </c>
      <c r="EW184" s="43" t="n">
        <v>0</v>
      </c>
      <c r="EX184" s="43" t="n">
        <v>0</v>
      </c>
      <c r="EY184" s="43" t="n">
        <v>0</v>
      </c>
      <c r="FQ184" s="43" t="n">
        <v>0</v>
      </c>
      <c r="FR184" s="43" t="n">
        <v>0</v>
      </c>
      <c r="FS184" s="43" t="n">
        <v>0</v>
      </c>
      <c r="FX184" s="43" t="n">
        <v>0</v>
      </c>
      <c r="FY184" s="43" t="n">
        <v>0</v>
      </c>
      <c r="GD184" s="43" t="n">
        <v>1</v>
      </c>
      <c r="GF184" s="43" t="n">
        <v>-1311120111</v>
      </c>
      <c r="GG184" s="43" t="n">
        <v>2</v>
      </c>
      <c r="GH184" s="43" t="n">
        <v>0</v>
      </c>
      <c r="GI184" s="43" t="n">
        <v>-2</v>
      </c>
      <c r="GJ184" s="43" t="n">
        <v>0</v>
      </c>
      <c r="GK184" s="43" t="n">
        <v>0</v>
      </c>
      <c r="GL184" s="43" t="n">
        <f aca="false">ROUND(IF(AND(BH184=3,BI184=3,FS184&lt;&gt;0),P184,0),2)</f>
        <v>0</v>
      </c>
      <c r="GM184" s="43" t="n">
        <f aca="false">ROUND(O184+X184+Y184,2)+GX184</f>
        <v>24.52</v>
      </c>
      <c r="GN184" s="43" t="n">
        <f aca="false">IF(OR(BI184=0,BI184=1),GM184-GX184,0)</f>
        <v>24.52</v>
      </c>
      <c r="GO184" s="43" t="n">
        <f aca="false">IF(BI184=2,GM184-GX184,0)</f>
        <v>0</v>
      </c>
      <c r="GP184" s="43" t="n">
        <f aca="false">IF(BI184=4,GM184-GX184,0)</f>
        <v>0</v>
      </c>
      <c r="GR184" s="43" t="n">
        <v>0</v>
      </c>
      <c r="GS184" s="43" t="n">
        <v>3</v>
      </c>
      <c r="GT184" s="43" t="n">
        <v>0</v>
      </c>
      <c r="GV184" s="43" t="n">
        <f aca="false">(GT184)</f>
        <v>0</v>
      </c>
      <c r="GW184" s="43" t="n">
        <v>20.11</v>
      </c>
      <c r="GX184" s="43" t="n">
        <f aca="false">ROUND(HC184*I184,2)</f>
        <v>0</v>
      </c>
      <c r="HA184" s="43" t="n">
        <v>0</v>
      </c>
      <c r="HB184" s="43" t="n">
        <v>0</v>
      </c>
      <c r="HC184" s="43" t="n">
        <f aca="false">GV184*GW184</f>
        <v>0</v>
      </c>
      <c r="HS184" s="43" t="n">
        <v>0</v>
      </c>
      <c r="IK184" s="43" t="n">
        <v>0</v>
      </c>
    </row>
    <row r="185" customFormat="false" ht="14.65" hidden="false" customHeight="false" outlineLevel="0" collapsed="false">
      <c r="A185" s="43" t="n">
        <v>17</v>
      </c>
      <c r="B185" s="43" t="n">
        <v>1</v>
      </c>
      <c r="E185" s="43" t="s">
        <v>243</v>
      </c>
      <c r="F185" s="43" t="s">
        <v>244</v>
      </c>
      <c r="G185" s="43" t="s">
        <v>69</v>
      </c>
      <c r="H185" s="43" t="s">
        <v>220</v>
      </c>
      <c r="I185" s="43" t="n">
        <f aca="false">ROUND(0.0024,9)</f>
        <v>0.0024</v>
      </c>
      <c r="J185" s="43" t="n">
        <v>0</v>
      </c>
      <c r="K185" s="43" t="n">
        <f aca="false">ROUND(0.0024,9)</f>
        <v>0.0024</v>
      </c>
      <c r="O185" s="43" t="n">
        <f aca="false">ROUND(CP185,2)</f>
        <v>42.88</v>
      </c>
      <c r="P185" s="43" t="n">
        <f aca="false">ROUND(CQ185*I185,2)</f>
        <v>42.88</v>
      </c>
      <c r="Q185" s="43" t="n">
        <f aca="false">ROUND(CR185*I185,2)</f>
        <v>0</v>
      </c>
      <c r="R185" s="43" t="n">
        <f aca="false">ROUND(CS185*I185,2)</f>
        <v>0</v>
      </c>
      <c r="S185" s="43" t="n">
        <f aca="false">ROUND(CT185*I185,2)</f>
        <v>0</v>
      </c>
      <c r="T185" s="43" t="n">
        <f aca="false">ROUND(CU185*I185,2)</f>
        <v>0</v>
      </c>
      <c r="U185" s="43" t="n">
        <f aca="false">CV185*I185</f>
        <v>0</v>
      </c>
      <c r="V185" s="43" t="n">
        <f aca="false">CW185*I185</f>
        <v>0</v>
      </c>
      <c r="W185" s="43" t="n">
        <f aca="false">ROUND(CX185*I185,2)</f>
        <v>0</v>
      </c>
      <c r="X185" s="43" t="n">
        <f aca="false">ROUND(CY185,2)</f>
        <v>0</v>
      </c>
      <c r="Y185" s="43" t="n">
        <f aca="false">ROUND(CZ185,2)</f>
        <v>0</v>
      </c>
      <c r="AA185" s="43" t="n">
        <v>86497921</v>
      </c>
      <c r="AB185" s="43" t="n">
        <f aca="false">(AC185+AD185+AF185)</f>
        <v>17868.28</v>
      </c>
      <c r="AC185" s="43" t="n">
        <f aca="false">(ES185)</f>
        <v>17868.28</v>
      </c>
      <c r="AD185" s="43" t="n">
        <f aca="false">(ET185)</f>
        <v>0</v>
      </c>
      <c r="AE185" s="43" t="n">
        <f aca="false">(EU185)</f>
        <v>0</v>
      </c>
      <c r="AF185" s="43" t="n">
        <f aca="false">(EV185)</f>
        <v>0</v>
      </c>
      <c r="AG185" s="43" t="n">
        <f aca="false">(AP185)</f>
        <v>0</v>
      </c>
      <c r="AH185" s="43" t="n">
        <f aca="false">(EW185)</f>
        <v>0</v>
      </c>
      <c r="AI185" s="43" t="n">
        <f aca="false">(EX185)</f>
        <v>0</v>
      </c>
      <c r="AJ185" s="43" t="n">
        <f aca="false">(AS185)</f>
        <v>0</v>
      </c>
      <c r="AK185" s="43" t="n">
        <v>0</v>
      </c>
      <c r="AL185" s="43" t="n">
        <v>17868.28</v>
      </c>
      <c r="AM185" s="43" t="n">
        <v>0</v>
      </c>
      <c r="AN185" s="43" t="n">
        <v>0</v>
      </c>
      <c r="AO185" s="43" t="n">
        <v>0</v>
      </c>
      <c r="AP185" s="43" t="n">
        <v>0</v>
      </c>
      <c r="AQ185" s="43" t="n">
        <v>0</v>
      </c>
      <c r="AR185" s="43" t="n">
        <v>0</v>
      </c>
      <c r="AS185" s="43" t="n">
        <v>0</v>
      </c>
      <c r="AT185" s="43" t="n">
        <v>0</v>
      </c>
      <c r="AU185" s="43" t="n">
        <v>0</v>
      </c>
      <c r="AV185" s="43" t="n">
        <v>1</v>
      </c>
      <c r="AW185" s="43" t="n">
        <v>1</v>
      </c>
      <c r="AZ185" s="43" t="n">
        <v>1</v>
      </c>
      <c r="BA185" s="43" t="n">
        <v>1</v>
      </c>
      <c r="BB185" s="43" t="n">
        <v>1</v>
      </c>
      <c r="BC185" s="43" t="n">
        <v>1</v>
      </c>
      <c r="BH185" s="43" t="n">
        <v>0</v>
      </c>
      <c r="BI185" s="43" t="n">
        <v>1</v>
      </c>
      <c r="BJ185" s="43" t="s">
        <v>244</v>
      </c>
      <c r="BM185" s="43" t="n">
        <v>1617</v>
      </c>
      <c r="BN185" s="43" t="n">
        <v>0</v>
      </c>
      <c r="BO185" s="43" t="s">
        <v>244</v>
      </c>
      <c r="BP185" s="43" t="n">
        <v>1</v>
      </c>
      <c r="BQ185" s="43" t="n">
        <v>200</v>
      </c>
      <c r="BR185" s="43" t="n">
        <v>0</v>
      </c>
      <c r="BS185" s="43" t="n">
        <v>1</v>
      </c>
      <c r="BT185" s="43" t="n">
        <v>1</v>
      </c>
      <c r="BU185" s="43" t="n">
        <v>1</v>
      </c>
      <c r="BV185" s="43" t="n">
        <v>1</v>
      </c>
      <c r="BW185" s="43" t="n">
        <v>1</v>
      </c>
      <c r="BX185" s="43" t="n">
        <v>1</v>
      </c>
      <c r="BZ185" s="43" t="n">
        <v>0</v>
      </c>
      <c r="CA185" s="43" t="n">
        <v>0</v>
      </c>
      <c r="CE185" s="43" t="n">
        <v>0</v>
      </c>
      <c r="CF185" s="43" t="n">
        <v>0</v>
      </c>
      <c r="CG185" s="43" t="n">
        <v>0</v>
      </c>
      <c r="CM185" s="43" t="n">
        <v>0</v>
      </c>
      <c r="CO185" s="43" t="n">
        <v>0</v>
      </c>
      <c r="CP185" s="43" t="n">
        <f aca="false">(P185+Q185+S185)</f>
        <v>42.88</v>
      </c>
      <c r="CQ185" s="43" t="n">
        <f aca="false">(AC185*BC185*AW185)</f>
        <v>17868.28</v>
      </c>
      <c r="CR185" s="43" t="n">
        <f aca="false">((ET185)*BB185*AV185)</f>
        <v>0</v>
      </c>
      <c r="CS185" s="43" t="n">
        <f aca="false">(AE185*BS185*AV185)</f>
        <v>0</v>
      </c>
      <c r="CT185" s="43" t="n">
        <f aca="false">(AF185*BA185*AV185)</f>
        <v>0</v>
      </c>
      <c r="CU185" s="43" t="n">
        <f aca="false">AG185</f>
        <v>0</v>
      </c>
      <c r="CV185" s="43" t="n">
        <f aca="false">(AH185*AV185)</f>
        <v>0</v>
      </c>
      <c r="CW185" s="43" t="n">
        <f aca="false">AI185</f>
        <v>0</v>
      </c>
      <c r="CX185" s="43" t="n">
        <f aca="false">AJ185</f>
        <v>0</v>
      </c>
      <c r="CY185" s="43" t="n">
        <f aca="false">(((S185+R185)*BZ185)/100)</f>
        <v>0</v>
      </c>
      <c r="CZ185" s="43" t="n">
        <f aca="false">(((S185+R185)*CA185)/100)</f>
        <v>0</v>
      </c>
      <c r="DN185" s="43" t="n">
        <v>0</v>
      </c>
      <c r="DO185" s="43" t="n">
        <v>0</v>
      </c>
      <c r="DP185" s="43" t="n">
        <v>1</v>
      </c>
      <c r="DQ185" s="43" t="n">
        <v>1</v>
      </c>
      <c r="DU185" s="43" t="n">
        <v>1009</v>
      </c>
      <c r="DV185" s="43" t="s">
        <v>220</v>
      </c>
      <c r="DW185" s="43" t="s">
        <v>220</v>
      </c>
      <c r="DX185" s="43" t="n">
        <v>1000</v>
      </c>
      <c r="EE185" s="43" t="n">
        <v>86332245</v>
      </c>
      <c r="EF185" s="43" t="n">
        <v>200</v>
      </c>
      <c r="EG185" s="43" t="s">
        <v>178</v>
      </c>
      <c r="EH185" s="43" t="n">
        <v>0</v>
      </c>
      <c r="EJ185" s="43" t="n">
        <v>1</v>
      </c>
      <c r="EK185" s="43" t="n">
        <v>1617</v>
      </c>
      <c r="EL185" s="43" t="s">
        <v>179</v>
      </c>
      <c r="EM185" s="43" t="s">
        <v>180</v>
      </c>
      <c r="EQ185" s="43" t="n">
        <v>0</v>
      </c>
      <c r="ER185" s="43" t="n">
        <v>0</v>
      </c>
      <c r="ES185" s="43" t="n">
        <v>17868.28</v>
      </c>
      <c r="ET185" s="43" t="n">
        <v>0</v>
      </c>
      <c r="EU185" s="43" t="n">
        <v>0</v>
      </c>
      <c r="EV185" s="43" t="n">
        <v>0</v>
      </c>
      <c r="EW185" s="43" t="n">
        <v>0</v>
      </c>
      <c r="EX185" s="43" t="n">
        <v>0</v>
      </c>
      <c r="EY185" s="43" t="n">
        <v>0</v>
      </c>
      <c r="FQ185" s="43" t="n">
        <v>0</v>
      </c>
      <c r="FR185" s="43" t="n">
        <v>0</v>
      </c>
      <c r="FS185" s="43" t="n">
        <v>0</v>
      </c>
      <c r="FX185" s="43" t="n">
        <v>0</v>
      </c>
      <c r="FY185" s="43" t="n">
        <v>0</v>
      </c>
      <c r="GD185" s="43" t="n">
        <v>1</v>
      </c>
      <c r="GF185" s="43" t="n">
        <v>-105953202</v>
      </c>
      <c r="GG185" s="43" t="n">
        <v>2</v>
      </c>
      <c r="GH185" s="43" t="n">
        <v>0</v>
      </c>
      <c r="GI185" s="43" t="n">
        <v>-2</v>
      </c>
      <c r="GJ185" s="43" t="n">
        <v>0</v>
      </c>
      <c r="GK185" s="43" t="n">
        <v>0</v>
      </c>
      <c r="GL185" s="43" t="n">
        <f aca="false">ROUND(IF(AND(BH185=3,BI185=3,FS185&lt;&gt;0),P185,0),2)</f>
        <v>0</v>
      </c>
      <c r="GM185" s="43" t="n">
        <f aca="false">ROUND(O185+X185+Y185,2)+GX185</f>
        <v>42.88</v>
      </c>
      <c r="GN185" s="43" t="n">
        <f aca="false">IF(OR(BI185=0,BI185=1),GM185-GX185,0)</f>
        <v>42.88</v>
      </c>
      <c r="GO185" s="43" t="n">
        <f aca="false">IF(BI185=2,GM185-GX185,0)</f>
        <v>0</v>
      </c>
      <c r="GP185" s="43" t="n">
        <f aca="false">IF(BI185=4,GM185-GX185,0)</f>
        <v>0</v>
      </c>
      <c r="GR185" s="43" t="n">
        <v>0</v>
      </c>
      <c r="GS185" s="43" t="n">
        <v>3</v>
      </c>
      <c r="GT185" s="43" t="n">
        <v>0</v>
      </c>
      <c r="GV185" s="43" t="n">
        <f aca="false">(GT185)</f>
        <v>0</v>
      </c>
      <c r="GW185" s="43" t="n">
        <v>1</v>
      </c>
      <c r="GX185" s="43" t="n">
        <f aca="false">ROUND(HC185*I185,2)</f>
        <v>0</v>
      </c>
      <c r="HA185" s="43" t="n">
        <v>0</v>
      </c>
      <c r="HB185" s="43" t="n">
        <v>0</v>
      </c>
      <c r="HC185" s="43" t="n">
        <f aca="false">GV185*GW185</f>
        <v>0</v>
      </c>
      <c r="HS185" s="43" t="n">
        <v>0</v>
      </c>
      <c r="IK185" s="43" t="n">
        <v>0</v>
      </c>
    </row>
    <row r="186" customFormat="false" ht="14.65" hidden="false" customHeight="false" outlineLevel="0" collapsed="false">
      <c r="A186" s="43" t="n">
        <v>17</v>
      </c>
      <c r="B186" s="43" t="n">
        <v>1</v>
      </c>
      <c r="E186" s="43" t="s">
        <v>243</v>
      </c>
      <c r="F186" s="43" t="s">
        <v>244</v>
      </c>
      <c r="G186" s="43" t="s">
        <v>69</v>
      </c>
      <c r="H186" s="43" t="s">
        <v>220</v>
      </c>
      <c r="I186" s="43" t="n">
        <f aca="false">ROUND(0.0024,9)</f>
        <v>0.0024</v>
      </c>
      <c r="J186" s="43" t="n">
        <v>0</v>
      </c>
      <c r="K186" s="43" t="n">
        <f aca="false">ROUND(0.0024,9)</f>
        <v>0.0024</v>
      </c>
      <c r="O186" s="43" t="n">
        <f aca="false">ROUND(CP186,2)</f>
        <v>258.59</v>
      </c>
      <c r="P186" s="43" t="n">
        <f aca="false">ROUND(CQ186*I186,2)</f>
        <v>258.59</v>
      </c>
      <c r="Q186" s="43" t="n">
        <f aca="false">ROUND(CR186*I186,2)</f>
        <v>0</v>
      </c>
      <c r="R186" s="43" t="n">
        <f aca="false">ROUND(CS186*I186,2)</f>
        <v>0</v>
      </c>
      <c r="S186" s="43" t="n">
        <f aca="false">ROUND(CT186*I186,2)</f>
        <v>0</v>
      </c>
      <c r="T186" s="43" t="n">
        <f aca="false">ROUND(CU186*I186,2)</f>
        <v>0</v>
      </c>
      <c r="U186" s="43" t="n">
        <f aca="false">CV186*I186</f>
        <v>0</v>
      </c>
      <c r="V186" s="43" t="n">
        <f aca="false">CW186*I186</f>
        <v>0</v>
      </c>
      <c r="W186" s="43" t="n">
        <f aca="false">ROUND(CX186*I186,2)</f>
        <v>0</v>
      </c>
      <c r="X186" s="43" t="n">
        <f aca="false">ROUND(CY186,2)</f>
        <v>0</v>
      </c>
      <c r="Y186" s="43" t="n">
        <f aca="false">ROUND(CZ186,2)</f>
        <v>0</v>
      </c>
      <c r="AA186" s="43" t="n">
        <v>86497922</v>
      </c>
      <c r="AB186" s="43" t="n">
        <f aca="false">(AC186+AD186+AF186)</f>
        <v>17868.28</v>
      </c>
      <c r="AC186" s="43" t="n">
        <f aca="false">(ES186)</f>
        <v>17868.28</v>
      </c>
      <c r="AD186" s="43" t="n">
        <f aca="false">(ET186)</f>
        <v>0</v>
      </c>
      <c r="AE186" s="43" t="n">
        <f aca="false">(EU186)</f>
        <v>0</v>
      </c>
      <c r="AF186" s="43" t="n">
        <f aca="false">(EV186)</f>
        <v>0</v>
      </c>
      <c r="AG186" s="43" t="n">
        <f aca="false">(AP186)</f>
        <v>0</v>
      </c>
      <c r="AH186" s="43" t="n">
        <f aca="false">(EW186)</f>
        <v>0</v>
      </c>
      <c r="AI186" s="43" t="n">
        <f aca="false">(EX186)</f>
        <v>0</v>
      </c>
      <c r="AJ186" s="43" t="n">
        <f aca="false">(AS186)</f>
        <v>0</v>
      </c>
      <c r="AK186" s="43" t="n">
        <v>0</v>
      </c>
      <c r="AL186" s="43" t="n">
        <v>17868.28</v>
      </c>
      <c r="AM186" s="43" t="n">
        <v>0</v>
      </c>
      <c r="AN186" s="43" t="n">
        <v>0</v>
      </c>
      <c r="AO186" s="43" t="n">
        <v>0</v>
      </c>
      <c r="AP186" s="43" t="n">
        <v>0</v>
      </c>
      <c r="AQ186" s="43" t="n">
        <v>0</v>
      </c>
      <c r="AR186" s="43" t="n">
        <v>0</v>
      </c>
      <c r="AS186" s="43" t="n">
        <v>0</v>
      </c>
      <c r="AT186" s="43" t="n">
        <v>0</v>
      </c>
      <c r="AU186" s="43" t="n">
        <v>0</v>
      </c>
      <c r="AV186" s="43" t="n">
        <v>1</v>
      </c>
      <c r="AW186" s="43" t="n">
        <v>1</v>
      </c>
      <c r="AZ186" s="43" t="n">
        <v>1</v>
      </c>
      <c r="BA186" s="43" t="n">
        <v>1</v>
      </c>
      <c r="BB186" s="43" t="n">
        <v>1</v>
      </c>
      <c r="BC186" s="43" t="n">
        <v>6.03</v>
      </c>
      <c r="BH186" s="43" t="n">
        <v>0</v>
      </c>
      <c r="BI186" s="43" t="n">
        <v>1</v>
      </c>
      <c r="BJ186" s="43" t="s">
        <v>244</v>
      </c>
      <c r="BM186" s="43" t="n">
        <v>1617</v>
      </c>
      <c r="BN186" s="43" t="n">
        <v>0</v>
      </c>
      <c r="BO186" s="43" t="s">
        <v>244</v>
      </c>
      <c r="BP186" s="43" t="n">
        <v>1</v>
      </c>
      <c r="BQ186" s="43" t="n">
        <v>200</v>
      </c>
      <c r="BR186" s="43" t="n">
        <v>0</v>
      </c>
      <c r="BS186" s="43" t="n">
        <v>1</v>
      </c>
      <c r="BT186" s="43" t="n">
        <v>1</v>
      </c>
      <c r="BU186" s="43" t="n">
        <v>1</v>
      </c>
      <c r="BV186" s="43" t="n">
        <v>1</v>
      </c>
      <c r="BW186" s="43" t="n">
        <v>1</v>
      </c>
      <c r="BX186" s="43" t="n">
        <v>1</v>
      </c>
      <c r="BZ186" s="43" t="n">
        <v>0</v>
      </c>
      <c r="CA186" s="43" t="n">
        <v>0</v>
      </c>
      <c r="CE186" s="43" t="n">
        <v>0</v>
      </c>
      <c r="CF186" s="43" t="n">
        <v>0</v>
      </c>
      <c r="CG186" s="43" t="n">
        <v>0</v>
      </c>
      <c r="CM186" s="43" t="n">
        <v>0</v>
      </c>
      <c r="CO186" s="43" t="n">
        <v>0</v>
      </c>
      <c r="CP186" s="43" t="n">
        <f aca="false">(P186+Q186+S186)</f>
        <v>258.59</v>
      </c>
      <c r="CQ186" s="43" t="n">
        <f aca="false">(AC186*BC186*AW186)</f>
        <v>107745.7284</v>
      </c>
      <c r="CR186" s="43" t="n">
        <f aca="false">((ET186)*BB186*AV186)</f>
        <v>0</v>
      </c>
      <c r="CS186" s="43" t="n">
        <f aca="false">(AE186*BS186*AV186)</f>
        <v>0</v>
      </c>
      <c r="CT186" s="43" t="n">
        <f aca="false">(AF186*BA186*AV186)</f>
        <v>0</v>
      </c>
      <c r="CU186" s="43" t="n">
        <f aca="false">AG186</f>
        <v>0</v>
      </c>
      <c r="CV186" s="43" t="n">
        <f aca="false">(AH186*AV186)</f>
        <v>0</v>
      </c>
      <c r="CW186" s="43" t="n">
        <f aca="false">AI186</f>
        <v>0</v>
      </c>
      <c r="CX186" s="43" t="n">
        <f aca="false">AJ186</f>
        <v>0</v>
      </c>
      <c r="CY186" s="43" t="n">
        <f aca="false">(S186+R186)*(BZ186/100)</f>
        <v>0</v>
      </c>
      <c r="CZ186" s="43" t="n">
        <f aca="false">(S186+R186)*(CA186/100)</f>
        <v>0</v>
      </c>
      <c r="DN186" s="43" t="n">
        <v>0</v>
      </c>
      <c r="DO186" s="43" t="n">
        <v>0</v>
      </c>
      <c r="DP186" s="43" t="n">
        <v>1</v>
      </c>
      <c r="DQ186" s="43" t="n">
        <v>1</v>
      </c>
      <c r="DU186" s="43" t="n">
        <v>1009</v>
      </c>
      <c r="DV186" s="43" t="s">
        <v>220</v>
      </c>
      <c r="DW186" s="43" t="s">
        <v>220</v>
      </c>
      <c r="DX186" s="43" t="n">
        <v>1000</v>
      </c>
      <c r="EE186" s="43" t="n">
        <v>86332245</v>
      </c>
      <c r="EF186" s="43" t="n">
        <v>200</v>
      </c>
      <c r="EG186" s="43" t="s">
        <v>178</v>
      </c>
      <c r="EH186" s="43" t="n">
        <v>0</v>
      </c>
      <c r="EJ186" s="43" t="n">
        <v>1</v>
      </c>
      <c r="EK186" s="43" t="n">
        <v>1617</v>
      </c>
      <c r="EL186" s="43" t="s">
        <v>179</v>
      </c>
      <c r="EM186" s="43" t="s">
        <v>180</v>
      </c>
      <c r="EQ186" s="43" t="n">
        <v>0</v>
      </c>
      <c r="ER186" s="43" t="n">
        <v>0</v>
      </c>
      <c r="ES186" s="43" t="n">
        <v>17868.28</v>
      </c>
      <c r="ET186" s="43" t="n">
        <v>0</v>
      </c>
      <c r="EU186" s="43" t="n">
        <v>0</v>
      </c>
      <c r="EV186" s="43" t="n">
        <v>0</v>
      </c>
      <c r="EW186" s="43" t="n">
        <v>0</v>
      </c>
      <c r="EX186" s="43" t="n">
        <v>0</v>
      </c>
      <c r="EY186" s="43" t="n">
        <v>0</v>
      </c>
      <c r="FQ186" s="43" t="n">
        <v>0</v>
      </c>
      <c r="FR186" s="43" t="n">
        <v>0</v>
      </c>
      <c r="FS186" s="43" t="n">
        <v>0</v>
      </c>
      <c r="FX186" s="43" t="n">
        <v>0</v>
      </c>
      <c r="FY186" s="43" t="n">
        <v>0</v>
      </c>
      <c r="GD186" s="43" t="n">
        <v>1</v>
      </c>
      <c r="GF186" s="43" t="n">
        <v>-105953202</v>
      </c>
      <c r="GG186" s="43" t="n">
        <v>2</v>
      </c>
      <c r="GH186" s="43" t="n">
        <v>0</v>
      </c>
      <c r="GI186" s="43" t="n">
        <v>-2</v>
      </c>
      <c r="GJ186" s="43" t="n">
        <v>0</v>
      </c>
      <c r="GK186" s="43" t="n">
        <v>0</v>
      </c>
      <c r="GL186" s="43" t="n">
        <f aca="false">ROUND(IF(AND(BH186=3,BI186=3,FS186&lt;&gt;0),P186,0),2)</f>
        <v>0</v>
      </c>
      <c r="GM186" s="43" t="n">
        <f aca="false">ROUND(O186+X186+Y186,2)+GX186</f>
        <v>258.59</v>
      </c>
      <c r="GN186" s="43" t="n">
        <f aca="false">IF(OR(BI186=0,BI186=1),GM186-GX186,0)</f>
        <v>258.59</v>
      </c>
      <c r="GO186" s="43" t="n">
        <f aca="false">IF(BI186=2,GM186-GX186,0)</f>
        <v>0</v>
      </c>
      <c r="GP186" s="43" t="n">
        <f aca="false">IF(BI186=4,GM186-GX186,0)</f>
        <v>0</v>
      </c>
      <c r="GR186" s="43" t="n">
        <v>0</v>
      </c>
      <c r="GS186" s="43" t="n">
        <v>3</v>
      </c>
      <c r="GT186" s="43" t="n">
        <v>0</v>
      </c>
      <c r="GV186" s="43" t="n">
        <f aca="false">(GT186)</f>
        <v>0</v>
      </c>
      <c r="GW186" s="43" t="n">
        <v>6.03</v>
      </c>
      <c r="GX186" s="43" t="n">
        <f aca="false">ROUND(HC186*I186,2)</f>
        <v>0</v>
      </c>
      <c r="HA186" s="43" t="n">
        <v>0</v>
      </c>
      <c r="HB186" s="43" t="n">
        <v>0</v>
      </c>
      <c r="HC186" s="43" t="n">
        <f aca="false">GV186*GW186</f>
        <v>0</v>
      </c>
      <c r="HS186" s="43" t="n">
        <v>0</v>
      </c>
      <c r="IK186" s="43" t="n">
        <v>0</v>
      </c>
    </row>
    <row r="187" customFormat="false" ht="14.65" hidden="false" customHeight="false" outlineLevel="0" collapsed="false">
      <c r="A187" s="43" t="n">
        <v>17</v>
      </c>
      <c r="B187" s="43" t="n">
        <v>1</v>
      </c>
      <c r="E187" s="43" t="s">
        <v>245</v>
      </c>
      <c r="F187" s="43" t="s">
        <v>191</v>
      </c>
      <c r="G187" s="43" t="s">
        <v>70</v>
      </c>
      <c r="H187" s="43" t="s">
        <v>198</v>
      </c>
      <c r="I187" s="43" t="n">
        <f aca="false">ROUND(2,9)</f>
        <v>2</v>
      </c>
      <c r="J187" s="43" t="n">
        <v>0</v>
      </c>
      <c r="K187" s="43" t="n">
        <f aca="false">ROUND(2,9)</f>
        <v>2</v>
      </c>
      <c r="O187" s="43" t="n">
        <f aca="false">ROUND(CP187,2)</f>
        <v>22.04</v>
      </c>
      <c r="P187" s="43" t="n">
        <f aca="false">ROUND(CQ187*I187,2)</f>
        <v>22.04</v>
      </c>
      <c r="Q187" s="43" t="n">
        <f aca="false">ROUND(CR187*I187,2)</f>
        <v>0</v>
      </c>
      <c r="R187" s="43" t="n">
        <f aca="false">ROUND(CS187*I187,2)</f>
        <v>0</v>
      </c>
      <c r="S187" s="43" t="n">
        <f aca="false">ROUND(CT187*I187,2)</f>
        <v>0</v>
      </c>
      <c r="T187" s="43" t="n">
        <f aca="false">ROUND(CU187*I187,2)</f>
        <v>0</v>
      </c>
      <c r="U187" s="43" t="n">
        <f aca="false">CV187*I187</f>
        <v>0</v>
      </c>
      <c r="V187" s="43" t="n">
        <f aca="false">CW187*I187</f>
        <v>0</v>
      </c>
      <c r="W187" s="43" t="n">
        <f aca="false">ROUND(CX187*I187,2)</f>
        <v>0</v>
      </c>
      <c r="X187" s="43" t="n">
        <f aca="false">ROUND(CY187,2)</f>
        <v>0</v>
      </c>
      <c r="Y187" s="43" t="n">
        <f aca="false">ROUND(CZ187,2)</f>
        <v>0</v>
      </c>
      <c r="AA187" s="43" t="n">
        <v>86497921</v>
      </c>
      <c r="AB187" s="43" t="n">
        <f aca="false">(AC187+AD187+AF187)</f>
        <v>11.02</v>
      </c>
      <c r="AC187" s="43" t="n">
        <f aca="false">(ES187)</f>
        <v>11.02</v>
      </c>
      <c r="AD187" s="43" t="n">
        <f aca="false">(ET187)</f>
        <v>0</v>
      </c>
      <c r="AE187" s="43" t="n">
        <f aca="false">(EU187)</f>
        <v>0</v>
      </c>
      <c r="AF187" s="43" t="n">
        <f aca="false">(EV187)</f>
        <v>0</v>
      </c>
      <c r="AG187" s="43" t="n">
        <f aca="false">(AP187)</f>
        <v>0</v>
      </c>
      <c r="AH187" s="43" t="n">
        <f aca="false">(EW187)</f>
        <v>0</v>
      </c>
      <c r="AI187" s="43" t="n">
        <f aca="false">(EX187)</f>
        <v>0</v>
      </c>
      <c r="AJ187" s="43" t="n">
        <f aca="false">(AS187)</f>
        <v>0</v>
      </c>
      <c r="AK187" s="43" t="n">
        <v>0</v>
      </c>
      <c r="AL187" s="43" t="n">
        <v>11.02</v>
      </c>
      <c r="AM187" s="43" t="n">
        <v>0</v>
      </c>
      <c r="AN187" s="43" t="n">
        <v>0</v>
      </c>
      <c r="AO187" s="43" t="n">
        <v>0</v>
      </c>
      <c r="AP187" s="43" t="n">
        <v>0</v>
      </c>
      <c r="AQ187" s="43" t="n">
        <v>0</v>
      </c>
      <c r="AR187" s="43" t="n">
        <v>0</v>
      </c>
      <c r="AS187" s="43" t="n">
        <v>0</v>
      </c>
      <c r="AT187" s="43" t="n">
        <v>0</v>
      </c>
      <c r="AU187" s="43" t="n">
        <v>0</v>
      </c>
      <c r="AV187" s="43" t="n">
        <v>1</v>
      </c>
      <c r="AW187" s="43" t="n">
        <v>1</v>
      </c>
      <c r="AZ187" s="43" t="n">
        <v>1</v>
      </c>
      <c r="BA187" s="43" t="n">
        <v>1</v>
      </c>
      <c r="BB187" s="43" t="n">
        <v>1</v>
      </c>
      <c r="BC187" s="43" t="n">
        <v>1</v>
      </c>
      <c r="BH187" s="43" t="n">
        <v>0</v>
      </c>
      <c r="BI187" s="43" t="n">
        <v>1</v>
      </c>
      <c r="BJ187" s="43" t="s">
        <v>246</v>
      </c>
      <c r="BM187" s="43" t="n">
        <v>0</v>
      </c>
      <c r="BN187" s="43" t="n">
        <v>0</v>
      </c>
      <c r="BO187" s="43" t="s">
        <v>247</v>
      </c>
      <c r="BP187" s="43" t="n">
        <v>1</v>
      </c>
      <c r="BQ187" s="43" t="n">
        <v>30</v>
      </c>
      <c r="BR187" s="43" t="n">
        <v>0</v>
      </c>
      <c r="BS187" s="43" t="n">
        <v>1</v>
      </c>
      <c r="BT187" s="43" t="n">
        <v>1</v>
      </c>
      <c r="BU187" s="43" t="n">
        <v>1</v>
      </c>
      <c r="BV187" s="43" t="n">
        <v>1</v>
      </c>
      <c r="BW187" s="43" t="n">
        <v>1</v>
      </c>
      <c r="BX187" s="43" t="n">
        <v>1</v>
      </c>
      <c r="BZ187" s="43" t="n">
        <v>0</v>
      </c>
      <c r="CA187" s="43" t="n">
        <v>0</v>
      </c>
      <c r="CE187" s="43" t="n">
        <v>0</v>
      </c>
      <c r="CF187" s="43" t="n">
        <v>0</v>
      </c>
      <c r="CG187" s="43" t="n">
        <v>0</v>
      </c>
      <c r="CM187" s="43" t="n">
        <v>0</v>
      </c>
      <c r="CO187" s="43" t="n">
        <v>0</v>
      </c>
      <c r="CP187" s="43" t="n">
        <f aca="false">(P187+Q187+S187)</f>
        <v>22.04</v>
      </c>
      <c r="CQ187" s="43" t="n">
        <f aca="false">(AC187*BC187*AW187)</f>
        <v>11.02</v>
      </c>
      <c r="CR187" s="43" t="n">
        <f aca="false">((ET187)*BB187*AV187)</f>
        <v>0</v>
      </c>
      <c r="CS187" s="43" t="n">
        <f aca="false">(AE187*BS187*AV187)</f>
        <v>0</v>
      </c>
      <c r="CT187" s="43" t="n">
        <f aca="false">(AF187*BA187*AV187)</f>
        <v>0</v>
      </c>
      <c r="CU187" s="43" t="n">
        <f aca="false">AG187</f>
        <v>0</v>
      </c>
      <c r="CV187" s="43" t="n">
        <f aca="false">(AH187*AV187)</f>
        <v>0</v>
      </c>
      <c r="CW187" s="43" t="n">
        <f aca="false">AI187</f>
        <v>0</v>
      </c>
      <c r="CX187" s="43" t="n">
        <f aca="false">AJ187</f>
        <v>0</v>
      </c>
      <c r="CY187" s="43" t="n">
        <f aca="false">(((S187+R187)*BZ187)/100)</f>
        <v>0</v>
      </c>
      <c r="CZ187" s="43" t="n">
        <f aca="false">(((S187+R187)*CA187)/100)</f>
        <v>0</v>
      </c>
      <c r="DN187" s="43" t="n">
        <v>0</v>
      </c>
      <c r="DO187" s="43" t="n">
        <v>0</v>
      </c>
      <c r="DP187" s="43" t="n">
        <v>1</v>
      </c>
      <c r="DQ187" s="43" t="n">
        <v>1</v>
      </c>
      <c r="DU187" s="43" t="n">
        <v>1013</v>
      </c>
      <c r="DV187" s="43" t="s">
        <v>198</v>
      </c>
      <c r="DW187" s="43" t="s">
        <v>198</v>
      </c>
      <c r="DX187" s="43" t="n">
        <v>1</v>
      </c>
      <c r="EE187" s="43" t="n">
        <v>86330672</v>
      </c>
      <c r="EF187" s="43" t="n">
        <v>30</v>
      </c>
      <c r="EG187" s="43" t="s">
        <v>8</v>
      </c>
      <c r="EH187" s="43" t="n">
        <v>0</v>
      </c>
      <c r="EJ187" s="43" t="n">
        <v>4</v>
      </c>
      <c r="EK187" s="43" t="n">
        <v>0</v>
      </c>
      <c r="EL187" s="43" t="s">
        <v>195</v>
      </c>
      <c r="EM187" s="43" t="s">
        <v>196</v>
      </c>
      <c r="EQ187" s="43" t="n">
        <v>0</v>
      </c>
      <c r="ER187" s="43" t="n">
        <v>0</v>
      </c>
      <c r="ES187" s="43" t="n">
        <v>11.02</v>
      </c>
      <c r="ET187" s="43" t="n">
        <v>0</v>
      </c>
      <c r="EU187" s="43" t="n">
        <v>0</v>
      </c>
      <c r="EV187" s="43" t="n">
        <v>0</v>
      </c>
      <c r="EW187" s="43" t="n">
        <v>0</v>
      </c>
      <c r="EX187" s="43" t="n">
        <v>0</v>
      </c>
      <c r="EY187" s="43" t="n">
        <v>0</v>
      </c>
      <c r="FQ187" s="43" t="n">
        <v>0</v>
      </c>
      <c r="FR187" s="43" t="n">
        <v>0</v>
      </c>
      <c r="FS187" s="43" t="n">
        <v>0</v>
      </c>
      <c r="FX187" s="43" t="n">
        <v>0</v>
      </c>
      <c r="FY187" s="43" t="n">
        <v>0</v>
      </c>
      <c r="GD187" s="43" t="n">
        <v>1</v>
      </c>
      <c r="GF187" s="43" t="n">
        <v>18819998</v>
      </c>
      <c r="GG187" s="43" t="n">
        <v>2</v>
      </c>
      <c r="GH187" s="43" t="n">
        <v>0</v>
      </c>
      <c r="GI187" s="43" t="n">
        <v>-2</v>
      </c>
      <c r="GJ187" s="43" t="n">
        <v>0</v>
      </c>
      <c r="GK187" s="43" t="n">
        <v>0</v>
      </c>
      <c r="GL187" s="43" t="n">
        <f aca="false">ROUND(IF(AND(BH187=3,BI187=3,FS187&lt;&gt;0),P187,0),2)</f>
        <v>0</v>
      </c>
      <c r="GM187" s="43" t="n">
        <f aca="false">ROUND(O187+X187+Y187,2)+GX187</f>
        <v>22.04</v>
      </c>
      <c r="GN187" s="43" t="n">
        <f aca="false">IF(OR(BI187=0,BI187=1),GM187-GX187,0)</f>
        <v>22.04</v>
      </c>
      <c r="GO187" s="43" t="n">
        <f aca="false">IF(BI187=2,GM187-GX187,0)</f>
        <v>0</v>
      </c>
      <c r="GP187" s="43" t="n">
        <f aca="false">IF(BI187=4,GM187-GX187,0)</f>
        <v>0</v>
      </c>
      <c r="GR187" s="43" t="n">
        <v>0</v>
      </c>
      <c r="GS187" s="43" t="n">
        <v>3</v>
      </c>
      <c r="GT187" s="43" t="n">
        <v>0</v>
      </c>
      <c r="GV187" s="43" t="n">
        <f aca="false">(GT187)</f>
        <v>0</v>
      </c>
      <c r="GW187" s="43" t="n">
        <v>1</v>
      </c>
      <c r="GX187" s="43" t="n">
        <f aca="false">ROUND(HC187*I187,2)</f>
        <v>0</v>
      </c>
      <c r="HA187" s="43" t="n">
        <v>0</v>
      </c>
      <c r="HB187" s="43" t="n">
        <v>0</v>
      </c>
      <c r="HC187" s="43" t="n">
        <f aca="false">GV187*GW187</f>
        <v>0</v>
      </c>
      <c r="HS187" s="43" t="n">
        <v>0</v>
      </c>
      <c r="IK187" s="43" t="n">
        <v>0</v>
      </c>
    </row>
    <row r="188" customFormat="false" ht="14.65" hidden="false" customHeight="false" outlineLevel="0" collapsed="false">
      <c r="A188" s="43" t="n">
        <v>17</v>
      </c>
      <c r="B188" s="43" t="n">
        <v>1</v>
      </c>
      <c r="E188" s="43" t="s">
        <v>245</v>
      </c>
      <c r="F188" s="43" t="s">
        <v>191</v>
      </c>
      <c r="G188" s="43" t="s">
        <v>70</v>
      </c>
      <c r="H188" s="43" t="s">
        <v>198</v>
      </c>
      <c r="I188" s="43" t="n">
        <f aca="false">ROUND(2,9)</f>
        <v>2</v>
      </c>
      <c r="J188" s="43" t="n">
        <v>0</v>
      </c>
      <c r="K188" s="43" t="n">
        <f aca="false">ROUND(2,9)</f>
        <v>2</v>
      </c>
      <c r="O188" s="43" t="n">
        <f aca="false">ROUND(CP188,2)</f>
        <v>212.69</v>
      </c>
      <c r="P188" s="43" t="n">
        <f aca="false">ROUND(CQ188*I188,2)</f>
        <v>212.69</v>
      </c>
      <c r="Q188" s="43" t="n">
        <f aca="false">ROUND(CR188*I188,2)</f>
        <v>0</v>
      </c>
      <c r="R188" s="43" t="n">
        <f aca="false">ROUND(CS188*I188,2)</f>
        <v>0</v>
      </c>
      <c r="S188" s="43" t="n">
        <f aca="false">ROUND(CT188*I188,2)</f>
        <v>0</v>
      </c>
      <c r="T188" s="43" t="n">
        <f aca="false">ROUND(CU188*I188,2)</f>
        <v>0</v>
      </c>
      <c r="U188" s="43" t="n">
        <f aca="false">CV188*I188</f>
        <v>0</v>
      </c>
      <c r="V188" s="43" t="n">
        <f aca="false">CW188*I188</f>
        <v>0</v>
      </c>
      <c r="W188" s="43" t="n">
        <f aca="false">ROUND(CX188*I188,2)</f>
        <v>0</v>
      </c>
      <c r="X188" s="43" t="n">
        <f aca="false">ROUND(CY188,2)</f>
        <v>0</v>
      </c>
      <c r="Y188" s="43" t="n">
        <f aca="false">ROUND(CZ188,2)</f>
        <v>0</v>
      </c>
      <c r="AA188" s="43" t="n">
        <v>86497922</v>
      </c>
      <c r="AB188" s="43" t="n">
        <f aca="false">(AC188+AD188+AF188)</f>
        <v>11.02</v>
      </c>
      <c r="AC188" s="43" t="n">
        <f aca="false">(ES188)</f>
        <v>11.02</v>
      </c>
      <c r="AD188" s="43" t="n">
        <f aca="false">(ET188)</f>
        <v>0</v>
      </c>
      <c r="AE188" s="43" t="n">
        <f aca="false">(EU188)</f>
        <v>0</v>
      </c>
      <c r="AF188" s="43" t="n">
        <f aca="false">(EV188)</f>
        <v>0</v>
      </c>
      <c r="AG188" s="43" t="n">
        <f aca="false">(AP188)</f>
        <v>0</v>
      </c>
      <c r="AH188" s="43" t="n">
        <f aca="false">(EW188)</f>
        <v>0</v>
      </c>
      <c r="AI188" s="43" t="n">
        <f aca="false">(EX188)</f>
        <v>0</v>
      </c>
      <c r="AJ188" s="43" t="n">
        <f aca="false">(AS188)</f>
        <v>0</v>
      </c>
      <c r="AK188" s="43" t="n">
        <v>0</v>
      </c>
      <c r="AL188" s="43" t="n">
        <v>11.02</v>
      </c>
      <c r="AM188" s="43" t="n">
        <v>0</v>
      </c>
      <c r="AN188" s="43" t="n">
        <v>0</v>
      </c>
      <c r="AO188" s="43" t="n">
        <v>0</v>
      </c>
      <c r="AP188" s="43" t="n">
        <v>0</v>
      </c>
      <c r="AQ188" s="43" t="n">
        <v>0</v>
      </c>
      <c r="AR188" s="43" t="n">
        <v>0</v>
      </c>
      <c r="AS188" s="43" t="n">
        <v>0</v>
      </c>
      <c r="AT188" s="43" t="n">
        <v>0</v>
      </c>
      <c r="AU188" s="43" t="n">
        <v>0</v>
      </c>
      <c r="AV188" s="43" t="n">
        <v>1</v>
      </c>
      <c r="AW188" s="43" t="n">
        <v>1</v>
      </c>
      <c r="AZ188" s="43" t="n">
        <v>1</v>
      </c>
      <c r="BA188" s="43" t="n">
        <v>1</v>
      </c>
      <c r="BB188" s="43" t="n">
        <v>1</v>
      </c>
      <c r="BC188" s="43" t="n">
        <v>9.65</v>
      </c>
      <c r="BH188" s="43" t="n">
        <v>0</v>
      </c>
      <c r="BI188" s="43" t="n">
        <v>1</v>
      </c>
      <c r="BJ188" s="43" t="s">
        <v>246</v>
      </c>
      <c r="BM188" s="43" t="n">
        <v>0</v>
      </c>
      <c r="BN188" s="43" t="n">
        <v>0</v>
      </c>
      <c r="BO188" s="43" t="s">
        <v>247</v>
      </c>
      <c r="BP188" s="43" t="n">
        <v>1</v>
      </c>
      <c r="BQ188" s="43" t="n">
        <v>30</v>
      </c>
      <c r="BR188" s="43" t="n">
        <v>0</v>
      </c>
      <c r="BS188" s="43" t="n">
        <v>1</v>
      </c>
      <c r="BT188" s="43" t="n">
        <v>1</v>
      </c>
      <c r="BU188" s="43" t="n">
        <v>1</v>
      </c>
      <c r="BV188" s="43" t="n">
        <v>1</v>
      </c>
      <c r="BW188" s="43" t="n">
        <v>1</v>
      </c>
      <c r="BX188" s="43" t="n">
        <v>1</v>
      </c>
      <c r="BZ188" s="43" t="n">
        <v>0</v>
      </c>
      <c r="CA188" s="43" t="n">
        <v>0</v>
      </c>
      <c r="CE188" s="43" t="n">
        <v>0</v>
      </c>
      <c r="CF188" s="43" t="n">
        <v>0</v>
      </c>
      <c r="CG188" s="43" t="n">
        <v>0</v>
      </c>
      <c r="CM188" s="43" t="n">
        <v>0</v>
      </c>
      <c r="CO188" s="43" t="n">
        <v>0</v>
      </c>
      <c r="CP188" s="43" t="n">
        <f aca="false">(P188+Q188+S188)</f>
        <v>212.69</v>
      </c>
      <c r="CQ188" s="43" t="n">
        <f aca="false">(AC188*BC188*AW188)</f>
        <v>106.343</v>
      </c>
      <c r="CR188" s="43" t="n">
        <f aca="false">((ET188)*BB188*AV188)</f>
        <v>0</v>
      </c>
      <c r="CS188" s="43" t="n">
        <f aca="false">(AE188*BS188*AV188)</f>
        <v>0</v>
      </c>
      <c r="CT188" s="43" t="n">
        <f aca="false">(AF188*BA188*AV188)</f>
        <v>0</v>
      </c>
      <c r="CU188" s="43" t="n">
        <f aca="false">AG188</f>
        <v>0</v>
      </c>
      <c r="CV188" s="43" t="n">
        <f aca="false">(AH188*AV188)</f>
        <v>0</v>
      </c>
      <c r="CW188" s="43" t="n">
        <f aca="false">AI188</f>
        <v>0</v>
      </c>
      <c r="CX188" s="43" t="n">
        <f aca="false">AJ188</f>
        <v>0</v>
      </c>
      <c r="CY188" s="43" t="n">
        <f aca="false">(S188+R188)*(BZ188/100)</f>
        <v>0</v>
      </c>
      <c r="CZ188" s="43" t="n">
        <f aca="false">(S188+R188)*(CA188/100)</f>
        <v>0</v>
      </c>
      <c r="DN188" s="43" t="n">
        <v>0</v>
      </c>
      <c r="DO188" s="43" t="n">
        <v>0</v>
      </c>
      <c r="DP188" s="43" t="n">
        <v>1</v>
      </c>
      <c r="DQ188" s="43" t="n">
        <v>1</v>
      </c>
      <c r="DU188" s="43" t="n">
        <v>1013</v>
      </c>
      <c r="DV188" s="43" t="s">
        <v>198</v>
      </c>
      <c r="DW188" s="43" t="s">
        <v>198</v>
      </c>
      <c r="DX188" s="43" t="n">
        <v>1</v>
      </c>
      <c r="EE188" s="43" t="n">
        <v>86330672</v>
      </c>
      <c r="EF188" s="43" t="n">
        <v>30</v>
      </c>
      <c r="EG188" s="43" t="s">
        <v>8</v>
      </c>
      <c r="EH188" s="43" t="n">
        <v>0</v>
      </c>
      <c r="EJ188" s="43" t="n">
        <v>4</v>
      </c>
      <c r="EK188" s="43" t="n">
        <v>0</v>
      </c>
      <c r="EL188" s="43" t="s">
        <v>195</v>
      </c>
      <c r="EM188" s="43" t="s">
        <v>196</v>
      </c>
      <c r="EQ188" s="43" t="n">
        <v>0</v>
      </c>
      <c r="ER188" s="43" t="n">
        <v>0</v>
      </c>
      <c r="ES188" s="43" t="n">
        <v>11.02</v>
      </c>
      <c r="ET188" s="43" t="n">
        <v>0</v>
      </c>
      <c r="EU188" s="43" t="n">
        <v>0</v>
      </c>
      <c r="EV188" s="43" t="n">
        <v>0</v>
      </c>
      <c r="EW188" s="43" t="n">
        <v>0</v>
      </c>
      <c r="EX188" s="43" t="n">
        <v>0</v>
      </c>
      <c r="EY188" s="43" t="n">
        <v>0</v>
      </c>
      <c r="FQ188" s="43" t="n">
        <v>0</v>
      </c>
      <c r="FR188" s="43" t="n">
        <v>0</v>
      </c>
      <c r="FS188" s="43" t="n">
        <v>0</v>
      </c>
      <c r="FX188" s="43" t="n">
        <v>0</v>
      </c>
      <c r="FY188" s="43" t="n">
        <v>0</v>
      </c>
      <c r="GD188" s="43" t="n">
        <v>1</v>
      </c>
      <c r="GF188" s="43" t="n">
        <v>18819998</v>
      </c>
      <c r="GG188" s="43" t="n">
        <v>2</v>
      </c>
      <c r="GH188" s="43" t="n">
        <v>0</v>
      </c>
      <c r="GI188" s="43" t="n">
        <v>-2</v>
      </c>
      <c r="GJ188" s="43" t="n">
        <v>0</v>
      </c>
      <c r="GK188" s="43" t="n">
        <v>0</v>
      </c>
      <c r="GL188" s="43" t="n">
        <f aca="false">ROUND(IF(AND(BH188=3,BI188=3,FS188&lt;&gt;0),P188,0),2)</f>
        <v>0</v>
      </c>
      <c r="GM188" s="43" t="n">
        <f aca="false">ROUND(O188+X188+Y188,2)+GX188</f>
        <v>212.69</v>
      </c>
      <c r="GN188" s="43" t="n">
        <f aca="false">IF(OR(BI188=0,BI188=1),GM188-GX188,0)</f>
        <v>212.69</v>
      </c>
      <c r="GO188" s="43" t="n">
        <f aca="false">IF(BI188=2,GM188-GX188,0)</f>
        <v>0</v>
      </c>
      <c r="GP188" s="43" t="n">
        <f aca="false">IF(BI188=4,GM188-GX188,0)</f>
        <v>0</v>
      </c>
      <c r="GR188" s="43" t="n">
        <v>0</v>
      </c>
      <c r="GS188" s="43" t="n">
        <v>3</v>
      </c>
      <c r="GT188" s="43" t="n">
        <v>0</v>
      </c>
      <c r="GV188" s="43" t="n">
        <f aca="false">(GT188)</f>
        <v>0</v>
      </c>
      <c r="GW188" s="43" t="n">
        <v>9.65</v>
      </c>
      <c r="GX188" s="43" t="n">
        <f aca="false">ROUND(HC188*I188,2)</f>
        <v>0</v>
      </c>
      <c r="HA188" s="43" t="n">
        <v>0</v>
      </c>
      <c r="HB188" s="43" t="n">
        <v>0</v>
      </c>
      <c r="HC188" s="43" t="n">
        <f aca="false">GV188*GW188</f>
        <v>0</v>
      </c>
      <c r="HS188" s="43" t="n">
        <v>0</v>
      </c>
      <c r="IK188" s="43" t="n">
        <v>0</v>
      </c>
    </row>
    <row r="189" customFormat="false" ht="14.65" hidden="false" customHeight="false" outlineLevel="0" collapsed="false">
      <c r="A189" s="43" t="n">
        <v>17</v>
      </c>
      <c r="B189" s="43" t="n">
        <v>1</v>
      </c>
      <c r="E189" s="43" t="s">
        <v>248</v>
      </c>
      <c r="F189" s="43" t="s">
        <v>191</v>
      </c>
      <c r="G189" s="43" t="s">
        <v>71</v>
      </c>
      <c r="H189" s="43" t="s">
        <v>198</v>
      </c>
      <c r="I189" s="43" t="n">
        <f aca="false">ROUND(2,9)</f>
        <v>2</v>
      </c>
      <c r="J189" s="43" t="n">
        <v>0</v>
      </c>
      <c r="K189" s="43" t="n">
        <f aca="false">ROUND(2,9)</f>
        <v>2</v>
      </c>
      <c r="O189" s="43" t="n">
        <f aca="false">ROUND(CP189,2)</f>
        <v>4091.76</v>
      </c>
      <c r="P189" s="43" t="n">
        <f aca="false">ROUND(CQ189*I189,2)</f>
        <v>4091.76</v>
      </c>
      <c r="Q189" s="43" t="n">
        <f aca="false">ROUND(CR189*I189,2)</f>
        <v>0</v>
      </c>
      <c r="R189" s="43" t="n">
        <f aca="false">ROUND(CS189*I189,2)</f>
        <v>0</v>
      </c>
      <c r="S189" s="43" t="n">
        <f aca="false">ROUND(CT189*I189,2)</f>
        <v>0</v>
      </c>
      <c r="T189" s="43" t="n">
        <f aca="false">ROUND(CU189*I189,2)</f>
        <v>0</v>
      </c>
      <c r="U189" s="43" t="n">
        <f aca="false">CV189*I189</f>
        <v>0</v>
      </c>
      <c r="V189" s="43" t="n">
        <f aca="false">CW189*I189</f>
        <v>0</v>
      </c>
      <c r="W189" s="43" t="n">
        <f aca="false">ROUND(CX189*I189,2)</f>
        <v>0</v>
      </c>
      <c r="X189" s="43" t="n">
        <f aca="false">ROUND(CY189,2)</f>
        <v>0</v>
      </c>
      <c r="Y189" s="43" t="n">
        <f aca="false">ROUND(CZ189,2)</f>
        <v>0</v>
      </c>
      <c r="AA189" s="43" t="n">
        <v>86497921</v>
      </c>
      <c r="AB189" s="43" t="n">
        <f aca="false">(AC189+AD189+AF189)</f>
        <v>2045.88</v>
      </c>
      <c r="AC189" s="43" t="n">
        <f aca="false">(ES189)</f>
        <v>2045.88</v>
      </c>
      <c r="AD189" s="43" t="n">
        <f aca="false">(ET189)</f>
        <v>0</v>
      </c>
      <c r="AE189" s="43" t="n">
        <f aca="false">(EU189)</f>
        <v>0</v>
      </c>
      <c r="AF189" s="43" t="n">
        <f aca="false">(EV189)</f>
        <v>0</v>
      </c>
      <c r="AG189" s="43" t="n">
        <f aca="false">(AP189)</f>
        <v>0</v>
      </c>
      <c r="AH189" s="43" t="n">
        <f aca="false">(EW189)</f>
        <v>0</v>
      </c>
      <c r="AI189" s="43" t="n">
        <f aca="false">(EX189)</f>
        <v>0</v>
      </c>
      <c r="AJ189" s="43" t="n">
        <f aca="false">(AS189)</f>
        <v>0</v>
      </c>
      <c r="AK189" s="43" t="n">
        <v>0</v>
      </c>
      <c r="AL189" s="43" t="n">
        <v>2045.88</v>
      </c>
      <c r="AM189" s="43" t="n">
        <v>0</v>
      </c>
      <c r="AN189" s="43" t="n">
        <v>0</v>
      </c>
      <c r="AO189" s="43" t="n">
        <v>0</v>
      </c>
      <c r="AP189" s="43" t="n">
        <v>0</v>
      </c>
      <c r="AQ189" s="43" t="n">
        <v>0</v>
      </c>
      <c r="AR189" s="43" t="n">
        <v>0</v>
      </c>
      <c r="AS189" s="43" t="n">
        <v>0</v>
      </c>
      <c r="AT189" s="43" t="n">
        <v>0</v>
      </c>
      <c r="AU189" s="43" t="n">
        <v>0</v>
      </c>
      <c r="AV189" s="43" t="n">
        <v>1</v>
      </c>
      <c r="AW189" s="43" t="n">
        <v>1</v>
      </c>
      <c r="AZ189" s="43" t="n">
        <v>1</v>
      </c>
      <c r="BA189" s="43" t="n">
        <v>1</v>
      </c>
      <c r="BB189" s="43" t="n">
        <v>1</v>
      </c>
      <c r="BC189" s="43" t="n">
        <v>1</v>
      </c>
      <c r="BH189" s="43" t="n">
        <v>0</v>
      </c>
      <c r="BI189" s="43" t="n">
        <v>1</v>
      </c>
      <c r="BJ189" s="43" t="s">
        <v>249</v>
      </c>
      <c r="BM189" s="43" t="n">
        <v>0</v>
      </c>
      <c r="BN189" s="43" t="n">
        <v>0</v>
      </c>
      <c r="BO189" s="43" t="s">
        <v>250</v>
      </c>
      <c r="BP189" s="43" t="n">
        <v>1</v>
      </c>
      <c r="BQ189" s="43" t="n">
        <v>30</v>
      </c>
      <c r="BR189" s="43" t="n">
        <v>0</v>
      </c>
      <c r="BS189" s="43" t="n">
        <v>1</v>
      </c>
      <c r="BT189" s="43" t="n">
        <v>1</v>
      </c>
      <c r="BU189" s="43" t="n">
        <v>1</v>
      </c>
      <c r="BV189" s="43" t="n">
        <v>1</v>
      </c>
      <c r="BW189" s="43" t="n">
        <v>1</v>
      </c>
      <c r="BX189" s="43" t="n">
        <v>1</v>
      </c>
      <c r="BZ189" s="43" t="n">
        <v>0</v>
      </c>
      <c r="CA189" s="43" t="n">
        <v>0</v>
      </c>
      <c r="CE189" s="43" t="n">
        <v>0</v>
      </c>
      <c r="CF189" s="43" t="n">
        <v>0</v>
      </c>
      <c r="CG189" s="43" t="n">
        <v>0</v>
      </c>
      <c r="CM189" s="43" t="n">
        <v>0</v>
      </c>
      <c r="CO189" s="43" t="n">
        <v>0</v>
      </c>
      <c r="CP189" s="43" t="n">
        <f aca="false">(P189+Q189+S189)</f>
        <v>4091.76</v>
      </c>
      <c r="CQ189" s="43" t="n">
        <f aca="false">(AC189*BC189*AW189)</f>
        <v>2045.88</v>
      </c>
      <c r="CR189" s="43" t="n">
        <f aca="false">((ET189)*BB189*AV189)</f>
        <v>0</v>
      </c>
      <c r="CS189" s="43" t="n">
        <f aca="false">(AE189*BS189*AV189)</f>
        <v>0</v>
      </c>
      <c r="CT189" s="43" t="n">
        <f aca="false">(AF189*BA189*AV189)</f>
        <v>0</v>
      </c>
      <c r="CU189" s="43" t="n">
        <f aca="false">AG189</f>
        <v>0</v>
      </c>
      <c r="CV189" s="43" t="n">
        <f aca="false">(AH189*AV189)</f>
        <v>0</v>
      </c>
      <c r="CW189" s="43" t="n">
        <f aca="false">AI189</f>
        <v>0</v>
      </c>
      <c r="CX189" s="43" t="n">
        <f aca="false">AJ189</f>
        <v>0</v>
      </c>
      <c r="CY189" s="43" t="n">
        <f aca="false">(((S189+R189)*BZ189)/100)</f>
        <v>0</v>
      </c>
      <c r="CZ189" s="43" t="n">
        <f aca="false">(((S189+R189)*CA189)/100)</f>
        <v>0</v>
      </c>
      <c r="DN189" s="43" t="n">
        <v>0</v>
      </c>
      <c r="DO189" s="43" t="n">
        <v>0</v>
      </c>
      <c r="DP189" s="43" t="n">
        <v>1</v>
      </c>
      <c r="DQ189" s="43" t="n">
        <v>1</v>
      </c>
      <c r="DU189" s="43" t="n">
        <v>1013</v>
      </c>
      <c r="DV189" s="43" t="s">
        <v>198</v>
      </c>
      <c r="DW189" s="43" t="s">
        <v>198</v>
      </c>
      <c r="DX189" s="43" t="n">
        <v>1</v>
      </c>
      <c r="EE189" s="43" t="n">
        <v>86330672</v>
      </c>
      <c r="EF189" s="43" t="n">
        <v>30</v>
      </c>
      <c r="EG189" s="43" t="s">
        <v>8</v>
      </c>
      <c r="EH189" s="43" t="n">
        <v>0</v>
      </c>
      <c r="EJ189" s="43" t="n">
        <v>4</v>
      </c>
      <c r="EK189" s="43" t="n">
        <v>0</v>
      </c>
      <c r="EL189" s="43" t="s">
        <v>195</v>
      </c>
      <c r="EM189" s="43" t="s">
        <v>196</v>
      </c>
      <c r="EQ189" s="43" t="n">
        <v>0</v>
      </c>
      <c r="ER189" s="43" t="n">
        <v>0</v>
      </c>
      <c r="ES189" s="43" t="n">
        <v>2045.88</v>
      </c>
      <c r="ET189" s="43" t="n">
        <v>0</v>
      </c>
      <c r="EU189" s="43" t="n">
        <v>0</v>
      </c>
      <c r="EV189" s="43" t="n">
        <v>0</v>
      </c>
      <c r="EW189" s="43" t="n">
        <v>0</v>
      </c>
      <c r="EX189" s="43" t="n">
        <v>0</v>
      </c>
      <c r="EY189" s="43" t="n">
        <v>0</v>
      </c>
      <c r="FQ189" s="43" t="n">
        <v>0</v>
      </c>
      <c r="FR189" s="43" t="n">
        <v>0</v>
      </c>
      <c r="FS189" s="43" t="n">
        <v>0</v>
      </c>
      <c r="FX189" s="43" t="n">
        <v>0</v>
      </c>
      <c r="FY189" s="43" t="n">
        <v>0</v>
      </c>
      <c r="GD189" s="43" t="n">
        <v>1</v>
      </c>
      <c r="GF189" s="43" t="n">
        <v>605366628</v>
      </c>
      <c r="GG189" s="43" t="n">
        <v>2</v>
      </c>
      <c r="GH189" s="43" t="n">
        <v>0</v>
      </c>
      <c r="GI189" s="43" t="n">
        <v>-2</v>
      </c>
      <c r="GJ189" s="43" t="n">
        <v>0</v>
      </c>
      <c r="GK189" s="43" t="n">
        <v>0</v>
      </c>
      <c r="GL189" s="43" t="n">
        <f aca="false">ROUND(IF(AND(BH189=3,BI189=3,FS189&lt;&gt;0),P189,0),2)</f>
        <v>0</v>
      </c>
      <c r="GM189" s="43" t="n">
        <f aca="false">ROUND(O189+X189+Y189,2)+GX189</f>
        <v>4091.76</v>
      </c>
      <c r="GN189" s="43" t="n">
        <f aca="false">IF(OR(BI189=0,BI189=1),GM189-GX189,0)</f>
        <v>4091.76</v>
      </c>
      <c r="GO189" s="43" t="n">
        <f aca="false">IF(BI189=2,GM189-GX189,0)</f>
        <v>0</v>
      </c>
      <c r="GP189" s="43" t="n">
        <f aca="false">IF(BI189=4,GM189-GX189,0)</f>
        <v>0</v>
      </c>
      <c r="GR189" s="43" t="n">
        <v>0</v>
      </c>
      <c r="GS189" s="43" t="n">
        <v>3</v>
      </c>
      <c r="GT189" s="43" t="n">
        <v>0</v>
      </c>
      <c r="GV189" s="43" t="n">
        <f aca="false">(GT189)</f>
        <v>0</v>
      </c>
      <c r="GW189" s="43" t="n">
        <v>1</v>
      </c>
      <c r="GX189" s="43" t="n">
        <f aca="false">ROUND(HC189*I189,2)</f>
        <v>0</v>
      </c>
      <c r="HA189" s="43" t="n">
        <v>0</v>
      </c>
      <c r="HB189" s="43" t="n">
        <v>0</v>
      </c>
      <c r="HC189" s="43" t="n">
        <f aca="false">GV189*GW189</f>
        <v>0</v>
      </c>
      <c r="HS189" s="43" t="n">
        <v>0</v>
      </c>
      <c r="IK189" s="43" t="n">
        <v>0</v>
      </c>
    </row>
    <row r="190" customFormat="false" ht="14.65" hidden="false" customHeight="false" outlineLevel="0" collapsed="false">
      <c r="A190" s="43" t="n">
        <v>17</v>
      </c>
      <c r="B190" s="43" t="n">
        <v>1</v>
      </c>
      <c r="E190" s="43" t="s">
        <v>248</v>
      </c>
      <c r="F190" s="43" t="s">
        <v>191</v>
      </c>
      <c r="G190" s="43" t="s">
        <v>71</v>
      </c>
      <c r="H190" s="43" t="s">
        <v>198</v>
      </c>
      <c r="I190" s="43" t="n">
        <f aca="false">ROUND(2,9)</f>
        <v>2</v>
      </c>
      <c r="J190" s="43" t="n">
        <v>0</v>
      </c>
      <c r="K190" s="43" t="n">
        <f aca="false">ROUND(2,9)</f>
        <v>2</v>
      </c>
      <c r="O190" s="43" t="n">
        <f aca="false">ROUND(CP190,2)</f>
        <v>39485.48</v>
      </c>
      <c r="P190" s="43" t="n">
        <f aca="false">ROUND(CQ190*I190,2)</f>
        <v>39485.48</v>
      </c>
      <c r="Q190" s="43" t="n">
        <f aca="false">ROUND(CR190*I190,2)</f>
        <v>0</v>
      </c>
      <c r="R190" s="43" t="n">
        <f aca="false">ROUND(CS190*I190,2)</f>
        <v>0</v>
      </c>
      <c r="S190" s="43" t="n">
        <f aca="false">ROUND(CT190*I190,2)</f>
        <v>0</v>
      </c>
      <c r="T190" s="43" t="n">
        <f aca="false">ROUND(CU190*I190,2)</f>
        <v>0</v>
      </c>
      <c r="U190" s="43" t="n">
        <f aca="false">CV190*I190</f>
        <v>0</v>
      </c>
      <c r="V190" s="43" t="n">
        <f aca="false">CW190*I190</f>
        <v>0</v>
      </c>
      <c r="W190" s="43" t="n">
        <f aca="false">ROUND(CX190*I190,2)</f>
        <v>0</v>
      </c>
      <c r="X190" s="43" t="n">
        <f aca="false">ROUND(CY190,2)</f>
        <v>0</v>
      </c>
      <c r="Y190" s="43" t="n">
        <f aca="false">ROUND(CZ190,2)</f>
        <v>0</v>
      </c>
      <c r="AA190" s="43" t="n">
        <v>86497922</v>
      </c>
      <c r="AB190" s="43" t="n">
        <f aca="false">(AC190+AD190+AF190)</f>
        <v>2045.88</v>
      </c>
      <c r="AC190" s="43" t="n">
        <f aca="false">(ES190)</f>
        <v>2045.88</v>
      </c>
      <c r="AD190" s="43" t="n">
        <f aca="false">(ET190)</f>
        <v>0</v>
      </c>
      <c r="AE190" s="43" t="n">
        <f aca="false">(EU190)</f>
        <v>0</v>
      </c>
      <c r="AF190" s="43" t="n">
        <f aca="false">(EV190)</f>
        <v>0</v>
      </c>
      <c r="AG190" s="43" t="n">
        <f aca="false">(AP190)</f>
        <v>0</v>
      </c>
      <c r="AH190" s="43" t="n">
        <f aca="false">(EW190)</f>
        <v>0</v>
      </c>
      <c r="AI190" s="43" t="n">
        <f aca="false">(EX190)</f>
        <v>0</v>
      </c>
      <c r="AJ190" s="43" t="n">
        <f aca="false">(AS190)</f>
        <v>0</v>
      </c>
      <c r="AK190" s="43" t="n">
        <v>0</v>
      </c>
      <c r="AL190" s="43" t="n">
        <v>2045.88</v>
      </c>
      <c r="AM190" s="43" t="n">
        <v>0</v>
      </c>
      <c r="AN190" s="43" t="n">
        <v>0</v>
      </c>
      <c r="AO190" s="43" t="n">
        <v>0</v>
      </c>
      <c r="AP190" s="43" t="n">
        <v>0</v>
      </c>
      <c r="AQ190" s="43" t="n">
        <v>0</v>
      </c>
      <c r="AR190" s="43" t="n">
        <v>0</v>
      </c>
      <c r="AS190" s="43" t="n">
        <v>0</v>
      </c>
      <c r="AT190" s="43" t="n">
        <v>0</v>
      </c>
      <c r="AU190" s="43" t="n">
        <v>0</v>
      </c>
      <c r="AV190" s="43" t="n">
        <v>1</v>
      </c>
      <c r="AW190" s="43" t="n">
        <v>1</v>
      </c>
      <c r="AZ190" s="43" t="n">
        <v>1</v>
      </c>
      <c r="BA190" s="43" t="n">
        <v>1</v>
      </c>
      <c r="BB190" s="43" t="n">
        <v>1</v>
      </c>
      <c r="BC190" s="43" t="n">
        <v>9.65</v>
      </c>
      <c r="BH190" s="43" t="n">
        <v>0</v>
      </c>
      <c r="BI190" s="43" t="n">
        <v>1</v>
      </c>
      <c r="BJ190" s="43" t="s">
        <v>249</v>
      </c>
      <c r="BM190" s="43" t="n">
        <v>0</v>
      </c>
      <c r="BN190" s="43" t="n">
        <v>0</v>
      </c>
      <c r="BO190" s="43" t="s">
        <v>250</v>
      </c>
      <c r="BP190" s="43" t="n">
        <v>1</v>
      </c>
      <c r="BQ190" s="43" t="n">
        <v>30</v>
      </c>
      <c r="BR190" s="43" t="n">
        <v>0</v>
      </c>
      <c r="BS190" s="43" t="n">
        <v>1</v>
      </c>
      <c r="BT190" s="43" t="n">
        <v>1</v>
      </c>
      <c r="BU190" s="43" t="n">
        <v>1</v>
      </c>
      <c r="BV190" s="43" t="n">
        <v>1</v>
      </c>
      <c r="BW190" s="43" t="n">
        <v>1</v>
      </c>
      <c r="BX190" s="43" t="n">
        <v>1</v>
      </c>
      <c r="BZ190" s="43" t="n">
        <v>0</v>
      </c>
      <c r="CA190" s="43" t="n">
        <v>0</v>
      </c>
      <c r="CE190" s="43" t="n">
        <v>0</v>
      </c>
      <c r="CF190" s="43" t="n">
        <v>0</v>
      </c>
      <c r="CG190" s="43" t="n">
        <v>0</v>
      </c>
      <c r="CM190" s="43" t="n">
        <v>0</v>
      </c>
      <c r="CO190" s="43" t="n">
        <v>0</v>
      </c>
      <c r="CP190" s="43" t="n">
        <f aca="false">(P190+Q190+S190)</f>
        <v>39485.48</v>
      </c>
      <c r="CQ190" s="43" t="n">
        <f aca="false">(AC190*BC190*AW190)</f>
        <v>19742.742</v>
      </c>
      <c r="CR190" s="43" t="n">
        <f aca="false">((ET190)*BB190*AV190)</f>
        <v>0</v>
      </c>
      <c r="CS190" s="43" t="n">
        <f aca="false">(AE190*BS190*AV190)</f>
        <v>0</v>
      </c>
      <c r="CT190" s="43" t="n">
        <f aca="false">(AF190*BA190*AV190)</f>
        <v>0</v>
      </c>
      <c r="CU190" s="43" t="n">
        <f aca="false">AG190</f>
        <v>0</v>
      </c>
      <c r="CV190" s="43" t="n">
        <f aca="false">(AH190*AV190)</f>
        <v>0</v>
      </c>
      <c r="CW190" s="43" t="n">
        <f aca="false">AI190</f>
        <v>0</v>
      </c>
      <c r="CX190" s="43" t="n">
        <f aca="false">AJ190</f>
        <v>0</v>
      </c>
      <c r="CY190" s="43" t="n">
        <f aca="false">(S190+R190)*(BZ190/100)</f>
        <v>0</v>
      </c>
      <c r="CZ190" s="43" t="n">
        <f aca="false">(S190+R190)*(CA190/100)</f>
        <v>0</v>
      </c>
      <c r="DN190" s="43" t="n">
        <v>0</v>
      </c>
      <c r="DO190" s="43" t="n">
        <v>0</v>
      </c>
      <c r="DP190" s="43" t="n">
        <v>1</v>
      </c>
      <c r="DQ190" s="43" t="n">
        <v>1</v>
      </c>
      <c r="DU190" s="43" t="n">
        <v>1013</v>
      </c>
      <c r="DV190" s="43" t="s">
        <v>198</v>
      </c>
      <c r="DW190" s="43" t="s">
        <v>198</v>
      </c>
      <c r="DX190" s="43" t="n">
        <v>1</v>
      </c>
      <c r="EE190" s="43" t="n">
        <v>86330672</v>
      </c>
      <c r="EF190" s="43" t="n">
        <v>30</v>
      </c>
      <c r="EG190" s="43" t="s">
        <v>8</v>
      </c>
      <c r="EH190" s="43" t="n">
        <v>0</v>
      </c>
      <c r="EJ190" s="43" t="n">
        <v>4</v>
      </c>
      <c r="EK190" s="43" t="n">
        <v>0</v>
      </c>
      <c r="EL190" s="43" t="s">
        <v>195</v>
      </c>
      <c r="EM190" s="43" t="s">
        <v>196</v>
      </c>
      <c r="EQ190" s="43" t="n">
        <v>0</v>
      </c>
      <c r="ER190" s="43" t="n">
        <v>0</v>
      </c>
      <c r="ES190" s="43" t="n">
        <v>2045.88</v>
      </c>
      <c r="ET190" s="43" t="n">
        <v>0</v>
      </c>
      <c r="EU190" s="43" t="n">
        <v>0</v>
      </c>
      <c r="EV190" s="43" t="n">
        <v>0</v>
      </c>
      <c r="EW190" s="43" t="n">
        <v>0</v>
      </c>
      <c r="EX190" s="43" t="n">
        <v>0</v>
      </c>
      <c r="EY190" s="43" t="n">
        <v>0</v>
      </c>
      <c r="FQ190" s="43" t="n">
        <v>0</v>
      </c>
      <c r="FR190" s="43" t="n">
        <v>0</v>
      </c>
      <c r="FS190" s="43" t="n">
        <v>0</v>
      </c>
      <c r="FX190" s="43" t="n">
        <v>0</v>
      </c>
      <c r="FY190" s="43" t="n">
        <v>0</v>
      </c>
      <c r="GD190" s="43" t="n">
        <v>1</v>
      </c>
      <c r="GF190" s="43" t="n">
        <v>605366628</v>
      </c>
      <c r="GG190" s="43" t="n">
        <v>2</v>
      </c>
      <c r="GH190" s="43" t="n">
        <v>0</v>
      </c>
      <c r="GI190" s="43" t="n">
        <v>-2</v>
      </c>
      <c r="GJ190" s="43" t="n">
        <v>0</v>
      </c>
      <c r="GK190" s="43" t="n">
        <v>0</v>
      </c>
      <c r="GL190" s="43" t="n">
        <f aca="false">ROUND(IF(AND(BH190=3,BI190=3,FS190&lt;&gt;0),P190,0),2)</f>
        <v>0</v>
      </c>
      <c r="GM190" s="43" t="n">
        <f aca="false">ROUND(O190+X190+Y190,2)+GX190</f>
        <v>39485.48</v>
      </c>
      <c r="GN190" s="43" t="n">
        <f aca="false">IF(OR(BI190=0,BI190=1),GM190-GX190,0)</f>
        <v>39485.48</v>
      </c>
      <c r="GO190" s="43" t="n">
        <f aca="false">IF(BI190=2,GM190-GX190,0)</f>
        <v>0</v>
      </c>
      <c r="GP190" s="43" t="n">
        <f aca="false">IF(BI190=4,GM190-GX190,0)</f>
        <v>0</v>
      </c>
      <c r="GR190" s="43" t="n">
        <v>0</v>
      </c>
      <c r="GS190" s="43" t="n">
        <v>3</v>
      </c>
      <c r="GT190" s="43" t="n">
        <v>0</v>
      </c>
      <c r="GV190" s="43" t="n">
        <f aca="false">(GT190)</f>
        <v>0</v>
      </c>
      <c r="GW190" s="43" t="n">
        <v>9.65</v>
      </c>
      <c r="GX190" s="43" t="n">
        <f aca="false">ROUND(HC190*I190,2)</f>
        <v>0</v>
      </c>
      <c r="HA190" s="43" t="n">
        <v>0</v>
      </c>
      <c r="HB190" s="43" t="n">
        <v>0</v>
      </c>
      <c r="HC190" s="43" t="n">
        <f aca="false">GV190*GW190</f>
        <v>0</v>
      </c>
      <c r="HS190" s="43" t="n">
        <v>0</v>
      </c>
      <c r="IK190" s="43" t="n">
        <v>0</v>
      </c>
    </row>
    <row r="191" customFormat="false" ht="14.65" hidden="false" customHeight="false" outlineLevel="0" collapsed="false">
      <c r="A191" s="43" t="n">
        <v>17</v>
      </c>
      <c r="B191" s="43" t="n">
        <v>1</v>
      </c>
      <c r="E191" s="43" t="s">
        <v>251</v>
      </c>
      <c r="F191" s="43" t="s">
        <v>252</v>
      </c>
      <c r="G191" s="43" t="s">
        <v>72</v>
      </c>
      <c r="H191" s="43" t="s">
        <v>192</v>
      </c>
      <c r="I191" s="43" t="n">
        <f aca="false">ROUND(9,9)</f>
        <v>9</v>
      </c>
      <c r="J191" s="43" t="n">
        <v>0</v>
      </c>
      <c r="K191" s="43" t="n">
        <f aca="false">ROUND(9,9)</f>
        <v>9</v>
      </c>
      <c r="O191" s="43" t="n">
        <f aca="false">ROUND(CP191,2)</f>
        <v>4.41</v>
      </c>
      <c r="P191" s="43" t="n">
        <f aca="false">ROUND(CQ191*I191,2)</f>
        <v>4.41</v>
      </c>
      <c r="Q191" s="43" t="n">
        <f aca="false">ROUND(CR191*I191,2)</f>
        <v>0</v>
      </c>
      <c r="R191" s="43" t="n">
        <f aca="false">ROUND(CS191*I191,2)</f>
        <v>0</v>
      </c>
      <c r="S191" s="43" t="n">
        <f aca="false">ROUND(CT191*I191,2)</f>
        <v>0</v>
      </c>
      <c r="T191" s="43" t="n">
        <f aca="false">ROUND(CU191*I191,2)</f>
        <v>0</v>
      </c>
      <c r="U191" s="43" t="n">
        <f aca="false">CV191*I191</f>
        <v>0</v>
      </c>
      <c r="V191" s="43" t="n">
        <f aca="false">CW191*I191</f>
        <v>0</v>
      </c>
      <c r="W191" s="43" t="n">
        <f aca="false">ROUND(CX191*I191,2)</f>
        <v>0</v>
      </c>
      <c r="X191" s="43" t="n">
        <f aca="false">ROUND(CY191,2)</f>
        <v>0</v>
      </c>
      <c r="Y191" s="43" t="n">
        <f aca="false">ROUND(CZ191,2)</f>
        <v>0</v>
      </c>
      <c r="AA191" s="43" t="n">
        <v>86497921</v>
      </c>
      <c r="AB191" s="43" t="n">
        <f aca="false">(AC191+AD191+AF191)</f>
        <v>0.49</v>
      </c>
      <c r="AC191" s="43" t="n">
        <f aca="false">(ES191)</f>
        <v>0.49</v>
      </c>
      <c r="AD191" s="43" t="n">
        <f aca="false">(ET191)</f>
        <v>0</v>
      </c>
      <c r="AE191" s="43" t="n">
        <f aca="false">(EU191)</f>
        <v>0</v>
      </c>
      <c r="AF191" s="43" t="n">
        <f aca="false">(EV191)</f>
        <v>0</v>
      </c>
      <c r="AG191" s="43" t="n">
        <f aca="false">(AP191)</f>
        <v>0</v>
      </c>
      <c r="AH191" s="43" t="n">
        <f aca="false">(EW191)</f>
        <v>0</v>
      </c>
      <c r="AI191" s="43" t="n">
        <f aca="false">(EX191)</f>
        <v>0</v>
      </c>
      <c r="AJ191" s="43" t="n">
        <f aca="false">(AS191)</f>
        <v>0</v>
      </c>
      <c r="AK191" s="43" t="n">
        <v>0</v>
      </c>
      <c r="AL191" s="43" t="n">
        <v>0.49</v>
      </c>
      <c r="AM191" s="43" t="n">
        <v>0</v>
      </c>
      <c r="AN191" s="43" t="n">
        <v>0</v>
      </c>
      <c r="AO191" s="43" t="n">
        <v>0</v>
      </c>
      <c r="AP191" s="43" t="n">
        <v>0</v>
      </c>
      <c r="AQ191" s="43" t="n">
        <v>0</v>
      </c>
      <c r="AR191" s="43" t="n">
        <v>0</v>
      </c>
      <c r="AS191" s="43" t="n">
        <v>0</v>
      </c>
      <c r="AT191" s="43" t="n">
        <v>0</v>
      </c>
      <c r="AU191" s="43" t="n">
        <v>0</v>
      </c>
      <c r="AV191" s="43" t="n">
        <v>1</v>
      </c>
      <c r="AW191" s="43" t="n">
        <v>1</v>
      </c>
      <c r="AZ191" s="43" t="n">
        <v>1</v>
      </c>
      <c r="BA191" s="43" t="n">
        <v>1</v>
      </c>
      <c r="BB191" s="43" t="n">
        <v>1</v>
      </c>
      <c r="BC191" s="43" t="n">
        <v>1</v>
      </c>
      <c r="BH191" s="43" t="n">
        <v>0</v>
      </c>
      <c r="BI191" s="43" t="n">
        <v>1</v>
      </c>
      <c r="BJ191" s="43" t="s">
        <v>252</v>
      </c>
      <c r="BM191" s="43" t="n">
        <v>1617</v>
      </c>
      <c r="BN191" s="43" t="n">
        <v>0</v>
      </c>
      <c r="BO191" s="43" t="s">
        <v>252</v>
      </c>
      <c r="BP191" s="43" t="n">
        <v>1</v>
      </c>
      <c r="BQ191" s="43" t="n">
        <v>200</v>
      </c>
      <c r="BR191" s="43" t="n">
        <v>0</v>
      </c>
      <c r="BS191" s="43" t="n">
        <v>1</v>
      </c>
      <c r="BT191" s="43" t="n">
        <v>1</v>
      </c>
      <c r="BU191" s="43" t="n">
        <v>1</v>
      </c>
      <c r="BV191" s="43" t="n">
        <v>1</v>
      </c>
      <c r="BW191" s="43" t="n">
        <v>1</v>
      </c>
      <c r="BX191" s="43" t="n">
        <v>1</v>
      </c>
      <c r="BZ191" s="43" t="n">
        <v>0</v>
      </c>
      <c r="CA191" s="43" t="n">
        <v>0</v>
      </c>
      <c r="CE191" s="43" t="n">
        <v>0</v>
      </c>
      <c r="CF191" s="43" t="n">
        <v>0</v>
      </c>
      <c r="CG191" s="43" t="n">
        <v>0</v>
      </c>
      <c r="CM191" s="43" t="n">
        <v>0</v>
      </c>
      <c r="CO191" s="43" t="n">
        <v>0</v>
      </c>
      <c r="CP191" s="43" t="n">
        <f aca="false">(P191+Q191+S191)</f>
        <v>4.41</v>
      </c>
      <c r="CQ191" s="43" t="n">
        <f aca="false">(AC191*BC191*AW191)</f>
        <v>0.49</v>
      </c>
      <c r="CR191" s="43" t="n">
        <f aca="false">((ET191)*BB191*AV191)</f>
        <v>0</v>
      </c>
      <c r="CS191" s="43" t="n">
        <f aca="false">(AE191*BS191*AV191)</f>
        <v>0</v>
      </c>
      <c r="CT191" s="43" t="n">
        <f aca="false">(AF191*BA191*AV191)</f>
        <v>0</v>
      </c>
      <c r="CU191" s="43" t="n">
        <f aca="false">AG191</f>
        <v>0</v>
      </c>
      <c r="CV191" s="43" t="n">
        <f aca="false">(AH191*AV191)</f>
        <v>0</v>
      </c>
      <c r="CW191" s="43" t="n">
        <f aca="false">AI191</f>
        <v>0</v>
      </c>
      <c r="CX191" s="43" t="n">
        <f aca="false">AJ191</f>
        <v>0</v>
      </c>
      <c r="CY191" s="43" t="n">
        <f aca="false">(((S191+R191)*BZ191)/100)</f>
        <v>0</v>
      </c>
      <c r="CZ191" s="43" t="n">
        <f aca="false">(((S191+R191)*CA191)/100)</f>
        <v>0</v>
      </c>
      <c r="DN191" s="43" t="n">
        <v>0</v>
      </c>
      <c r="DO191" s="43" t="n">
        <v>0</v>
      </c>
      <c r="DP191" s="43" t="n">
        <v>1</v>
      </c>
      <c r="DQ191" s="43" t="n">
        <v>1</v>
      </c>
      <c r="DU191" s="43" t="n">
        <v>1003</v>
      </c>
      <c r="DV191" s="43" t="s">
        <v>192</v>
      </c>
      <c r="DW191" s="43" t="s">
        <v>192</v>
      </c>
      <c r="DX191" s="43" t="n">
        <v>1</v>
      </c>
      <c r="EE191" s="43" t="n">
        <v>86332245</v>
      </c>
      <c r="EF191" s="43" t="n">
        <v>200</v>
      </c>
      <c r="EG191" s="43" t="s">
        <v>178</v>
      </c>
      <c r="EH191" s="43" t="n">
        <v>0</v>
      </c>
      <c r="EJ191" s="43" t="n">
        <v>1</v>
      </c>
      <c r="EK191" s="43" t="n">
        <v>1617</v>
      </c>
      <c r="EL191" s="43" t="s">
        <v>179</v>
      </c>
      <c r="EM191" s="43" t="s">
        <v>180</v>
      </c>
      <c r="EQ191" s="43" t="n">
        <v>0</v>
      </c>
      <c r="ER191" s="43" t="n">
        <v>0</v>
      </c>
      <c r="ES191" s="43" t="n">
        <v>0.49</v>
      </c>
      <c r="ET191" s="43" t="n">
        <v>0</v>
      </c>
      <c r="EU191" s="43" t="n">
        <v>0</v>
      </c>
      <c r="EV191" s="43" t="n">
        <v>0</v>
      </c>
      <c r="EW191" s="43" t="n">
        <v>0</v>
      </c>
      <c r="EX191" s="43" t="n">
        <v>0</v>
      </c>
      <c r="EY191" s="43" t="n">
        <v>0</v>
      </c>
      <c r="FQ191" s="43" t="n">
        <v>0</v>
      </c>
      <c r="FR191" s="43" t="n">
        <v>0</v>
      </c>
      <c r="FS191" s="43" t="n">
        <v>0</v>
      </c>
      <c r="FX191" s="43" t="n">
        <v>0</v>
      </c>
      <c r="FY191" s="43" t="n">
        <v>0</v>
      </c>
      <c r="GD191" s="43" t="n">
        <v>1</v>
      </c>
      <c r="GF191" s="43" t="n">
        <v>44657965</v>
      </c>
      <c r="GG191" s="43" t="n">
        <v>2</v>
      </c>
      <c r="GH191" s="43" t="n">
        <v>0</v>
      </c>
      <c r="GI191" s="43" t="n">
        <v>-2</v>
      </c>
      <c r="GJ191" s="43" t="n">
        <v>0</v>
      </c>
      <c r="GK191" s="43" t="n">
        <v>0</v>
      </c>
      <c r="GL191" s="43" t="n">
        <f aca="false">ROUND(IF(AND(BH191=3,BI191=3,FS191&lt;&gt;0),P191,0),2)</f>
        <v>0</v>
      </c>
      <c r="GM191" s="43" t="n">
        <f aca="false">ROUND(O191+X191+Y191,2)+GX191</f>
        <v>4.41</v>
      </c>
      <c r="GN191" s="43" t="n">
        <f aca="false">IF(OR(BI191=0,BI191=1),GM191-GX191,0)</f>
        <v>4.41</v>
      </c>
      <c r="GO191" s="43" t="n">
        <f aca="false">IF(BI191=2,GM191-GX191,0)</f>
        <v>0</v>
      </c>
      <c r="GP191" s="43" t="n">
        <f aca="false">IF(BI191=4,GM191-GX191,0)</f>
        <v>0</v>
      </c>
      <c r="GR191" s="43" t="n">
        <v>0</v>
      </c>
      <c r="GS191" s="43" t="n">
        <v>3</v>
      </c>
      <c r="GT191" s="43" t="n">
        <v>0</v>
      </c>
      <c r="GV191" s="43" t="n">
        <f aca="false">(GT191)</f>
        <v>0</v>
      </c>
      <c r="GW191" s="43" t="n">
        <v>1</v>
      </c>
      <c r="GX191" s="43" t="n">
        <f aca="false">ROUND(HC191*I191,2)</f>
        <v>0</v>
      </c>
      <c r="HA191" s="43" t="n">
        <v>0</v>
      </c>
      <c r="HB191" s="43" t="n">
        <v>0</v>
      </c>
      <c r="HC191" s="43" t="n">
        <f aca="false">GV191*GW191</f>
        <v>0</v>
      </c>
      <c r="HS191" s="43" t="n">
        <v>0</v>
      </c>
      <c r="IK191" s="43" t="n">
        <v>0</v>
      </c>
    </row>
    <row r="192" customFormat="false" ht="14.65" hidden="false" customHeight="false" outlineLevel="0" collapsed="false">
      <c r="A192" s="43" t="n">
        <v>17</v>
      </c>
      <c r="B192" s="43" t="n">
        <v>1</v>
      </c>
      <c r="E192" s="43" t="s">
        <v>251</v>
      </c>
      <c r="F192" s="43" t="s">
        <v>252</v>
      </c>
      <c r="G192" s="43" t="s">
        <v>72</v>
      </c>
      <c r="H192" s="43" t="s">
        <v>192</v>
      </c>
      <c r="I192" s="43" t="n">
        <f aca="false">ROUND(9,9)</f>
        <v>9</v>
      </c>
      <c r="J192" s="43" t="n">
        <v>0</v>
      </c>
      <c r="K192" s="43" t="n">
        <f aca="false">ROUND(9,9)</f>
        <v>9</v>
      </c>
      <c r="O192" s="43" t="n">
        <f aca="false">ROUND(CP192,2)</f>
        <v>15.66</v>
      </c>
      <c r="P192" s="43" t="n">
        <f aca="false">ROUND(CQ192*I192,2)</f>
        <v>15.66</v>
      </c>
      <c r="Q192" s="43" t="n">
        <f aca="false">ROUND(CR192*I192,2)</f>
        <v>0</v>
      </c>
      <c r="R192" s="43" t="n">
        <f aca="false">ROUND(CS192*I192,2)</f>
        <v>0</v>
      </c>
      <c r="S192" s="43" t="n">
        <f aca="false">ROUND(CT192*I192,2)</f>
        <v>0</v>
      </c>
      <c r="T192" s="43" t="n">
        <f aca="false">ROUND(CU192*I192,2)</f>
        <v>0</v>
      </c>
      <c r="U192" s="43" t="n">
        <f aca="false">CV192*I192</f>
        <v>0</v>
      </c>
      <c r="V192" s="43" t="n">
        <f aca="false">CW192*I192</f>
        <v>0</v>
      </c>
      <c r="W192" s="43" t="n">
        <f aca="false">ROUND(CX192*I192,2)</f>
        <v>0</v>
      </c>
      <c r="X192" s="43" t="n">
        <f aca="false">ROUND(CY192,2)</f>
        <v>0</v>
      </c>
      <c r="Y192" s="43" t="n">
        <f aca="false">ROUND(CZ192,2)</f>
        <v>0</v>
      </c>
      <c r="AA192" s="43" t="n">
        <v>86497922</v>
      </c>
      <c r="AB192" s="43" t="n">
        <f aca="false">(AC192+AD192+AF192)</f>
        <v>0.49</v>
      </c>
      <c r="AC192" s="43" t="n">
        <f aca="false">(ES192)</f>
        <v>0.49</v>
      </c>
      <c r="AD192" s="43" t="n">
        <f aca="false">(ET192)</f>
        <v>0</v>
      </c>
      <c r="AE192" s="43" t="n">
        <f aca="false">(EU192)</f>
        <v>0</v>
      </c>
      <c r="AF192" s="43" t="n">
        <f aca="false">(EV192)</f>
        <v>0</v>
      </c>
      <c r="AG192" s="43" t="n">
        <f aca="false">(AP192)</f>
        <v>0</v>
      </c>
      <c r="AH192" s="43" t="n">
        <f aca="false">(EW192)</f>
        <v>0</v>
      </c>
      <c r="AI192" s="43" t="n">
        <f aca="false">(EX192)</f>
        <v>0</v>
      </c>
      <c r="AJ192" s="43" t="n">
        <f aca="false">(AS192)</f>
        <v>0</v>
      </c>
      <c r="AK192" s="43" t="n">
        <v>0</v>
      </c>
      <c r="AL192" s="43" t="n">
        <v>0.49</v>
      </c>
      <c r="AM192" s="43" t="n">
        <v>0</v>
      </c>
      <c r="AN192" s="43" t="n">
        <v>0</v>
      </c>
      <c r="AO192" s="43" t="n">
        <v>0</v>
      </c>
      <c r="AP192" s="43" t="n">
        <v>0</v>
      </c>
      <c r="AQ192" s="43" t="n">
        <v>0</v>
      </c>
      <c r="AR192" s="43" t="n">
        <v>0</v>
      </c>
      <c r="AS192" s="43" t="n">
        <v>0</v>
      </c>
      <c r="AT192" s="43" t="n">
        <v>0</v>
      </c>
      <c r="AU192" s="43" t="n">
        <v>0</v>
      </c>
      <c r="AV192" s="43" t="n">
        <v>1</v>
      </c>
      <c r="AW192" s="43" t="n">
        <v>1</v>
      </c>
      <c r="AZ192" s="43" t="n">
        <v>1</v>
      </c>
      <c r="BA192" s="43" t="n">
        <v>1</v>
      </c>
      <c r="BB192" s="43" t="n">
        <v>1</v>
      </c>
      <c r="BC192" s="43" t="n">
        <v>3.55</v>
      </c>
      <c r="BH192" s="43" t="n">
        <v>0</v>
      </c>
      <c r="BI192" s="43" t="n">
        <v>1</v>
      </c>
      <c r="BJ192" s="43" t="s">
        <v>252</v>
      </c>
      <c r="BM192" s="43" t="n">
        <v>1617</v>
      </c>
      <c r="BN192" s="43" t="n">
        <v>0</v>
      </c>
      <c r="BO192" s="43" t="s">
        <v>252</v>
      </c>
      <c r="BP192" s="43" t="n">
        <v>1</v>
      </c>
      <c r="BQ192" s="43" t="n">
        <v>200</v>
      </c>
      <c r="BR192" s="43" t="n">
        <v>0</v>
      </c>
      <c r="BS192" s="43" t="n">
        <v>1</v>
      </c>
      <c r="BT192" s="43" t="n">
        <v>1</v>
      </c>
      <c r="BU192" s="43" t="n">
        <v>1</v>
      </c>
      <c r="BV192" s="43" t="n">
        <v>1</v>
      </c>
      <c r="BW192" s="43" t="n">
        <v>1</v>
      </c>
      <c r="BX192" s="43" t="n">
        <v>1</v>
      </c>
      <c r="BZ192" s="43" t="n">
        <v>0</v>
      </c>
      <c r="CA192" s="43" t="n">
        <v>0</v>
      </c>
      <c r="CE192" s="43" t="n">
        <v>0</v>
      </c>
      <c r="CF192" s="43" t="n">
        <v>0</v>
      </c>
      <c r="CG192" s="43" t="n">
        <v>0</v>
      </c>
      <c r="CM192" s="43" t="n">
        <v>0</v>
      </c>
      <c r="CO192" s="43" t="n">
        <v>0</v>
      </c>
      <c r="CP192" s="43" t="n">
        <f aca="false">(P192+Q192+S192)</f>
        <v>15.66</v>
      </c>
      <c r="CQ192" s="43" t="n">
        <f aca="false">(AC192*BC192*AW192)</f>
        <v>1.7395</v>
      </c>
      <c r="CR192" s="43" t="n">
        <f aca="false">((ET192)*BB192*AV192)</f>
        <v>0</v>
      </c>
      <c r="CS192" s="43" t="n">
        <f aca="false">(AE192*BS192*AV192)</f>
        <v>0</v>
      </c>
      <c r="CT192" s="43" t="n">
        <f aca="false">(AF192*BA192*AV192)</f>
        <v>0</v>
      </c>
      <c r="CU192" s="43" t="n">
        <f aca="false">AG192</f>
        <v>0</v>
      </c>
      <c r="CV192" s="43" t="n">
        <f aca="false">(AH192*AV192)</f>
        <v>0</v>
      </c>
      <c r="CW192" s="43" t="n">
        <f aca="false">AI192</f>
        <v>0</v>
      </c>
      <c r="CX192" s="43" t="n">
        <f aca="false">AJ192</f>
        <v>0</v>
      </c>
      <c r="CY192" s="43" t="n">
        <f aca="false">(S192+R192)*(BZ192/100)</f>
        <v>0</v>
      </c>
      <c r="CZ192" s="43" t="n">
        <f aca="false">(S192+R192)*(CA192/100)</f>
        <v>0</v>
      </c>
      <c r="DN192" s="43" t="n">
        <v>0</v>
      </c>
      <c r="DO192" s="43" t="n">
        <v>0</v>
      </c>
      <c r="DP192" s="43" t="n">
        <v>1</v>
      </c>
      <c r="DQ192" s="43" t="n">
        <v>1</v>
      </c>
      <c r="DU192" s="43" t="n">
        <v>1003</v>
      </c>
      <c r="DV192" s="43" t="s">
        <v>192</v>
      </c>
      <c r="DW192" s="43" t="s">
        <v>192</v>
      </c>
      <c r="DX192" s="43" t="n">
        <v>1</v>
      </c>
      <c r="EE192" s="43" t="n">
        <v>86332245</v>
      </c>
      <c r="EF192" s="43" t="n">
        <v>200</v>
      </c>
      <c r="EG192" s="43" t="s">
        <v>178</v>
      </c>
      <c r="EH192" s="43" t="n">
        <v>0</v>
      </c>
      <c r="EJ192" s="43" t="n">
        <v>1</v>
      </c>
      <c r="EK192" s="43" t="n">
        <v>1617</v>
      </c>
      <c r="EL192" s="43" t="s">
        <v>179</v>
      </c>
      <c r="EM192" s="43" t="s">
        <v>180</v>
      </c>
      <c r="EQ192" s="43" t="n">
        <v>0</v>
      </c>
      <c r="ER192" s="43" t="n">
        <v>0</v>
      </c>
      <c r="ES192" s="43" t="n">
        <v>0.49</v>
      </c>
      <c r="ET192" s="43" t="n">
        <v>0</v>
      </c>
      <c r="EU192" s="43" t="n">
        <v>0</v>
      </c>
      <c r="EV192" s="43" t="n">
        <v>0</v>
      </c>
      <c r="EW192" s="43" t="n">
        <v>0</v>
      </c>
      <c r="EX192" s="43" t="n">
        <v>0</v>
      </c>
      <c r="EY192" s="43" t="n">
        <v>0</v>
      </c>
      <c r="FQ192" s="43" t="n">
        <v>0</v>
      </c>
      <c r="FR192" s="43" t="n">
        <v>0</v>
      </c>
      <c r="FS192" s="43" t="n">
        <v>0</v>
      </c>
      <c r="FX192" s="43" t="n">
        <v>0</v>
      </c>
      <c r="FY192" s="43" t="n">
        <v>0</v>
      </c>
      <c r="GD192" s="43" t="n">
        <v>1</v>
      </c>
      <c r="GF192" s="43" t="n">
        <v>44657965</v>
      </c>
      <c r="GG192" s="43" t="n">
        <v>2</v>
      </c>
      <c r="GH192" s="43" t="n">
        <v>0</v>
      </c>
      <c r="GI192" s="43" t="n">
        <v>-2</v>
      </c>
      <c r="GJ192" s="43" t="n">
        <v>0</v>
      </c>
      <c r="GK192" s="43" t="n">
        <v>0</v>
      </c>
      <c r="GL192" s="43" t="n">
        <f aca="false">ROUND(IF(AND(BH192=3,BI192=3,FS192&lt;&gt;0),P192,0),2)</f>
        <v>0</v>
      </c>
      <c r="GM192" s="43" t="n">
        <f aca="false">ROUND(O192+X192+Y192,2)+GX192</f>
        <v>15.66</v>
      </c>
      <c r="GN192" s="43" t="n">
        <f aca="false">IF(OR(BI192=0,BI192=1),GM192-GX192,0)</f>
        <v>15.66</v>
      </c>
      <c r="GO192" s="43" t="n">
        <f aca="false">IF(BI192=2,GM192-GX192,0)</f>
        <v>0</v>
      </c>
      <c r="GP192" s="43" t="n">
        <f aca="false">IF(BI192=4,GM192-GX192,0)</f>
        <v>0</v>
      </c>
      <c r="GR192" s="43" t="n">
        <v>0</v>
      </c>
      <c r="GS192" s="43" t="n">
        <v>3</v>
      </c>
      <c r="GT192" s="43" t="n">
        <v>0</v>
      </c>
      <c r="GV192" s="43" t="n">
        <f aca="false">(GT192)</f>
        <v>0</v>
      </c>
      <c r="GW192" s="43" t="n">
        <v>3.55</v>
      </c>
      <c r="GX192" s="43" t="n">
        <f aca="false">ROUND(HC192*I192,2)</f>
        <v>0</v>
      </c>
      <c r="HA192" s="43" t="n">
        <v>0</v>
      </c>
      <c r="HB192" s="43" t="n">
        <v>0</v>
      </c>
      <c r="HC192" s="43" t="n">
        <f aca="false">GV192*GW192</f>
        <v>0</v>
      </c>
      <c r="HS192" s="43" t="n">
        <v>0</v>
      </c>
      <c r="IK192" s="43" t="n">
        <v>0</v>
      </c>
    </row>
    <row r="194" customFormat="false" ht="14.65" hidden="false" customHeight="false" outlineLevel="0" collapsed="false">
      <c r="A194" s="43" t="n">
        <v>51</v>
      </c>
      <c r="B194" s="43" t="n">
        <f aca="false">B155</f>
        <v>1</v>
      </c>
      <c r="C194" s="43" t="n">
        <f aca="false">A155</f>
        <v>4</v>
      </c>
      <c r="D194" s="43" t="n">
        <f aca="false">ROW(A155)</f>
        <v>155</v>
      </c>
      <c r="F194" s="43" t="str">
        <f aca="false">IF(F155&lt;&gt;"",F155,"")</f>
        <v>17</v>
      </c>
      <c r="G194" s="43" t="str">
        <f aca="false">IF(G155&lt;&gt;"",G155,"")</f>
        <v>Материалы ЭХЗ</v>
      </c>
      <c r="H194" s="43" t="n">
        <v>0</v>
      </c>
      <c r="O194" s="43" t="n">
        <f aca="false">ROUND(AB194,2)</f>
        <v>8479.33</v>
      </c>
      <c r="P194" s="43" t="n">
        <f aca="false">ROUND(AC194,2)</f>
        <v>8479.33</v>
      </c>
      <c r="Q194" s="43" t="n">
        <f aca="false">ROUND(AD194,2)</f>
        <v>0</v>
      </c>
      <c r="R194" s="43" t="n">
        <f aca="false">ROUND(AE194,2)</f>
        <v>0</v>
      </c>
      <c r="S194" s="43" t="n">
        <f aca="false">ROUND(AF194,2)</f>
        <v>0</v>
      </c>
      <c r="T194" s="43" t="n">
        <f aca="false">ROUND(AG194,2)</f>
        <v>0</v>
      </c>
      <c r="U194" s="43" t="n">
        <f aca="false">AH194</f>
        <v>0</v>
      </c>
      <c r="V194" s="43" t="n">
        <f aca="false">AI194</f>
        <v>0</v>
      </c>
      <c r="W194" s="43" t="n">
        <f aca="false">ROUND(AJ194,2)</f>
        <v>0</v>
      </c>
      <c r="X194" s="43" t="n">
        <f aca="false">ROUND(AK194,2)</f>
        <v>0</v>
      </c>
      <c r="Y194" s="43" t="n">
        <f aca="false">ROUND(AL194,2)</f>
        <v>0</v>
      </c>
      <c r="AB194" s="43" t="n">
        <f aca="false">ROUND(SUMIF(AA159:AA192,"=86497921",O159:O192),2)</f>
        <v>8479.33</v>
      </c>
      <c r="AC194" s="43" t="n">
        <f aca="false">ROUND(SUMIF(AA159:AA192,"=86497921",P159:P192),2)</f>
        <v>8479.33</v>
      </c>
      <c r="AD194" s="43" t="n">
        <f aca="false">ROUND(SUMIF(AA159:AA192,"=86497921",Q159:Q192),2)</f>
        <v>0</v>
      </c>
      <c r="AE194" s="43" t="n">
        <f aca="false">ROUND(SUMIF(AA159:AA192,"=86497921",R159:R192),2)</f>
        <v>0</v>
      </c>
      <c r="AF194" s="43" t="n">
        <f aca="false">ROUND(SUMIF(AA159:AA192,"=86497921",S159:S192),2)</f>
        <v>0</v>
      </c>
      <c r="AG194" s="43" t="n">
        <f aca="false">ROUND(SUMIF(AA159:AA192,"=86497921",T159:T192),2)</f>
        <v>0</v>
      </c>
      <c r="AH194" s="43" t="n">
        <f aca="false">SUMIF(AA159:AA192,"=86497921",U159:U192)</f>
        <v>0</v>
      </c>
      <c r="AI194" s="43" t="n">
        <f aca="false">SUMIF(AA159:AA192,"=86497921",V159:V192)</f>
        <v>0</v>
      </c>
      <c r="AJ194" s="43" t="n">
        <f aca="false">ROUND(SUMIF(AA159:AA192,"=86497921",W159:W192),2)</f>
        <v>0</v>
      </c>
      <c r="AK194" s="43" t="n">
        <f aca="false">ROUND(SUMIF(AA159:AA192,"=86497921",X159:X192),2)</f>
        <v>0</v>
      </c>
      <c r="AL194" s="43" t="n">
        <f aca="false">ROUND(SUMIF(AA159:AA192,"=86497921",Y159:Y192),2)</f>
        <v>0</v>
      </c>
      <c r="AO194" s="43" t="n">
        <f aca="false">ROUND(BX194,2)</f>
        <v>0</v>
      </c>
      <c r="AP194" s="43" t="n">
        <f aca="false">ROUND(BY194,2)</f>
        <v>0</v>
      </c>
      <c r="AQ194" s="43" t="n">
        <f aca="false">ROUND(BZ194,2)</f>
        <v>0</v>
      </c>
      <c r="AR194" s="43" t="n">
        <f aca="false">ROUND(CA194,2)</f>
        <v>8479.33</v>
      </c>
      <c r="AS194" s="43" t="n">
        <f aca="false">ROUND(CB194,2)</f>
        <v>8479.33</v>
      </c>
      <c r="AT194" s="43" t="n">
        <f aca="false">ROUND(CC194,2)</f>
        <v>0</v>
      </c>
      <c r="AU194" s="43" t="n">
        <f aca="false">ROUND(CD194,2)</f>
        <v>0</v>
      </c>
      <c r="AV194" s="43" t="n">
        <f aca="false">ROUND(CE194,2)</f>
        <v>8479.33</v>
      </c>
      <c r="AW194" s="43" t="n">
        <f aca="false">ROUND(CF194,2)</f>
        <v>8479.33</v>
      </c>
      <c r="AX194" s="43" t="n">
        <f aca="false">ROUND(CG194,2)</f>
        <v>0</v>
      </c>
      <c r="AY194" s="43" t="n">
        <f aca="false">ROUND(CH194,2)</f>
        <v>8479.33</v>
      </c>
      <c r="AZ194" s="43" t="n">
        <f aca="false">ROUND(CI194,2)</f>
        <v>0</v>
      </c>
      <c r="BA194" s="43" t="n">
        <f aca="false">ROUND(CJ194,2)</f>
        <v>0</v>
      </c>
      <c r="BB194" s="43" t="n">
        <f aca="false">ROUND(CK194,2)</f>
        <v>0</v>
      </c>
      <c r="BC194" s="43" t="n">
        <f aca="false">ROUND(CL194,2)</f>
        <v>0</v>
      </c>
      <c r="BD194" s="43" t="n">
        <f aca="false">ROUND(CM194,2)</f>
        <v>0</v>
      </c>
      <c r="BX194" s="43" t="n">
        <f aca="false">ROUND(SUMIF(AA159:AA192,"=86497921",FQ159:FQ192),2)</f>
        <v>0</v>
      </c>
      <c r="BY194" s="43" t="n">
        <f aca="false">ROUND(SUMIF(AA159:AA192,"=86497921",FR159:FR192),2)</f>
        <v>0</v>
      </c>
      <c r="BZ194" s="43" t="n">
        <f aca="false">ROUND(SUMIF(AA159:AA192,"=86497921",GL159:GL192),2)</f>
        <v>0</v>
      </c>
      <c r="CA194" s="43" t="n">
        <f aca="false">ROUND(SUMIF(AA159:AA192,"=86497921",GM159:GM192),2)</f>
        <v>8479.33</v>
      </c>
      <c r="CB194" s="43" t="n">
        <f aca="false">ROUND(SUMIF(AA159:AA192,"=86497921",GN159:GN192),2)</f>
        <v>8479.33</v>
      </c>
      <c r="CC194" s="43" t="n">
        <f aca="false">ROUND(SUMIF(AA159:AA192,"=86497921",GO159:GO192),2)</f>
        <v>0</v>
      </c>
      <c r="CD194" s="43" t="n">
        <f aca="false">ROUND(SUMIF(AA159:AA192,"=86497921",GP159:GP192),2)</f>
        <v>0</v>
      </c>
      <c r="CE194" s="43" t="n">
        <f aca="false">AC194-BX194</f>
        <v>8479.33</v>
      </c>
      <c r="CF194" s="43" t="n">
        <f aca="false">AC194-BY194</f>
        <v>8479.33</v>
      </c>
      <c r="CG194" s="43" t="n">
        <f aca="false">BX194-BZ194</f>
        <v>0</v>
      </c>
      <c r="CH194" s="43" t="n">
        <f aca="false">AC194-BX194-BY194+BZ194</f>
        <v>8479.33</v>
      </c>
      <c r="CI194" s="43" t="n">
        <f aca="false">BY194-BZ194</f>
        <v>0</v>
      </c>
      <c r="CJ194" s="43" t="n">
        <f aca="false">ROUND(SUMIF(AA159:AA192,"=86497921",GX159:GX192),2)</f>
        <v>0</v>
      </c>
      <c r="CK194" s="43" t="n">
        <f aca="false">ROUND(SUMIF(AA159:AA192,"=86497921",GY159:GY192),2)</f>
        <v>0</v>
      </c>
      <c r="CL194" s="43" t="n">
        <f aca="false">ROUND(SUMIF(AA159:AA192,"=86497921",GZ159:GZ192),2)</f>
        <v>0</v>
      </c>
      <c r="CM194" s="43" t="n">
        <f aca="false">ROUND(SUMIF(AA159:AA192,"=86497921",HD159:HD192),2)</f>
        <v>0</v>
      </c>
      <c r="DG194" s="43" t="n">
        <f aca="false">ROUND(DT194,2)</f>
        <v>81598.97</v>
      </c>
      <c r="DH194" s="43" t="n">
        <f aca="false">ROUND(DU194,2)</f>
        <v>81598.97</v>
      </c>
      <c r="DI194" s="43" t="n">
        <f aca="false">ROUND(DV194,2)</f>
        <v>0</v>
      </c>
      <c r="DJ194" s="43" t="n">
        <f aca="false">ROUND(DW194,2)</f>
        <v>0</v>
      </c>
      <c r="DK194" s="43" t="n">
        <f aca="false">ROUND(DX194,2)</f>
        <v>0</v>
      </c>
      <c r="DL194" s="43" t="n">
        <f aca="false">ROUND(DY194,2)</f>
        <v>0</v>
      </c>
      <c r="DM194" s="43" t="n">
        <f aca="false">DZ194</f>
        <v>0</v>
      </c>
      <c r="DN194" s="43" t="n">
        <f aca="false">EA194</f>
        <v>0</v>
      </c>
      <c r="DO194" s="43" t="n">
        <f aca="false">ROUND(EB194,2)</f>
        <v>0</v>
      </c>
      <c r="DP194" s="43" t="n">
        <f aca="false">ROUND(EC194,2)</f>
        <v>0</v>
      </c>
      <c r="DQ194" s="43" t="n">
        <f aca="false">ROUND(ED194,2)</f>
        <v>0</v>
      </c>
      <c r="DT194" s="43" t="n">
        <f aca="false">ROUND(SUMIF(AA159:AA192,"=86497922",O159:O192),2)</f>
        <v>81598.97</v>
      </c>
      <c r="DU194" s="43" t="n">
        <f aca="false">ROUND(SUMIF(AA159:AA192,"=86497922",P159:P192),2)</f>
        <v>81598.97</v>
      </c>
      <c r="DV194" s="43" t="n">
        <f aca="false">ROUND(SUMIF(AA159:AA192,"=86497922",Q159:Q192),2)</f>
        <v>0</v>
      </c>
      <c r="DW194" s="43" t="n">
        <f aca="false">ROUND(SUMIF(AA159:AA192,"=86497922",R159:R192),2)</f>
        <v>0</v>
      </c>
      <c r="DX194" s="43" t="n">
        <f aca="false">ROUND(SUMIF(AA159:AA192,"=86497922",S159:S192),2)</f>
        <v>0</v>
      </c>
      <c r="DY194" s="43" t="n">
        <f aca="false">ROUND(SUMIF(AA159:AA192,"=86497922",T159:T192),2)</f>
        <v>0</v>
      </c>
      <c r="DZ194" s="43" t="n">
        <f aca="false">SUMIF(AA159:AA192,"=86497922",U159:U192)</f>
        <v>0</v>
      </c>
      <c r="EA194" s="43" t="n">
        <f aca="false">SUMIF(AA159:AA192,"=86497922",V159:V192)</f>
        <v>0</v>
      </c>
      <c r="EB194" s="43" t="n">
        <f aca="false">ROUND(SUMIF(AA159:AA192,"=86497922",W159:W192),2)</f>
        <v>0</v>
      </c>
      <c r="EC194" s="43" t="n">
        <f aca="false">ROUND(SUMIF(AA159:AA192,"=86497922",X159:X192),2)</f>
        <v>0</v>
      </c>
      <c r="ED194" s="43" t="n">
        <f aca="false">ROUND(SUMIF(AA159:AA192,"=86497922",Y159:Y192),2)</f>
        <v>0</v>
      </c>
      <c r="EG194" s="43" t="n">
        <f aca="false">ROUND(FP194,2)</f>
        <v>0</v>
      </c>
      <c r="EH194" s="43" t="n">
        <f aca="false">ROUND(FQ194,2)</f>
        <v>0</v>
      </c>
      <c r="EI194" s="43" t="n">
        <f aca="false">ROUND(FR194,2)</f>
        <v>0</v>
      </c>
      <c r="EJ194" s="43" t="n">
        <f aca="false">ROUND(FS194,2)</f>
        <v>81598.97</v>
      </c>
      <c r="EK194" s="43" t="n">
        <f aca="false">ROUND(FT194,2)</f>
        <v>81598.97</v>
      </c>
      <c r="EL194" s="43" t="n">
        <f aca="false">ROUND(FU194,2)</f>
        <v>0</v>
      </c>
      <c r="EM194" s="43" t="n">
        <f aca="false">ROUND(FV194,2)</f>
        <v>0</v>
      </c>
      <c r="EN194" s="43" t="n">
        <f aca="false">ROUND(FW194,2)</f>
        <v>81598.97</v>
      </c>
      <c r="EO194" s="43" t="n">
        <f aca="false">ROUND(FX194,2)</f>
        <v>81598.97</v>
      </c>
      <c r="EP194" s="43" t="n">
        <f aca="false">ROUND(FY194,2)</f>
        <v>0</v>
      </c>
      <c r="EQ194" s="43" t="n">
        <f aca="false">ROUND(FZ194,2)</f>
        <v>81598.97</v>
      </c>
      <c r="ER194" s="43" t="n">
        <f aca="false">ROUND(GA194,2)</f>
        <v>0</v>
      </c>
      <c r="ES194" s="43" t="n">
        <f aca="false">ROUND(GB194,2)</f>
        <v>0</v>
      </c>
      <c r="ET194" s="43" t="n">
        <f aca="false">ROUND(GC194,2)</f>
        <v>0</v>
      </c>
      <c r="EU194" s="43" t="n">
        <f aca="false">ROUND(GD194,2)</f>
        <v>0</v>
      </c>
      <c r="EV194" s="43" t="n">
        <f aca="false">ROUND(GE194,2)</f>
        <v>0</v>
      </c>
      <c r="FP194" s="43" t="n">
        <f aca="false">ROUND(SUMIF(AA159:AA192,"=86497922",FQ159:FQ192),2)</f>
        <v>0</v>
      </c>
      <c r="FQ194" s="43" t="n">
        <f aca="false">ROUND(SUMIF(AA159:AA192,"=86497922",FR159:FR192),2)</f>
        <v>0</v>
      </c>
      <c r="FR194" s="43" t="n">
        <f aca="false">ROUND(SUMIF(AA159:AA192,"=86497922",GL159:GL192),2)</f>
        <v>0</v>
      </c>
      <c r="FS194" s="43" t="n">
        <f aca="false">ROUND(SUMIF(AA159:AA192,"=86497922",GM159:GM192),2)</f>
        <v>81598.97</v>
      </c>
      <c r="FT194" s="43" t="n">
        <f aca="false">ROUND(SUMIF(AA159:AA192,"=86497922",GN159:GN192),2)</f>
        <v>81598.97</v>
      </c>
      <c r="FU194" s="43" t="n">
        <f aca="false">ROUND(SUMIF(AA159:AA192,"=86497922",GO159:GO192),2)</f>
        <v>0</v>
      </c>
      <c r="FV194" s="43" t="n">
        <f aca="false">ROUND(SUMIF(AA159:AA192,"=86497922",GP159:GP192),2)</f>
        <v>0</v>
      </c>
      <c r="FW194" s="43" t="n">
        <f aca="false">DU194-FP194</f>
        <v>81598.97</v>
      </c>
      <c r="FX194" s="43" t="n">
        <f aca="false">DU194-FQ194</f>
        <v>81598.97</v>
      </c>
      <c r="FY194" s="43" t="n">
        <f aca="false">FP194-FR194</f>
        <v>0</v>
      </c>
      <c r="FZ194" s="43" t="n">
        <f aca="false">DU194-FP194-FQ194+FR194</f>
        <v>81598.97</v>
      </c>
      <c r="GA194" s="43" t="n">
        <f aca="false">FQ194-FR194</f>
        <v>0</v>
      </c>
      <c r="GB194" s="43" t="n">
        <f aca="false">ROUND(SUMIF(AA159:AA192,"=86497922",GX159:GX192),2)</f>
        <v>0</v>
      </c>
      <c r="GC194" s="43" t="n">
        <f aca="false">ROUND(SUMIF(AA159:AA192,"=86497922",GY159:GY192),2)</f>
        <v>0</v>
      </c>
      <c r="GD194" s="43" t="n">
        <f aca="false">ROUND(SUMIF(AA159:AA192,"=86497922",GZ159:GZ192),2)</f>
        <v>0</v>
      </c>
      <c r="GE194" s="43" t="n">
        <f aca="false">ROUND(SUMIF(AA159:AA192,"=86497922",HD159:HD192),2)</f>
        <v>0</v>
      </c>
      <c r="GX194" s="43" t="n">
        <v>0</v>
      </c>
    </row>
    <row r="196" customFormat="false" ht="14.65" hidden="false" customHeight="false" outlineLevel="0" collapsed="false">
      <c r="A196" s="43" t="n">
        <v>50</v>
      </c>
      <c r="B196" s="43" t="n">
        <v>0</v>
      </c>
      <c r="C196" s="43" t="n">
        <v>0</v>
      </c>
      <c r="D196" s="43" t="n">
        <v>1</v>
      </c>
      <c r="E196" s="43" t="n">
        <v>201</v>
      </c>
      <c r="F196" s="43" t="n">
        <f aca="false">ROUND(Source!O194,O196)</f>
        <v>8479.33</v>
      </c>
      <c r="G196" s="43" t="s">
        <v>105</v>
      </c>
      <c r="H196" s="43" t="s">
        <v>106</v>
      </c>
      <c r="K196" s="43" t="n">
        <v>201</v>
      </c>
      <c r="L196" s="43" t="n">
        <v>1</v>
      </c>
      <c r="M196" s="43" t="n">
        <v>3</v>
      </c>
      <c r="O196" s="43" t="n">
        <v>2</v>
      </c>
      <c r="P196" s="43" t="n">
        <f aca="false">ROUND(Source!DG194,O196)</f>
        <v>81598.97</v>
      </c>
      <c r="W196" s="43" t="n">
        <v>8479.33</v>
      </c>
      <c r="X196" s="43" t="n">
        <v>1</v>
      </c>
      <c r="Y196" s="43" t="n">
        <v>8479.33</v>
      </c>
      <c r="Z196" s="43" t="n">
        <v>81598.97</v>
      </c>
      <c r="AA196" s="43" t="n">
        <v>1</v>
      </c>
      <c r="AB196" s="43" t="n">
        <v>81598.97</v>
      </c>
    </row>
    <row r="197" customFormat="false" ht="14.65" hidden="false" customHeight="false" outlineLevel="0" collapsed="false">
      <c r="A197" s="43" t="n">
        <v>50</v>
      </c>
      <c r="B197" s="43" t="n">
        <v>0</v>
      </c>
      <c r="C197" s="43" t="n">
        <v>0</v>
      </c>
      <c r="D197" s="43" t="n">
        <v>1</v>
      </c>
      <c r="E197" s="43" t="n">
        <v>202</v>
      </c>
      <c r="F197" s="43" t="n">
        <f aca="false">ROUND(Source!P194,O197)</f>
        <v>8479.33</v>
      </c>
      <c r="G197" s="43" t="s">
        <v>107</v>
      </c>
      <c r="H197" s="43" t="s">
        <v>108</v>
      </c>
      <c r="K197" s="43" t="n">
        <v>202</v>
      </c>
      <c r="L197" s="43" t="n">
        <v>2</v>
      </c>
      <c r="M197" s="43" t="n">
        <v>3</v>
      </c>
      <c r="O197" s="43" t="n">
        <v>2</v>
      </c>
      <c r="P197" s="43" t="n">
        <f aca="false">ROUND(Source!DH194,O197)</f>
        <v>81598.97</v>
      </c>
      <c r="W197" s="43" t="n">
        <v>8479.33</v>
      </c>
      <c r="X197" s="43" t="n">
        <v>1</v>
      </c>
      <c r="Y197" s="43" t="n">
        <v>8479.33</v>
      </c>
      <c r="Z197" s="43" t="n">
        <v>81598.97</v>
      </c>
      <c r="AA197" s="43" t="n">
        <v>1</v>
      </c>
      <c r="AB197" s="43" t="n">
        <v>81598.97</v>
      </c>
    </row>
    <row r="198" customFormat="false" ht="14.65" hidden="false" customHeight="false" outlineLevel="0" collapsed="false">
      <c r="A198" s="43" t="n">
        <v>50</v>
      </c>
      <c r="B198" s="43" t="n">
        <v>0</v>
      </c>
      <c r="C198" s="43" t="n">
        <v>0</v>
      </c>
      <c r="D198" s="43" t="n">
        <v>1</v>
      </c>
      <c r="E198" s="43" t="n">
        <v>222</v>
      </c>
      <c r="F198" s="43" t="n">
        <f aca="false">ROUND(Source!AO194,O198)</f>
        <v>0</v>
      </c>
      <c r="G198" s="43" t="s">
        <v>109</v>
      </c>
      <c r="H198" s="43" t="s">
        <v>110</v>
      </c>
      <c r="K198" s="43" t="n">
        <v>222</v>
      </c>
      <c r="L198" s="43" t="n">
        <v>3</v>
      </c>
      <c r="M198" s="43" t="n">
        <v>3</v>
      </c>
      <c r="O198" s="43" t="n">
        <v>2</v>
      </c>
      <c r="P198" s="43" t="n">
        <f aca="false">ROUND(Source!EG194,O198)</f>
        <v>0</v>
      </c>
      <c r="W198" s="43" t="n">
        <v>0</v>
      </c>
      <c r="X198" s="43" t="n">
        <v>1</v>
      </c>
      <c r="Y198" s="43" t="n">
        <v>0</v>
      </c>
      <c r="Z198" s="43" t="n">
        <v>0</v>
      </c>
      <c r="AA198" s="43" t="n">
        <v>1</v>
      </c>
      <c r="AB198" s="43" t="n">
        <v>0</v>
      </c>
    </row>
    <row r="199" customFormat="false" ht="14.65" hidden="false" customHeight="false" outlineLevel="0" collapsed="false">
      <c r="A199" s="43" t="n">
        <v>50</v>
      </c>
      <c r="B199" s="43" t="n">
        <v>0</v>
      </c>
      <c r="C199" s="43" t="n">
        <v>0</v>
      </c>
      <c r="D199" s="43" t="n">
        <v>1</v>
      </c>
      <c r="E199" s="43" t="n">
        <v>225</v>
      </c>
      <c r="F199" s="43" t="n">
        <f aca="false">ROUND(Source!AV194,O199)</f>
        <v>8479.33</v>
      </c>
      <c r="G199" s="43" t="s">
        <v>111</v>
      </c>
      <c r="H199" s="43" t="s">
        <v>112</v>
      </c>
      <c r="K199" s="43" t="n">
        <v>225</v>
      </c>
      <c r="L199" s="43" t="n">
        <v>4</v>
      </c>
      <c r="M199" s="43" t="n">
        <v>3</v>
      </c>
      <c r="O199" s="43" t="n">
        <v>2</v>
      </c>
      <c r="P199" s="43" t="n">
        <f aca="false">ROUND(Source!EN194,O199)</f>
        <v>81598.97</v>
      </c>
      <c r="W199" s="43" t="n">
        <v>8479.33</v>
      </c>
      <c r="X199" s="43" t="n">
        <v>1</v>
      </c>
      <c r="Y199" s="43" t="n">
        <v>8479.33</v>
      </c>
      <c r="Z199" s="43" t="n">
        <v>81598.97</v>
      </c>
      <c r="AA199" s="43" t="n">
        <v>1</v>
      </c>
      <c r="AB199" s="43" t="n">
        <v>81598.97</v>
      </c>
    </row>
    <row r="200" customFormat="false" ht="14.65" hidden="false" customHeight="false" outlineLevel="0" collapsed="false">
      <c r="A200" s="43" t="n">
        <v>50</v>
      </c>
      <c r="B200" s="43" t="n">
        <v>0</v>
      </c>
      <c r="C200" s="43" t="n">
        <v>0</v>
      </c>
      <c r="D200" s="43" t="n">
        <v>1</v>
      </c>
      <c r="E200" s="43" t="n">
        <v>226</v>
      </c>
      <c r="F200" s="43" t="n">
        <f aca="false">ROUND(Source!AW194,O200)</f>
        <v>8479.33</v>
      </c>
      <c r="G200" s="43" t="s">
        <v>113</v>
      </c>
      <c r="H200" s="43" t="s">
        <v>114</v>
      </c>
      <c r="K200" s="43" t="n">
        <v>226</v>
      </c>
      <c r="L200" s="43" t="n">
        <v>5</v>
      </c>
      <c r="M200" s="43" t="n">
        <v>3</v>
      </c>
      <c r="O200" s="43" t="n">
        <v>2</v>
      </c>
      <c r="P200" s="43" t="n">
        <f aca="false">ROUND(Source!EO194,O200)</f>
        <v>81598.97</v>
      </c>
      <c r="W200" s="43" t="n">
        <v>8479.33</v>
      </c>
      <c r="X200" s="43" t="n">
        <v>1</v>
      </c>
      <c r="Y200" s="43" t="n">
        <v>8479.33</v>
      </c>
      <c r="Z200" s="43" t="n">
        <v>81598.97</v>
      </c>
      <c r="AA200" s="43" t="n">
        <v>1</v>
      </c>
      <c r="AB200" s="43" t="n">
        <v>81598.97</v>
      </c>
    </row>
    <row r="201" customFormat="false" ht="14.65" hidden="false" customHeight="false" outlineLevel="0" collapsed="false">
      <c r="A201" s="43" t="n">
        <v>50</v>
      </c>
      <c r="B201" s="43" t="n">
        <v>0</v>
      </c>
      <c r="C201" s="43" t="n">
        <v>0</v>
      </c>
      <c r="D201" s="43" t="n">
        <v>1</v>
      </c>
      <c r="E201" s="43" t="n">
        <v>227</v>
      </c>
      <c r="F201" s="43" t="n">
        <f aca="false">ROUND(Source!AX194,O201)</f>
        <v>0</v>
      </c>
      <c r="G201" s="43" t="s">
        <v>115</v>
      </c>
      <c r="H201" s="43" t="s">
        <v>116</v>
      </c>
      <c r="K201" s="43" t="n">
        <v>227</v>
      </c>
      <c r="L201" s="43" t="n">
        <v>6</v>
      </c>
      <c r="M201" s="43" t="n">
        <v>3</v>
      </c>
      <c r="O201" s="43" t="n">
        <v>2</v>
      </c>
      <c r="P201" s="43" t="n">
        <f aca="false">ROUND(Source!EP194,O201)</f>
        <v>0</v>
      </c>
      <c r="W201" s="43" t="n">
        <v>0</v>
      </c>
      <c r="X201" s="43" t="n">
        <v>1</v>
      </c>
      <c r="Y201" s="43" t="n">
        <v>0</v>
      </c>
      <c r="Z201" s="43" t="n">
        <v>0</v>
      </c>
      <c r="AA201" s="43" t="n">
        <v>1</v>
      </c>
      <c r="AB201" s="43" t="n">
        <v>0</v>
      </c>
    </row>
    <row r="202" customFormat="false" ht="14.65" hidden="false" customHeight="false" outlineLevel="0" collapsed="false">
      <c r="A202" s="43" t="n">
        <v>50</v>
      </c>
      <c r="B202" s="43" t="n">
        <v>0</v>
      </c>
      <c r="C202" s="43" t="n">
        <v>0</v>
      </c>
      <c r="D202" s="43" t="n">
        <v>1</v>
      </c>
      <c r="E202" s="43" t="n">
        <v>228</v>
      </c>
      <c r="F202" s="43" t="n">
        <f aca="false">ROUND(Source!AY194,O202)</f>
        <v>8479.33</v>
      </c>
      <c r="G202" s="43" t="s">
        <v>117</v>
      </c>
      <c r="H202" s="43" t="s">
        <v>118</v>
      </c>
      <c r="K202" s="43" t="n">
        <v>228</v>
      </c>
      <c r="L202" s="43" t="n">
        <v>7</v>
      </c>
      <c r="M202" s="43" t="n">
        <v>3</v>
      </c>
      <c r="O202" s="43" t="n">
        <v>2</v>
      </c>
      <c r="P202" s="43" t="n">
        <f aca="false">ROUND(Source!EQ194,O202)</f>
        <v>81598.97</v>
      </c>
      <c r="W202" s="43" t="n">
        <v>8479.33</v>
      </c>
      <c r="X202" s="43" t="n">
        <v>1</v>
      </c>
      <c r="Y202" s="43" t="n">
        <v>8479.33</v>
      </c>
      <c r="Z202" s="43" t="n">
        <v>81598.97</v>
      </c>
      <c r="AA202" s="43" t="n">
        <v>1</v>
      </c>
      <c r="AB202" s="43" t="n">
        <v>81598.97</v>
      </c>
    </row>
    <row r="203" customFormat="false" ht="14.65" hidden="false" customHeight="false" outlineLevel="0" collapsed="false">
      <c r="A203" s="43" t="n">
        <v>50</v>
      </c>
      <c r="B203" s="43" t="n">
        <v>0</v>
      </c>
      <c r="C203" s="43" t="n">
        <v>0</v>
      </c>
      <c r="D203" s="43" t="n">
        <v>1</v>
      </c>
      <c r="E203" s="43" t="n">
        <v>216</v>
      </c>
      <c r="F203" s="43" t="n">
        <f aca="false">ROUND(Source!AP194,O203)</f>
        <v>0</v>
      </c>
      <c r="G203" s="43" t="s">
        <v>119</v>
      </c>
      <c r="H203" s="43" t="s">
        <v>120</v>
      </c>
      <c r="K203" s="43" t="n">
        <v>216</v>
      </c>
      <c r="L203" s="43" t="n">
        <v>8</v>
      </c>
      <c r="M203" s="43" t="n">
        <v>3</v>
      </c>
      <c r="O203" s="43" t="n">
        <v>2</v>
      </c>
      <c r="P203" s="43" t="n">
        <f aca="false">ROUND(Source!EH194,O203)</f>
        <v>0</v>
      </c>
      <c r="W203" s="43" t="n">
        <v>0</v>
      </c>
      <c r="X203" s="43" t="n">
        <v>1</v>
      </c>
      <c r="Y203" s="43" t="n">
        <v>0</v>
      </c>
      <c r="Z203" s="43" t="n">
        <v>0</v>
      </c>
      <c r="AA203" s="43" t="n">
        <v>1</v>
      </c>
      <c r="AB203" s="43" t="n">
        <v>0</v>
      </c>
    </row>
    <row r="204" customFormat="false" ht="14.65" hidden="false" customHeight="false" outlineLevel="0" collapsed="false">
      <c r="A204" s="43" t="n">
        <v>50</v>
      </c>
      <c r="B204" s="43" t="n">
        <v>0</v>
      </c>
      <c r="C204" s="43" t="n">
        <v>0</v>
      </c>
      <c r="D204" s="43" t="n">
        <v>1</v>
      </c>
      <c r="E204" s="43" t="n">
        <v>223</v>
      </c>
      <c r="F204" s="43" t="n">
        <f aca="false">ROUND(Source!AQ194,O204)</f>
        <v>0</v>
      </c>
      <c r="G204" s="43" t="s">
        <v>121</v>
      </c>
      <c r="H204" s="43" t="s">
        <v>122</v>
      </c>
      <c r="K204" s="43" t="n">
        <v>223</v>
      </c>
      <c r="L204" s="43" t="n">
        <v>9</v>
      </c>
      <c r="M204" s="43" t="n">
        <v>3</v>
      </c>
      <c r="O204" s="43" t="n">
        <v>2</v>
      </c>
      <c r="P204" s="43" t="n">
        <f aca="false">ROUND(Source!EI194,O204)</f>
        <v>0</v>
      </c>
      <c r="W204" s="43" t="n">
        <v>0</v>
      </c>
      <c r="X204" s="43" t="n">
        <v>1</v>
      </c>
      <c r="Y204" s="43" t="n">
        <v>0</v>
      </c>
      <c r="Z204" s="43" t="n">
        <v>0</v>
      </c>
      <c r="AA204" s="43" t="n">
        <v>1</v>
      </c>
      <c r="AB204" s="43" t="n">
        <v>0</v>
      </c>
    </row>
    <row r="205" customFormat="false" ht="14.65" hidden="false" customHeight="false" outlineLevel="0" collapsed="false">
      <c r="A205" s="43" t="n">
        <v>50</v>
      </c>
      <c r="B205" s="43" t="n">
        <v>0</v>
      </c>
      <c r="C205" s="43" t="n">
        <v>0</v>
      </c>
      <c r="D205" s="43" t="n">
        <v>1</v>
      </c>
      <c r="E205" s="43" t="n">
        <v>229</v>
      </c>
      <c r="F205" s="43" t="n">
        <f aca="false">ROUND(Source!AZ194,O205)</f>
        <v>0</v>
      </c>
      <c r="G205" s="43" t="s">
        <v>123</v>
      </c>
      <c r="H205" s="43" t="s">
        <v>124</v>
      </c>
      <c r="K205" s="43" t="n">
        <v>229</v>
      </c>
      <c r="L205" s="43" t="n">
        <v>10</v>
      </c>
      <c r="M205" s="43" t="n">
        <v>3</v>
      </c>
      <c r="O205" s="43" t="n">
        <v>2</v>
      </c>
      <c r="P205" s="43" t="n">
        <f aca="false">ROUND(Source!ER194,O205)</f>
        <v>0</v>
      </c>
      <c r="W205" s="43" t="n">
        <v>0</v>
      </c>
      <c r="X205" s="43" t="n">
        <v>1</v>
      </c>
      <c r="Y205" s="43" t="n">
        <v>0</v>
      </c>
      <c r="Z205" s="43" t="n">
        <v>0</v>
      </c>
      <c r="AA205" s="43" t="n">
        <v>1</v>
      </c>
      <c r="AB205" s="43" t="n">
        <v>0</v>
      </c>
    </row>
    <row r="206" customFormat="false" ht="14.65" hidden="false" customHeight="false" outlineLevel="0" collapsed="false">
      <c r="A206" s="43" t="n">
        <v>50</v>
      </c>
      <c r="B206" s="43" t="n">
        <v>0</v>
      </c>
      <c r="C206" s="43" t="n">
        <v>0</v>
      </c>
      <c r="D206" s="43" t="n">
        <v>1</v>
      </c>
      <c r="E206" s="43" t="n">
        <v>203</v>
      </c>
      <c r="F206" s="43" t="n">
        <f aca="false">ROUND(Source!Q194,O206)</f>
        <v>0</v>
      </c>
      <c r="G206" s="43" t="s">
        <v>125</v>
      </c>
      <c r="H206" s="43" t="s">
        <v>126</v>
      </c>
      <c r="K206" s="43" t="n">
        <v>203</v>
      </c>
      <c r="L206" s="43" t="n">
        <v>11</v>
      </c>
      <c r="M206" s="43" t="n">
        <v>3</v>
      </c>
      <c r="O206" s="43" t="n">
        <v>2</v>
      </c>
      <c r="P206" s="43" t="n">
        <f aca="false">ROUND(Source!DI194,O206)</f>
        <v>0</v>
      </c>
      <c r="W206" s="43" t="n">
        <v>0</v>
      </c>
      <c r="X206" s="43" t="n">
        <v>1</v>
      </c>
      <c r="Y206" s="43" t="n">
        <v>0</v>
      </c>
      <c r="Z206" s="43" t="n">
        <v>0</v>
      </c>
      <c r="AA206" s="43" t="n">
        <v>1</v>
      </c>
      <c r="AB206" s="43" t="n">
        <v>0</v>
      </c>
    </row>
    <row r="207" customFormat="false" ht="14.65" hidden="false" customHeight="false" outlineLevel="0" collapsed="false">
      <c r="A207" s="43" t="n">
        <v>50</v>
      </c>
      <c r="B207" s="43" t="n">
        <v>0</v>
      </c>
      <c r="C207" s="43" t="n">
        <v>0</v>
      </c>
      <c r="D207" s="43" t="n">
        <v>1</v>
      </c>
      <c r="E207" s="43" t="n">
        <v>231</v>
      </c>
      <c r="F207" s="43" t="n">
        <f aca="false">ROUND(Source!BB194,O207)</f>
        <v>0</v>
      </c>
      <c r="G207" s="43" t="s">
        <v>127</v>
      </c>
      <c r="H207" s="43" t="s">
        <v>128</v>
      </c>
      <c r="K207" s="43" t="n">
        <v>231</v>
      </c>
      <c r="L207" s="43" t="n">
        <v>12</v>
      </c>
      <c r="M207" s="43" t="n">
        <v>3</v>
      </c>
      <c r="O207" s="43" t="n">
        <v>2</v>
      </c>
      <c r="P207" s="43" t="n">
        <f aca="false">ROUND(Source!ET194,O207)</f>
        <v>0</v>
      </c>
      <c r="W207" s="43" t="n">
        <v>0</v>
      </c>
      <c r="X207" s="43" t="n">
        <v>1</v>
      </c>
      <c r="Y207" s="43" t="n">
        <v>0</v>
      </c>
      <c r="Z207" s="43" t="n">
        <v>0</v>
      </c>
      <c r="AA207" s="43" t="n">
        <v>1</v>
      </c>
      <c r="AB207" s="43" t="n">
        <v>0</v>
      </c>
    </row>
    <row r="208" customFormat="false" ht="14.65" hidden="false" customHeight="false" outlineLevel="0" collapsed="false">
      <c r="A208" s="43" t="n">
        <v>50</v>
      </c>
      <c r="B208" s="43" t="n">
        <v>0</v>
      </c>
      <c r="C208" s="43" t="n">
        <v>0</v>
      </c>
      <c r="D208" s="43" t="n">
        <v>1</v>
      </c>
      <c r="E208" s="43" t="n">
        <v>204</v>
      </c>
      <c r="F208" s="43" t="n">
        <f aca="false">ROUND(Source!R194,O208)</f>
        <v>0</v>
      </c>
      <c r="G208" s="43" t="s">
        <v>129</v>
      </c>
      <c r="H208" s="43" t="s">
        <v>130</v>
      </c>
      <c r="K208" s="43" t="n">
        <v>204</v>
      </c>
      <c r="L208" s="43" t="n">
        <v>13</v>
      </c>
      <c r="M208" s="43" t="n">
        <v>3</v>
      </c>
      <c r="O208" s="43" t="n">
        <v>2</v>
      </c>
      <c r="P208" s="43" t="n">
        <f aca="false">ROUND(Source!DJ194,O208)</f>
        <v>0</v>
      </c>
      <c r="W208" s="43" t="n">
        <v>0</v>
      </c>
      <c r="X208" s="43" t="n">
        <v>1</v>
      </c>
      <c r="Y208" s="43" t="n">
        <v>0</v>
      </c>
      <c r="Z208" s="43" t="n">
        <v>0</v>
      </c>
      <c r="AA208" s="43" t="n">
        <v>1</v>
      </c>
      <c r="AB208" s="43" t="n">
        <v>0</v>
      </c>
    </row>
    <row r="209" customFormat="false" ht="14.65" hidden="false" customHeight="false" outlineLevel="0" collapsed="false">
      <c r="A209" s="43" t="n">
        <v>50</v>
      </c>
      <c r="B209" s="43" t="n">
        <v>0</v>
      </c>
      <c r="C209" s="43" t="n">
        <v>0</v>
      </c>
      <c r="D209" s="43" t="n">
        <v>1</v>
      </c>
      <c r="E209" s="43" t="n">
        <v>205</v>
      </c>
      <c r="F209" s="43" t="n">
        <f aca="false">ROUND(Source!S194,O209)</f>
        <v>0</v>
      </c>
      <c r="G209" s="43" t="s">
        <v>131</v>
      </c>
      <c r="H209" s="43" t="s">
        <v>132</v>
      </c>
      <c r="K209" s="43" t="n">
        <v>205</v>
      </c>
      <c r="L209" s="43" t="n">
        <v>14</v>
      </c>
      <c r="M209" s="43" t="n">
        <v>3</v>
      </c>
      <c r="O209" s="43" t="n">
        <v>2</v>
      </c>
      <c r="P209" s="43" t="n">
        <f aca="false">ROUND(Source!DK194,O209)</f>
        <v>0</v>
      </c>
      <c r="W209" s="43" t="n">
        <v>0</v>
      </c>
      <c r="X209" s="43" t="n">
        <v>1</v>
      </c>
      <c r="Y209" s="43" t="n">
        <v>0</v>
      </c>
      <c r="Z209" s="43" t="n">
        <v>0</v>
      </c>
      <c r="AA209" s="43" t="n">
        <v>1</v>
      </c>
      <c r="AB209" s="43" t="n">
        <v>0</v>
      </c>
    </row>
    <row r="210" customFormat="false" ht="14.65" hidden="false" customHeight="false" outlineLevel="0" collapsed="false">
      <c r="A210" s="43" t="n">
        <v>50</v>
      </c>
      <c r="B210" s="43" t="n">
        <v>0</v>
      </c>
      <c r="C210" s="43" t="n">
        <v>0</v>
      </c>
      <c r="D210" s="43" t="n">
        <v>1</v>
      </c>
      <c r="E210" s="43" t="n">
        <v>232</v>
      </c>
      <c r="F210" s="43" t="n">
        <f aca="false">ROUND(Source!BC194,O210)</f>
        <v>0</v>
      </c>
      <c r="G210" s="43" t="s">
        <v>133</v>
      </c>
      <c r="H210" s="43" t="s">
        <v>134</v>
      </c>
      <c r="K210" s="43" t="n">
        <v>232</v>
      </c>
      <c r="L210" s="43" t="n">
        <v>15</v>
      </c>
      <c r="M210" s="43" t="n">
        <v>3</v>
      </c>
      <c r="O210" s="43" t="n">
        <v>2</v>
      </c>
      <c r="P210" s="43" t="n">
        <f aca="false">ROUND(Source!EU194,O210)</f>
        <v>0</v>
      </c>
      <c r="W210" s="43" t="n">
        <v>0</v>
      </c>
      <c r="X210" s="43" t="n">
        <v>1</v>
      </c>
      <c r="Y210" s="43" t="n">
        <v>0</v>
      </c>
      <c r="Z210" s="43" t="n">
        <v>0</v>
      </c>
      <c r="AA210" s="43" t="n">
        <v>1</v>
      </c>
      <c r="AB210" s="43" t="n">
        <v>0</v>
      </c>
    </row>
    <row r="211" customFormat="false" ht="14.65" hidden="false" customHeight="false" outlineLevel="0" collapsed="false">
      <c r="A211" s="43" t="n">
        <v>50</v>
      </c>
      <c r="B211" s="43" t="n">
        <v>0</v>
      </c>
      <c r="C211" s="43" t="n">
        <v>0</v>
      </c>
      <c r="D211" s="43" t="n">
        <v>1</v>
      </c>
      <c r="E211" s="43" t="n">
        <v>214</v>
      </c>
      <c r="F211" s="43" t="n">
        <f aca="false">ROUND(Source!AS194,O211)</f>
        <v>8479.33</v>
      </c>
      <c r="G211" s="43" t="s">
        <v>135</v>
      </c>
      <c r="H211" s="43" t="s">
        <v>136</v>
      </c>
      <c r="K211" s="43" t="n">
        <v>214</v>
      </c>
      <c r="L211" s="43" t="n">
        <v>16</v>
      </c>
      <c r="M211" s="43" t="n">
        <v>3</v>
      </c>
      <c r="O211" s="43" t="n">
        <v>2</v>
      </c>
      <c r="P211" s="43" t="n">
        <f aca="false">ROUND(Source!EK194,O211)</f>
        <v>81598.97</v>
      </c>
      <c r="W211" s="43" t="n">
        <v>8479.33</v>
      </c>
      <c r="X211" s="43" t="n">
        <v>1</v>
      </c>
      <c r="Y211" s="43" t="n">
        <v>8479.33</v>
      </c>
      <c r="Z211" s="43" t="n">
        <v>81598.97</v>
      </c>
      <c r="AA211" s="43" t="n">
        <v>1</v>
      </c>
      <c r="AB211" s="43" t="n">
        <v>81598.97</v>
      </c>
    </row>
    <row r="212" customFormat="false" ht="14.65" hidden="false" customHeight="false" outlineLevel="0" collapsed="false">
      <c r="A212" s="43" t="n">
        <v>50</v>
      </c>
      <c r="B212" s="43" t="n">
        <v>0</v>
      </c>
      <c r="C212" s="43" t="n">
        <v>0</v>
      </c>
      <c r="D212" s="43" t="n">
        <v>1</v>
      </c>
      <c r="E212" s="43" t="n">
        <v>215</v>
      </c>
      <c r="F212" s="43" t="n">
        <f aca="false">ROUND(Source!AT194,O212)</f>
        <v>0</v>
      </c>
      <c r="G212" s="43" t="s">
        <v>137</v>
      </c>
      <c r="H212" s="43" t="s">
        <v>138</v>
      </c>
      <c r="K212" s="43" t="n">
        <v>215</v>
      </c>
      <c r="L212" s="43" t="n">
        <v>17</v>
      </c>
      <c r="M212" s="43" t="n">
        <v>3</v>
      </c>
      <c r="O212" s="43" t="n">
        <v>2</v>
      </c>
      <c r="P212" s="43" t="n">
        <f aca="false">ROUND(Source!EL194,O212)</f>
        <v>0</v>
      </c>
      <c r="W212" s="43" t="n">
        <v>0</v>
      </c>
      <c r="X212" s="43" t="n">
        <v>1</v>
      </c>
      <c r="Y212" s="43" t="n">
        <v>0</v>
      </c>
      <c r="Z212" s="43" t="n">
        <v>0</v>
      </c>
      <c r="AA212" s="43" t="n">
        <v>1</v>
      </c>
      <c r="AB212" s="43" t="n">
        <v>0</v>
      </c>
    </row>
    <row r="213" customFormat="false" ht="14.65" hidden="false" customHeight="false" outlineLevel="0" collapsed="false">
      <c r="A213" s="43" t="n">
        <v>50</v>
      </c>
      <c r="B213" s="43" t="n">
        <v>0</v>
      </c>
      <c r="C213" s="43" t="n">
        <v>0</v>
      </c>
      <c r="D213" s="43" t="n">
        <v>1</v>
      </c>
      <c r="E213" s="43" t="n">
        <v>217</v>
      </c>
      <c r="F213" s="43" t="n">
        <f aca="false">ROUND(Source!AU194,O213)</f>
        <v>0</v>
      </c>
      <c r="G213" s="43" t="s">
        <v>139</v>
      </c>
      <c r="H213" s="43" t="s">
        <v>140</v>
      </c>
      <c r="K213" s="43" t="n">
        <v>217</v>
      </c>
      <c r="L213" s="43" t="n">
        <v>18</v>
      </c>
      <c r="M213" s="43" t="n">
        <v>3</v>
      </c>
      <c r="O213" s="43" t="n">
        <v>2</v>
      </c>
      <c r="P213" s="43" t="n">
        <f aca="false">ROUND(Source!EM194,O213)</f>
        <v>0</v>
      </c>
      <c r="W213" s="43" t="n">
        <v>0</v>
      </c>
      <c r="X213" s="43" t="n">
        <v>1</v>
      </c>
      <c r="Y213" s="43" t="n">
        <v>0</v>
      </c>
      <c r="Z213" s="43" t="n">
        <v>0</v>
      </c>
      <c r="AA213" s="43" t="n">
        <v>1</v>
      </c>
      <c r="AB213" s="43" t="n">
        <v>0</v>
      </c>
    </row>
    <row r="214" customFormat="false" ht="14.65" hidden="false" customHeight="false" outlineLevel="0" collapsed="false">
      <c r="A214" s="43" t="n">
        <v>50</v>
      </c>
      <c r="B214" s="43" t="n">
        <v>0</v>
      </c>
      <c r="C214" s="43" t="n">
        <v>0</v>
      </c>
      <c r="D214" s="43" t="n">
        <v>1</v>
      </c>
      <c r="E214" s="43" t="n">
        <v>230</v>
      </c>
      <c r="F214" s="43" t="n">
        <f aca="false">ROUND(Source!BA194,O214)</f>
        <v>0</v>
      </c>
      <c r="G214" s="43" t="s">
        <v>141</v>
      </c>
      <c r="H214" s="43" t="s">
        <v>142</v>
      </c>
      <c r="K214" s="43" t="n">
        <v>230</v>
      </c>
      <c r="L214" s="43" t="n">
        <v>19</v>
      </c>
      <c r="M214" s="43" t="n">
        <v>3</v>
      </c>
      <c r="O214" s="43" t="n">
        <v>2</v>
      </c>
      <c r="P214" s="43" t="n">
        <f aca="false">ROUND(Source!ES194,O214)</f>
        <v>0</v>
      </c>
      <c r="W214" s="43" t="n">
        <v>0</v>
      </c>
      <c r="X214" s="43" t="n">
        <v>1</v>
      </c>
      <c r="Y214" s="43" t="n">
        <v>0</v>
      </c>
      <c r="Z214" s="43" t="n">
        <v>0</v>
      </c>
      <c r="AA214" s="43" t="n">
        <v>1</v>
      </c>
      <c r="AB214" s="43" t="n">
        <v>0</v>
      </c>
    </row>
    <row r="215" customFormat="false" ht="14.65" hidden="false" customHeight="false" outlineLevel="0" collapsed="false">
      <c r="A215" s="43" t="n">
        <v>50</v>
      </c>
      <c r="B215" s="43" t="n">
        <v>0</v>
      </c>
      <c r="C215" s="43" t="n">
        <v>0</v>
      </c>
      <c r="D215" s="43" t="n">
        <v>1</v>
      </c>
      <c r="E215" s="43" t="n">
        <v>206</v>
      </c>
      <c r="F215" s="43" t="n">
        <f aca="false">ROUND(Source!T194,O215)</f>
        <v>0</v>
      </c>
      <c r="G215" s="43" t="s">
        <v>143</v>
      </c>
      <c r="H215" s="43" t="s">
        <v>16</v>
      </c>
      <c r="K215" s="43" t="n">
        <v>206</v>
      </c>
      <c r="L215" s="43" t="n">
        <v>20</v>
      </c>
      <c r="M215" s="43" t="n">
        <v>3</v>
      </c>
      <c r="O215" s="43" t="n">
        <v>2</v>
      </c>
      <c r="P215" s="43" t="n">
        <f aca="false">ROUND(Source!DL194,O215)</f>
        <v>0</v>
      </c>
      <c r="W215" s="43" t="n">
        <v>0</v>
      </c>
      <c r="X215" s="43" t="n">
        <v>1</v>
      </c>
      <c r="Y215" s="43" t="n">
        <v>0</v>
      </c>
      <c r="Z215" s="43" t="n">
        <v>0</v>
      </c>
      <c r="AA215" s="43" t="n">
        <v>1</v>
      </c>
      <c r="AB215" s="43" t="n">
        <v>0</v>
      </c>
    </row>
    <row r="216" customFormat="false" ht="14.65" hidden="false" customHeight="false" outlineLevel="0" collapsed="false">
      <c r="A216" s="43" t="n">
        <v>50</v>
      </c>
      <c r="B216" s="43" t="n">
        <v>0</v>
      </c>
      <c r="C216" s="43" t="n">
        <v>0</v>
      </c>
      <c r="D216" s="43" t="n">
        <v>1</v>
      </c>
      <c r="E216" s="43" t="n">
        <v>207</v>
      </c>
      <c r="F216" s="43" t="n">
        <f aca="false">Source!U194</f>
        <v>0</v>
      </c>
      <c r="G216" s="43" t="s">
        <v>144</v>
      </c>
      <c r="H216" s="43" t="s">
        <v>145</v>
      </c>
      <c r="K216" s="43" t="n">
        <v>207</v>
      </c>
      <c r="L216" s="43" t="n">
        <v>21</v>
      </c>
      <c r="M216" s="43" t="n">
        <v>3</v>
      </c>
      <c r="O216" s="43" t="n">
        <v>-1</v>
      </c>
      <c r="P216" s="43" t="n">
        <f aca="false">Source!DM194</f>
        <v>0</v>
      </c>
      <c r="W216" s="43" t="n">
        <v>0</v>
      </c>
      <c r="X216" s="43" t="n">
        <v>1</v>
      </c>
      <c r="Y216" s="43" t="n">
        <v>0</v>
      </c>
      <c r="Z216" s="43" t="n">
        <v>0</v>
      </c>
      <c r="AA216" s="43" t="n">
        <v>1</v>
      </c>
      <c r="AB216" s="43" t="n">
        <v>0</v>
      </c>
    </row>
    <row r="217" customFormat="false" ht="14.65" hidden="false" customHeight="false" outlineLevel="0" collapsed="false">
      <c r="A217" s="43" t="n">
        <v>50</v>
      </c>
      <c r="B217" s="43" t="n">
        <v>0</v>
      </c>
      <c r="C217" s="43" t="n">
        <v>0</v>
      </c>
      <c r="D217" s="43" t="n">
        <v>1</v>
      </c>
      <c r="E217" s="43" t="n">
        <v>208</v>
      </c>
      <c r="F217" s="43" t="n">
        <f aca="false">Source!V194</f>
        <v>0</v>
      </c>
      <c r="G217" s="43" t="s">
        <v>146</v>
      </c>
      <c r="H217" s="43" t="s">
        <v>147</v>
      </c>
      <c r="K217" s="43" t="n">
        <v>208</v>
      </c>
      <c r="L217" s="43" t="n">
        <v>22</v>
      </c>
      <c r="M217" s="43" t="n">
        <v>3</v>
      </c>
      <c r="O217" s="43" t="n">
        <v>-1</v>
      </c>
      <c r="P217" s="43" t="n">
        <f aca="false">Source!DN194</f>
        <v>0</v>
      </c>
      <c r="W217" s="43" t="n">
        <v>0</v>
      </c>
      <c r="X217" s="43" t="n">
        <v>1</v>
      </c>
      <c r="Y217" s="43" t="n">
        <v>0</v>
      </c>
      <c r="Z217" s="43" t="n">
        <v>0</v>
      </c>
      <c r="AA217" s="43" t="n">
        <v>1</v>
      </c>
      <c r="AB217" s="43" t="n">
        <v>0</v>
      </c>
    </row>
    <row r="218" customFormat="false" ht="14.65" hidden="false" customHeight="false" outlineLevel="0" collapsed="false">
      <c r="A218" s="43" t="n">
        <v>50</v>
      </c>
      <c r="B218" s="43" t="n">
        <v>0</v>
      </c>
      <c r="C218" s="43" t="n">
        <v>0</v>
      </c>
      <c r="D218" s="43" t="n">
        <v>1</v>
      </c>
      <c r="E218" s="43" t="n">
        <v>209</v>
      </c>
      <c r="F218" s="43" t="n">
        <f aca="false">ROUND(Source!W194,O218)</f>
        <v>0</v>
      </c>
      <c r="G218" s="43" t="s">
        <v>148</v>
      </c>
      <c r="H218" s="43" t="s">
        <v>149</v>
      </c>
      <c r="K218" s="43" t="n">
        <v>209</v>
      </c>
      <c r="L218" s="43" t="n">
        <v>23</v>
      </c>
      <c r="M218" s="43" t="n">
        <v>3</v>
      </c>
      <c r="O218" s="43" t="n">
        <v>2</v>
      </c>
      <c r="P218" s="43" t="n">
        <f aca="false">ROUND(Source!DO194,O218)</f>
        <v>0</v>
      </c>
      <c r="W218" s="43" t="n">
        <v>0</v>
      </c>
      <c r="X218" s="43" t="n">
        <v>1</v>
      </c>
      <c r="Y218" s="43" t="n">
        <v>0</v>
      </c>
      <c r="Z218" s="43" t="n">
        <v>0</v>
      </c>
      <c r="AA218" s="43" t="n">
        <v>1</v>
      </c>
      <c r="AB218" s="43" t="n">
        <v>0</v>
      </c>
    </row>
    <row r="219" customFormat="false" ht="14.65" hidden="false" customHeight="false" outlineLevel="0" collapsed="false">
      <c r="A219" s="43" t="n">
        <v>50</v>
      </c>
      <c r="B219" s="43" t="n">
        <v>0</v>
      </c>
      <c r="C219" s="43" t="n">
        <v>0</v>
      </c>
      <c r="D219" s="43" t="n">
        <v>1</v>
      </c>
      <c r="E219" s="43" t="n">
        <v>233</v>
      </c>
      <c r="F219" s="43" t="n">
        <f aca="false">ROUND(Source!BD194,O219)</f>
        <v>0</v>
      </c>
      <c r="G219" s="43" t="s">
        <v>150</v>
      </c>
      <c r="H219" s="43" t="s">
        <v>151</v>
      </c>
      <c r="K219" s="43" t="n">
        <v>233</v>
      </c>
      <c r="L219" s="43" t="n">
        <v>24</v>
      </c>
      <c r="M219" s="43" t="n">
        <v>3</v>
      </c>
      <c r="O219" s="43" t="n">
        <v>2</v>
      </c>
      <c r="P219" s="43" t="n">
        <f aca="false">ROUND(Source!EV194,O219)</f>
        <v>0</v>
      </c>
      <c r="W219" s="43" t="n">
        <v>0</v>
      </c>
      <c r="X219" s="43" t="n">
        <v>1</v>
      </c>
      <c r="Y219" s="43" t="n">
        <v>0</v>
      </c>
      <c r="Z219" s="43" t="n">
        <v>0</v>
      </c>
      <c r="AA219" s="43" t="n">
        <v>1</v>
      </c>
      <c r="AB219" s="43" t="n">
        <v>0</v>
      </c>
    </row>
    <row r="220" customFormat="false" ht="14.65" hidden="false" customHeight="false" outlineLevel="0" collapsed="false">
      <c r="A220" s="43" t="n">
        <v>50</v>
      </c>
      <c r="B220" s="43" t="n">
        <v>0</v>
      </c>
      <c r="C220" s="43" t="n">
        <v>0</v>
      </c>
      <c r="D220" s="43" t="n">
        <v>1</v>
      </c>
      <c r="E220" s="43" t="n">
        <v>210</v>
      </c>
      <c r="F220" s="43" t="n">
        <f aca="false">ROUND(Source!X194,O220)</f>
        <v>0</v>
      </c>
      <c r="G220" s="43" t="s">
        <v>152</v>
      </c>
      <c r="H220" s="43" t="s">
        <v>153</v>
      </c>
      <c r="K220" s="43" t="n">
        <v>210</v>
      </c>
      <c r="L220" s="43" t="n">
        <v>25</v>
      </c>
      <c r="M220" s="43" t="n">
        <v>3</v>
      </c>
      <c r="O220" s="43" t="n">
        <v>2</v>
      </c>
      <c r="P220" s="43" t="n">
        <f aca="false">ROUND(Source!DP194,O220)</f>
        <v>0</v>
      </c>
      <c r="W220" s="43" t="n">
        <v>0</v>
      </c>
      <c r="X220" s="43" t="n">
        <v>1</v>
      </c>
      <c r="Y220" s="43" t="n">
        <v>0</v>
      </c>
      <c r="Z220" s="43" t="n">
        <v>0</v>
      </c>
      <c r="AA220" s="43" t="n">
        <v>1</v>
      </c>
      <c r="AB220" s="43" t="n">
        <v>0</v>
      </c>
    </row>
    <row r="221" customFormat="false" ht="14.65" hidden="false" customHeight="false" outlineLevel="0" collapsed="false">
      <c r="A221" s="43" t="n">
        <v>50</v>
      </c>
      <c r="B221" s="43" t="n">
        <v>0</v>
      </c>
      <c r="C221" s="43" t="n">
        <v>0</v>
      </c>
      <c r="D221" s="43" t="n">
        <v>1</v>
      </c>
      <c r="E221" s="43" t="n">
        <v>211</v>
      </c>
      <c r="F221" s="43" t="n">
        <f aca="false">ROUND(Source!Y194,O221)</f>
        <v>0</v>
      </c>
      <c r="G221" s="43" t="s">
        <v>154</v>
      </c>
      <c r="H221" s="43" t="s">
        <v>155</v>
      </c>
      <c r="K221" s="43" t="n">
        <v>211</v>
      </c>
      <c r="L221" s="43" t="n">
        <v>26</v>
      </c>
      <c r="M221" s="43" t="n">
        <v>3</v>
      </c>
      <c r="O221" s="43" t="n">
        <v>2</v>
      </c>
      <c r="P221" s="43" t="n">
        <f aca="false">ROUND(Source!DQ194,O221)</f>
        <v>0</v>
      </c>
      <c r="W221" s="43" t="n">
        <v>0</v>
      </c>
      <c r="X221" s="43" t="n">
        <v>1</v>
      </c>
      <c r="Y221" s="43" t="n">
        <v>0</v>
      </c>
      <c r="Z221" s="43" t="n">
        <v>0</v>
      </c>
      <c r="AA221" s="43" t="n">
        <v>1</v>
      </c>
      <c r="AB221" s="43" t="n">
        <v>0</v>
      </c>
    </row>
    <row r="222" customFormat="false" ht="14.65" hidden="false" customHeight="false" outlineLevel="0" collapsed="false">
      <c r="A222" s="43" t="n">
        <v>50</v>
      </c>
      <c r="B222" s="43" t="n">
        <v>0</v>
      </c>
      <c r="C222" s="43" t="n">
        <v>0</v>
      </c>
      <c r="D222" s="43" t="n">
        <v>1</v>
      </c>
      <c r="E222" s="43" t="n">
        <v>224</v>
      </c>
      <c r="F222" s="43" t="n">
        <f aca="false">ROUND(Source!AR194,O222)</f>
        <v>8479.33</v>
      </c>
      <c r="G222" s="43" t="s">
        <v>156</v>
      </c>
      <c r="H222" s="43" t="s">
        <v>157</v>
      </c>
      <c r="K222" s="43" t="n">
        <v>224</v>
      </c>
      <c r="L222" s="43" t="n">
        <v>27</v>
      </c>
      <c r="M222" s="43" t="n">
        <v>3</v>
      </c>
      <c r="O222" s="43" t="n">
        <v>2</v>
      </c>
      <c r="P222" s="43" t="n">
        <f aca="false">ROUND(Source!EJ194,O222)</f>
        <v>81598.97</v>
      </c>
      <c r="W222" s="43" t="n">
        <v>8479.33</v>
      </c>
      <c r="X222" s="43" t="n">
        <v>1</v>
      </c>
      <c r="Y222" s="43" t="n">
        <v>8479.33</v>
      </c>
      <c r="Z222" s="43" t="n">
        <v>81598.97</v>
      </c>
      <c r="AA222" s="43" t="n">
        <v>1</v>
      </c>
      <c r="AB222" s="43" t="n">
        <v>81598.97</v>
      </c>
    </row>
    <row r="224" customFormat="false" ht="14.65" hidden="false" customHeight="false" outlineLevel="0" collapsed="false">
      <c r="A224" s="43" t="n">
        <v>51</v>
      </c>
      <c r="B224" s="43" t="n">
        <f aca="false">B20</f>
        <v>1</v>
      </c>
      <c r="C224" s="43" t="n">
        <f aca="false">A20</f>
        <v>3</v>
      </c>
      <c r="D224" s="43" t="n">
        <f aca="false">ROW(A20)</f>
        <v>20</v>
      </c>
      <c r="F224" s="43" t="str">
        <f aca="false">IF(F20&lt;&gt;"",F20,"")</f>
        <v>ЛС-02-01-02</v>
      </c>
      <c r="G224" s="43" t="str">
        <f aca="false">IF(G20&lt;&gt;"",G20,"")</f>
        <v>Электрохимическая защита</v>
      </c>
      <c r="H224" s="43" t="n">
        <v>0</v>
      </c>
      <c r="O224" s="43" t="n">
        <f aca="false">ROUND(O35+O72+O125+O194+AB224,2)</f>
        <v>15157.06</v>
      </c>
      <c r="P224" s="43" t="n">
        <f aca="false">ROUND(P35+P72+P125+P194+AC224,2)</f>
        <v>9673</v>
      </c>
      <c r="Q224" s="43" t="n">
        <f aca="false">ROUND(Q35+Q72+Q125+Q194+AD224,2)</f>
        <v>2839.14</v>
      </c>
      <c r="R224" s="43" t="n">
        <f aca="false">ROUND(R35+R72+R125+R194+AE224,2)</f>
        <v>272.25</v>
      </c>
      <c r="S224" s="43" t="n">
        <f aca="false">ROUND(S35+S72+S125+S194+AF224,2)</f>
        <v>2644.92</v>
      </c>
      <c r="T224" s="43" t="n">
        <f aca="false">ROUND(T35+T72+T125+T194+AG224,2)</f>
        <v>0</v>
      </c>
      <c r="U224" s="43" t="n">
        <f aca="false">U35+U72+U125+U194+AH224</f>
        <v>247.165277392</v>
      </c>
      <c r="V224" s="43" t="n">
        <f aca="false">V35+V72+V125+V194+AI224</f>
        <v>0</v>
      </c>
      <c r="W224" s="43" t="n">
        <f aca="false">ROUND(W35+W72+W125+W194+AJ224,2)</f>
        <v>0</v>
      </c>
      <c r="X224" s="43" t="n">
        <f aca="false">ROUND(X35+X72+X125+X194+AK224,2)</f>
        <v>3160.14</v>
      </c>
      <c r="Y224" s="43" t="n">
        <f aca="false">ROUND(Y35+Y72+Y125+Y194+AL224,2)</f>
        <v>1926.06</v>
      </c>
      <c r="AO224" s="43" t="n">
        <f aca="false">ROUND(AO35+AO72+AO125+AO194+BX224,2)</f>
        <v>0</v>
      </c>
      <c r="AP224" s="43" t="n">
        <f aca="false">ROUND(AP35+AP72+AP125+AP194+BY224,2)</f>
        <v>0</v>
      </c>
      <c r="AQ224" s="43" t="n">
        <f aca="false">ROUND(AQ35+AQ72+AQ125+AQ194+BZ224,2)</f>
        <v>0</v>
      </c>
      <c r="AR224" s="43" t="n">
        <f aca="false">ROUND(AR35+AR72+AR125+AR194+CA224,2)</f>
        <v>20243.26</v>
      </c>
      <c r="AS224" s="43" t="n">
        <f aca="false">ROUND(AS35+AS72+AS125+AS194+CB224,2)</f>
        <v>20127.14</v>
      </c>
      <c r="AT224" s="43" t="n">
        <f aca="false">ROUND(AT35+AT72+AT125+AT194+CC224,2)</f>
        <v>116.12</v>
      </c>
      <c r="AU224" s="43" t="n">
        <f aca="false">ROUND(AU35+AU72+AU125+AU194+CD224,2)</f>
        <v>0</v>
      </c>
      <c r="AV224" s="43" t="n">
        <f aca="false">ROUND(AV35+AV72+AV125+AV194+CE224,2)</f>
        <v>9673</v>
      </c>
      <c r="AW224" s="43" t="n">
        <f aca="false">ROUND(AW35+AW72+AW125+AW194+CF224,2)</f>
        <v>9673</v>
      </c>
      <c r="AX224" s="43" t="n">
        <f aca="false">ROUND(AX35+AX72+AX125+AX194+CG224,2)</f>
        <v>0</v>
      </c>
      <c r="AY224" s="43" t="n">
        <f aca="false">ROUND(AY35+AY72+AY125+AY194+CH224,2)</f>
        <v>9673</v>
      </c>
      <c r="AZ224" s="43" t="n">
        <f aca="false">ROUND(AZ35+AZ72+AZ125+AZ194+CI224,2)</f>
        <v>0</v>
      </c>
      <c r="BA224" s="43" t="n">
        <f aca="false">ROUND(BA35+BA72+BA125+BA194+CJ224,2)</f>
        <v>0</v>
      </c>
      <c r="BB224" s="43" t="n">
        <f aca="false">ROUND(BB35+BB72+BB125+BB194+CK224,2)</f>
        <v>0</v>
      </c>
      <c r="BC224" s="43" t="n">
        <f aca="false">ROUND(BC35+BC72+BC125+BC194+CL224,2)</f>
        <v>0</v>
      </c>
      <c r="BD224" s="43" t="n">
        <f aca="false">ROUND(BD35+BD72+BD125+BD194+CM224,2)</f>
        <v>0</v>
      </c>
      <c r="DG224" s="43" t="n">
        <f aca="false">ROUND(DG35+DG72+DG125+DG194+DT224,2)</f>
        <v>288973.81</v>
      </c>
      <c r="DH224" s="43" t="n">
        <f aca="false">ROUND(DH35+DH72+DH125+DH194+DU224,2)</f>
        <v>93577.15</v>
      </c>
      <c r="DI224" s="43" t="n">
        <f aca="false">ROUND(DI35+DI72+DI125+DI194+DV224,2)</f>
        <v>42625.6</v>
      </c>
      <c r="DJ224" s="43" t="n">
        <f aca="false">ROUND(DJ35+DJ72+DJ125+DJ194+DW224,2)</f>
        <v>15725.61</v>
      </c>
      <c r="DK224" s="43" t="n">
        <f aca="false">ROUND(DK35+DK72+DK125+DK194+DX224,2)</f>
        <v>152771.06</v>
      </c>
      <c r="DL224" s="43" t="n">
        <f aca="false">ROUND(DL35+DL72+DL125+DL194+DY224,2)</f>
        <v>0</v>
      </c>
      <c r="DM224" s="43" t="n">
        <f aca="false">DM35+DM72+DM125+DM194+DZ224</f>
        <v>247.165277392</v>
      </c>
      <c r="DN224" s="43" t="n">
        <f aca="false">DN35+DN72+DN125+DN194+EA224</f>
        <v>0</v>
      </c>
      <c r="DO224" s="43" t="n">
        <f aca="false">ROUND(DO35+DO72+DO125+DO194+EB224,2)</f>
        <v>0</v>
      </c>
      <c r="DP224" s="43" t="n">
        <f aca="false">ROUND(DP35+DP72+DP125+DP194+EC224,2)</f>
        <v>182530.66</v>
      </c>
      <c r="DQ224" s="43" t="n">
        <f aca="false">ROUND(DQ35+DQ72+DQ125+DQ194+ED224,2)</f>
        <v>111250.31</v>
      </c>
      <c r="EG224" s="43" t="n">
        <f aca="false">ROUND(EG35+EG72+EG125+EG194+FP224,2)</f>
        <v>0</v>
      </c>
      <c r="EH224" s="43" t="n">
        <f aca="false">ROUND(EH35+EH72+EH125+EH194+FQ224,2)</f>
        <v>0</v>
      </c>
      <c r="EI224" s="43" t="n">
        <f aca="false">ROUND(EI35+EI72+EI125+EI194+FR224,2)</f>
        <v>0</v>
      </c>
      <c r="EJ224" s="43" t="n">
        <f aca="false">ROUND(EJ35+EJ72+EJ125+EJ194+FS224,2)</f>
        <v>582754.78</v>
      </c>
      <c r="EK224" s="43" t="n">
        <f aca="false">ROUND(EK35+EK72+EK125+EK194+FT224,2)</f>
        <v>579369.31</v>
      </c>
      <c r="EL224" s="43" t="n">
        <f aca="false">ROUND(EL35+EL72+EL125+EL194+FU224,2)</f>
        <v>3385.47</v>
      </c>
      <c r="EM224" s="43" t="n">
        <f aca="false">ROUND(EM35+EM72+EM125+EM194+FV224,2)</f>
        <v>0</v>
      </c>
      <c r="EN224" s="43" t="n">
        <f aca="false">ROUND(EN35+EN72+EN125+EN194+FW224,2)</f>
        <v>93577.15</v>
      </c>
      <c r="EO224" s="43" t="n">
        <f aca="false">ROUND(EO35+EO72+EO125+EO194+FX224,2)</f>
        <v>93577.15</v>
      </c>
      <c r="EP224" s="43" t="n">
        <f aca="false">ROUND(EP35+EP72+EP125+EP194+FY224,2)</f>
        <v>0</v>
      </c>
      <c r="EQ224" s="43" t="n">
        <f aca="false">ROUND(EQ35+EQ72+EQ125+EQ194+FZ224,2)</f>
        <v>93577.15</v>
      </c>
      <c r="ER224" s="43" t="n">
        <f aca="false">ROUND(ER35+ER72+ER125+ER194+GA224,2)</f>
        <v>0</v>
      </c>
      <c r="ES224" s="43" t="n">
        <f aca="false">ROUND(ES35+ES72+ES125+ES194+GB224,2)</f>
        <v>0</v>
      </c>
      <c r="ET224" s="43" t="n">
        <f aca="false">ROUND(ET35+ET72+ET125+ET194+GC224,2)</f>
        <v>0</v>
      </c>
      <c r="EU224" s="43" t="n">
        <f aca="false">ROUND(EU35+EU72+EU125+EU194+GD224,2)</f>
        <v>0</v>
      </c>
      <c r="EV224" s="43" t="n">
        <f aca="false">ROUND(EV35+EV72+EV125+EV194+GE224,2)</f>
        <v>0</v>
      </c>
      <c r="GX224" s="43" t="n">
        <v>0</v>
      </c>
    </row>
    <row r="226" customFormat="false" ht="14.65" hidden="false" customHeight="false" outlineLevel="0" collapsed="false">
      <c r="A226" s="43" t="n">
        <v>50</v>
      </c>
      <c r="B226" s="43" t="n">
        <v>0</v>
      </c>
      <c r="C226" s="43" t="n">
        <v>0</v>
      </c>
      <c r="D226" s="43" t="n">
        <v>1</v>
      </c>
      <c r="E226" s="43" t="n">
        <v>201</v>
      </c>
      <c r="F226" s="43" t="n">
        <f aca="false">ROUND(Source!O224,O226)</f>
        <v>15157.06</v>
      </c>
      <c r="G226" s="43" t="s">
        <v>105</v>
      </c>
      <c r="H226" s="43" t="s">
        <v>106</v>
      </c>
      <c r="K226" s="43" t="n">
        <v>201</v>
      </c>
      <c r="L226" s="43" t="n">
        <v>1</v>
      </c>
      <c r="M226" s="43" t="n">
        <v>3</v>
      </c>
      <c r="O226" s="43" t="n">
        <v>2</v>
      </c>
      <c r="P226" s="43" t="n">
        <f aca="false">ROUND(Source!DG224,O226)</f>
        <v>288973.81</v>
      </c>
      <c r="W226" s="43" t="n">
        <v>15157.06</v>
      </c>
      <c r="X226" s="43" t="n">
        <v>1</v>
      </c>
      <c r="Y226" s="43" t="n">
        <v>15157.06</v>
      </c>
      <c r="Z226" s="43" t="n">
        <v>288973.81</v>
      </c>
      <c r="AA226" s="43" t="n">
        <v>1</v>
      </c>
      <c r="AB226" s="43" t="n">
        <v>288973.81</v>
      </c>
    </row>
    <row r="227" customFormat="false" ht="14.65" hidden="false" customHeight="false" outlineLevel="0" collapsed="false">
      <c r="A227" s="43" t="n">
        <v>50</v>
      </c>
      <c r="B227" s="43" t="n">
        <v>0</v>
      </c>
      <c r="C227" s="43" t="n">
        <v>0</v>
      </c>
      <c r="D227" s="43" t="n">
        <v>1</v>
      </c>
      <c r="E227" s="43" t="n">
        <v>202</v>
      </c>
      <c r="F227" s="43" t="n">
        <f aca="false">ROUND(Source!P224,O227)</f>
        <v>9673</v>
      </c>
      <c r="G227" s="43" t="s">
        <v>107</v>
      </c>
      <c r="H227" s="43" t="s">
        <v>108</v>
      </c>
      <c r="K227" s="43" t="n">
        <v>202</v>
      </c>
      <c r="L227" s="43" t="n">
        <v>2</v>
      </c>
      <c r="M227" s="43" t="n">
        <v>3</v>
      </c>
      <c r="O227" s="43" t="n">
        <v>2</v>
      </c>
      <c r="P227" s="43" t="n">
        <f aca="false">ROUND(Source!DH224,O227)</f>
        <v>93577.15</v>
      </c>
      <c r="W227" s="43" t="n">
        <v>9673</v>
      </c>
      <c r="X227" s="43" t="n">
        <v>1</v>
      </c>
      <c r="Y227" s="43" t="n">
        <v>9673</v>
      </c>
      <c r="Z227" s="43" t="n">
        <v>93577.15</v>
      </c>
      <c r="AA227" s="43" t="n">
        <v>1</v>
      </c>
      <c r="AB227" s="43" t="n">
        <v>93577.15</v>
      </c>
    </row>
    <row r="228" customFormat="false" ht="14.65" hidden="false" customHeight="false" outlineLevel="0" collapsed="false">
      <c r="A228" s="43" t="n">
        <v>50</v>
      </c>
      <c r="B228" s="43" t="n">
        <v>0</v>
      </c>
      <c r="C228" s="43" t="n">
        <v>0</v>
      </c>
      <c r="D228" s="43" t="n">
        <v>1</v>
      </c>
      <c r="E228" s="43" t="n">
        <v>222</v>
      </c>
      <c r="F228" s="43" t="n">
        <f aca="false">ROUND(Source!AO224,O228)</f>
        <v>0</v>
      </c>
      <c r="G228" s="43" t="s">
        <v>109</v>
      </c>
      <c r="H228" s="43" t="s">
        <v>110</v>
      </c>
      <c r="K228" s="43" t="n">
        <v>222</v>
      </c>
      <c r="L228" s="43" t="n">
        <v>3</v>
      </c>
      <c r="M228" s="43" t="n">
        <v>3</v>
      </c>
      <c r="O228" s="43" t="n">
        <v>2</v>
      </c>
      <c r="P228" s="43" t="n">
        <f aca="false">ROUND(Source!EG224,O228)</f>
        <v>0</v>
      </c>
      <c r="W228" s="43" t="n">
        <v>0</v>
      </c>
      <c r="X228" s="43" t="n">
        <v>1</v>
      </c>
      <c r="Y228" s="43" t="n">
        <v>0</v>
      </c>
      <c r="Z228" s="43" t="n">
        <v>0</v>
      </c>
      <c r="AA228" s="43" t="n">
        <v>1</v>
      </c>
      <c r="AB228" s="43" t="n">
        <v>0</v>
      </c>
    </row>
    <row r="229" customFormat="false" ht="14.65" hidden="false" customHeight="false" outlineLevel="0" collapsed="false">
      <c r="A229" s="43" t="n">
        <v>50</v>
      </c>
      <c r="B229" s="43" t="n">
        <v>0</v>
      </c>
      <c r="C229" s="43" t="n">
        <v>0</v>
      </c>
      <c r="D229" s="43" t="n">
        <v>1</v>
      </c>
      <c r="E229" s="43" t="n">
        <v>225</v>
      </c>
      <c r="F229" s="43" t="n">
        <f aca="false">ROUND(Source!AV224,O229)</f>
        <v>9673</v>
      </c>
      <c r="G229" s="43" t="s">
        <v>111</v>
      </c>
      <c r="H229" s="43" t="s">
        <v>112</v>
      </c>
      <c r="K229" s="43" t="n">
        <v>225</v>
      </c>
      <c r="L229" s="43" t="n">
        <v>4</v>
      </c>
      <c r="M229" s="43" t="n">
        <v>3</v>
      </c>
      <c r="O229" s="43" t="n">
        <v>2</v>
      </c>
      <c r="P229" s="43" t="n">
        <f aca="false">ROUND(Source!EN224,O229)</f>
        <v>93577.15</v>
      </c>
      <c r="W229" s="43" t="n">
        <v>9673</v>
      </c>
      <c r="X229" s="43" t="n">
        <v>1</v>
      </c>
      <c r="Y229" s="43" t="n">
        <v>9673</v>
      </c>
      <c r="Z229" s="43" t="n">
        <v>93577.15</v>
      </c>
      <c r="AA229" s="43" t="n">
        <v>1</v>
      </c>
      <c r="AB229" s="43" t="n">
        <v>93577.15</v>
      </c>
    </row>
    <row r="230" customFormat="false" ht="14.65" hidden="false" customHeight="false" outlineLevel="0" collapsed="false">
      <c r="A230" s="43" t="n">
        <v>50</v>
      </c>
      <c r="B230" s="43" t="n">
        <v>0</v>
      </c>
      <c r="C230" s="43" t="n">
        <v>0</v>
      </c>
      <c r="D230" s="43" t="n">
        <v>1</v>
      </c>
      <c r="E230" s="43" t="n">
        <v>226</v>
      </c>
      <c r="F230" s="43" t="n">
        <f aca="false">ROUND(Source!AW224,O230)</f>
        <v>9673</v>
      </c>
      <c r="G230" s="43" t="s">
        <v>113</v>
      </c>
      <c r="H230" s="43" t="s">
        <v>114</v>
      </c>
      <c r="K230" s="43" t="n">
        <v>226</v>
      </c>
      <c r="L230" s="43" t="n">
        <v>5</v>
      </c>
      <c r="M230" s="43" t="n">
        <v>3</v>
      </c>
      <c r="O230" s="43" t="n">
        <v>2</v>
      </c>
      <c r="P230" s="43" t="n">
        <f aca="false">ROUND(Source!EO224,O230)</f>
        <v>93577.15</v>
      </c>
      <c r="W230" s="43" t="n">
        <v>9673</v>
      </c>
      <c r="X230" s="43" t="n">
        <v>1</v>
      </c>
      <c r="Y230" s="43" t="n">
        <v>9673</v>
      </c>
      <c r="Z230" s="43" t="n">
        <v>93577.15</v>
      </c>
      <c r="AA230" s="43" t="n">
        <v>1</v>
      </c>
      <c r="AB230" s="43" t="n">
        <v>93577.15</v>
      </c>
    </row>
    <row r="231" customFormat="false" ht="14.65" hidden="false" customHeight="false" outlineLevel="0" collapsed="false">
      <c r="A231" s="43" t="n">
        <v>50</v>
      </c>
      <c r="B231" s="43" t="n">
        <v>0</v>
      </c>
      <c r="C231" s="43" t="n">
        <v>0</v>
      </c>
      <c r="D231" s="43" t="n">
        <v>1</v>
      </c>
      <c r="E231" s="43" t="n">
        <v>227</v>
      </c>
      <c r="F231" s="43" t="n">
        <f aca="false">ROUND(Source!AX224,O231)</f>
        <v>0</v>
      </c>
      <c r="G231" s="43" t="s">
        <v>115</v>
      </c>
      <c r="H231" s="43" t="s">
        <v>116</v>
      </c>
      <c r="K231" s="43" t="n">
        <v>227</v>
      </c>
      <c r="L231" s="43" t="n">
        <v>6</v>
      </c>
      <c r="M231" s="43" t="n">
        <v>3</v>
      </c>
      <c r="O231" s="43" t="n">
        <v>2</v>
      </c>
      <c r="P231" s="43" t="n">
        <f aca="false">ROUND(Source!EP224,O231)</f>
        <v>0</v>
      </c>
      <c r="W231" s="43" t="n">
        <v>0</v>
      </c>
      <c r="X231" s="43" t="n">
        <v>1</v>
      </c>
      <c r="Y231" s="43" t="n">
        <v>0</v>
      </c>
      <c r="Z231" s="43" t="n">
        <v>0</v>
      </c>
      <c r="AA231" s="43" t="n">
        <v>1</v>
      </c>
      <c r="AB231" s="43" t="n">
        <v>0</v>
      </c>
    </row>
    <row r="232" customFormat="false" ht="14.65" hidden="false" customHeight="false" outlineLevel="0" collapsed="false">
      <c r="A232" s="43" t="n">
        <v>50</v>
      </c>
      <c r="B232" s="43" t="n">
        <v>0</v>
      </c>
      <c r="C232" s="43" t="n">
        <v>0</v>
      </c>
      <c r="D232" s="43" t="n">
        <v>1</v>
      </c>
      <c r="E232" s="43" t="n">
        <v>228</v>
      </c>
      <c r="F232" s="43" t="n">
        <f aca="false">ROUND(Source!AY224,O232)</f>
        <v>9673</v>
      </c>
      <c r="G232" s="43" t="s">
        <v>117</v>
      </c>
      <c r="H232" s="43" t="s">
        <v>118</v>
      </c>
      <c r="K232" s="43" t="n">
        <v>228</v>
      </c>
      <c r="L232" s="43" t="n">
        <v>7</v>
      </c>
      <c r="M232" s="43" t="n">
        <v>3</v>
      </c>
      <c r="O232" s="43" t="n">
        <v>2</v>
      </c>
      <c r="P232" s="43" t="n">
        <f aca="false">ROUND(Source!EQ224,O232)</f>
        <v>93577.15</v>
      </c>
      <c r="W232" s="43" t="n">
        <v>9673</v>
      </c>
      <c r="X232" s="43" t="n">
        <v>1</v>
      </c>
      <c r="Y232" s="43" t="n">
        <v>9673</v>
      </c>
      <c r="Z232" s="43" t="n">
        <v>93577.15</v>
      </c>
      <c r="AA232" s="43" t="n">
        <v>1</v>
      </c>
      <c r="AB232" s="43" t="n">
        <v>93577.15</v>
      </c>
    </row>
    <row r="233" customFormat="false" ht="14.65" hidden="false" customHeight="false" outlineLevel="0" collapsed="false">
      <c r="A233" s="43" t="n">
        <v>50</v>
      </c>
      <c r="B233" s="43" t="n">
        <v>0</v>
      </c>
      <c r="C233" s="43" t="n">
        <v>0</v>
      </c>
      <c r="D233" s="43" t="n">
        <v>1</v>
      </c>
      <c r="E233" s="43" t="n">
        <v>216</v>
      </c>
      <c r="F233" s="43" t="n">
        <f aca="false">ROUND(Source!AP224,O233)</f>
        <v>0</v>
      </c>
      <c r="G233" s="43" t="s">
        <v>119</v>
      </c>
      <c r="H233" s="43" t="s">
        <v>120</v>
      </c>
      <c r="K233" s="43" t="n">
        <v>216</v>
      </c>
      <c r="L233" s="43" t="n">
        <v>8</v>
      </c>
      <c r="M233" s="43" t="n">
        <v>3</v>
      </c>
      <c r="O233" s="43" t="n">
        <v>2</v>
      </c>
      <c r="P233" s="43" t="n">
        <f aca="false">ROUND(Source!EH224,O233)</f>
        <v>0</v>
      </c>
      <c r="W233" s="43" t="n">
        <v>0</v>
      </c>
      <c r="X233" s="43" t="n">
        <v>1</v>
      </c>
      <c r="Y233" s="43" t="n">
        <v>0</v>
      </c>
      <c r="Z233" s="43" t="n">
        <v>0</v>
      </c>
      <c r="AA233" s="43" t="n">
        <v>1</v>
      </c>
      <c r="AB233" s="43" t="n">
        <v>0</v>
      </c>
    </row>
    <row r="234" customFormat="false" ht="14.65" hidden="false" customHeight="false" outlineLevel="0" collapsed="false">
      <c r="A234" s="43" t="n">
        <v>50</v>
      </c>
      <c r="B234" s="43" t="n">
        <v>1</v>
      </c>
      <c r="C234" s="43" t="n">
        <v>0</v>
      </c>
      <c r="D234" s="43" t="n">
        <v>1</v>
      </c>
      <c r="E234" s="43" t="n">
        <v>223</v>
      </c>
      <c r="F234" s="43" t="n">
        <f aca="false">ROUND(Source!AQ224,O234)</f>
        <v>0</v>
      </c>
      <c r="G234" s="43" t="s">
        <v>121</v>
      </c>
      <c r="H234" s="43" t="s">
        <v>122</v>
      </c>
      <c r="K234" s="43" t="n">
        <v>223</v>
      </c>
      <c r="L234" s="43" t="n">
        <v>9</v>
      </c>
      <c r="M234" s="43" t="n">
        <v>0</v>
      </c>
      <c r="O234" s="43" t="n">
        <v>2</v>
      </c>
      <c r="P234" s="43" t="n">
        <f aca="false">ROUND(Source!EI224,O234)</f>
        <v>0</v>
      </c>
      <c r="W234" s="43" t="n">
        <v>0</v>
      </c>
      <c r="X234" s="43" t="n">
        <v>1</v>
      </c>
      <c r="Y234" s="43" t="n">
        <v>0</v>
      </c>
      <c r="Z234" s="43" t="n">
        <v>0</v>
      </c>
      <c r="AA234" s="43" t="n">
        <v>1</v>
      </c>
      <c r="AB234" s="43" t="n">
        <v>0</v>
      </c>
    </row>
    <row r="235" customFormat="false" ht="14.65" hidden="false" customHeight="false" outlineLevel="0" collapsed="false">
      <c r="A235" s="43" t="n">
        <v>50</v>
      </c>
      <c r="B235" s="43" t="n">
        <v>0</v>
      </c>
      <c r="C235" s="43" t="n">
        <v>0</v>
      </c>
      <c r="D235" s="43" t="n">
        <v>1</v>
      </c>
      <c r="E235" s="43" t="n">
        <v>229</v>
      </c>
      <c r="F235" s="43" t="n">
        <f aca="false">ROUND(Source!AZ224,O235)</f>
        <v>0</v>
      </c>
      <c r="G235" s="43" t="s">
        <v>123</v>
      </c>
      <c r="H235" s="43" t="s">
        <v>124</v>
      </c>
      <c r="K235" s="43" t="n">
        <v>229</v>
      </c>
      <c r="L235" s="43" t="n">
        <v>10</v>
      </c>
      <c r="M235" s="43" t="n">
        <v>3</v>
      </c>
      <c r="O235" s="43" t="n">
        <v>2</v>
      </c>
      <c r="P235" s="43" t="n">
        <f aca="false">ROUND(Source!ER224,O235)</f>
        <v>0</v>
      </c>
      <c r="W235" s="43" t="n">
        <v>0</v>
      </c>
      <c r="X235" s="43" t="n">
        <v>1</v>
      </c>
      <c r="Y235" s="43" t="n">
        <v>0</v>
      </c>
      <c r="Z235" s="43" t="n">
        <v>0</v>
      </c>
      <c r="AA235" s="43" t="n">
        <v>1</v>
      </c>
      <c r="AB235" s="43" t="n">
        <v>0</v>
      </c>
    </row>
    <row r="236" customFormat="false" ht="14.65" hidden="false" customHeight="false" outlineLevel="0" collapsed="false">
      <c r="A236" s="43" t="n">
        <v>50</v>
      </c>
      <c r="B236" s="43" t="n">
        <v>0</v>
      </c>
      <c r="C236" s="43" t="n">
        <v>0</v>
      </c>
      <c r="D236" s="43" t="n">
        <v>1</v>
      </c>
      <c r="E236" s="43" t="n">
        <v>203</v>
      </c>
      <c r="F236" s="43" t="n">
        <f aca="false">ROUND(Source!Q224,O236)</f>
        <v>2839.14</v>
      </c>
      <c r="G236" s="43" t="s">
        <v>125</v>
      </c>
      <c r="H236" s="43" t="s">
        <v>126</v>
      </c>
      <c r="K236" s="43" t="n">
        <v>203</v>
      </c>
      <c r="L236" s="43" t="n">
        <v>11</v>
      </c>
      <c r="M236" s="43" t="n">
        <v>3</v>
      </c>
      <c r="O236" s="43" t="n">
        <v>2</v>
      </c>
      <c r="P236" s="43" t="n">
        <f aca="false">ROUND(Source!DI224,O236)</f>
        <v>42625.6</v>
      </c>
      <c r="W236" s="43" t="n">
        <v>2839.14</v>
      </c>
      <c r="X236" s="43" t="n">
        <v>1</v>
      </c>
      <c r="Y236" s="43" t="n">
        <v>2839.14</v>
      </c>
      <c r="Z236" s="43" t="n">
        <v>42625.6</v>
      </c>
      <c r="AA236" s="43" t="n">
        <v>1</v>
      </c>
      <c r="AB236" s="43" t="n">
        <v>42625.6</v>
      </c>
    </row>
    <row r="237" customFormat="false" ht="14.65" hidden="false" customHeight="false" outlineLevel="0" collapsed="false">
      <c r="A237" s="43" t="n">
        <v>50</v>
      </c>
      <c r="B237" s="43" t="n">
        <v>0</v>
      </c>
      <c r="C237" s="43" t="n">
        <v>0</v>
      </c>
      <c r="D237" s="43" t="n">
        <v>1</v>
      </c>
      <c r="E237" s="43" t="n">
        <v>231</v>
      </c>
      <c r="F237" s="43" t="n">
        <f aca="false">ROUND(Source!BB224,O237)</f>
        <v>0</v>
      </c>
      <c r="G237" s="43" t="s">
        <v>127</v>
      </c>
      <c r="H237" s="43" t="s">
        <v>128</v>
      </c>
      <c r="K237" s="43" t="n">
        <v>231</v>
      </c>
      <c r="L237" s="43" t="n">
        <v>12</v>
      </c>
      <c r="M237" s="43" t="n">
        <v>3</v>
      </c>
      <c r="O237" s="43" t="n">
        <v>2</v>
      </c>
      <c r="P237" s="43" t="n">
        <f aca="false">ROUND(Source!ET224,O237)</f>
        <v>0</v>
      </c>
      <c r="W237" s="43" t="n">
        <v>0</v>
      </c>
      <c r="X237" s="43" t="n">
        <v>1</v>
      </c>
      <c r="Y237" s="43" t="n">
        <v>0</v>
      </c>
      <c r="Z237" s="43" t="n">
        <v>0</v>
      </c>
      <c r="AA237" s="43" t="n">
        <v>1</v>
      </c>
      <c r="AB237" s="43" t="n">
        <v>0</v>
      </c>
    </row>
    <row r="238" customFormat="false" ht="14.65" hidden="false" customHeight="false" outlineLevel="0" collapsed="false">
      <c r="A238" s="43" t="n">
        <v>50</v>
      </c>
      <c r="B238" s="43" t="n">
        <v>0</v>
      </c>
      <c r="C238" s="43" t="n">
        <v>0</v>
      </c>
      <c r="D238" s="43" t="n">
        <v>1</v>
      </c>
      <c r="E238" s="43" t="n">
        <v>204</v>
      </c>
      <c r="F238" s="43" t="n">
        <f aca="false">ROUND(Source!R224,O238)</f>
        <v>272.25</v>
      </c>
      <c r="G238" s="43" t="s">
        <v>129</v>
      </c>
      <c r="H238" s="43" t="s">
        <v>130</v>
      </c>
      <c r="K238" s="43" t="n">
        <v>204</v>
      </c>
      <c r="L238" s="43" t="n">
        <v>13</v>
      </c>
      <c r="M238" s="43" t="n">
        <v>3</v>
      </c>
      <c r="O238" s="43" t="n">
        <v>2</v>
      </c>
      <c r="P238" s="43" t="n">
        <f aca="false">ROUND(Source!DJ224,O238)</f>
        <v>15725.61</v>
      </c>
      <c r="W238" s="43" t="n">
        <v>272.25</v>
      </c>
      <c r="X238" s="43" t="n">
        <v>1</v>
      </c>
      <c r="Y238" s="43" t="n">
        <v>272.25</v>
      </c>
      <c r="Z238" s="43" t="n">
        <v>15725.61</v>
      </c>
      <c r="AA238" s="43" t="n">
        <v>1</v>
      </c>
      <c r="AB238" s="43" t="n">
        <v>15725.61</v>
      </c>
    </row>
    <row r="239" customFormat="false" ht="14.65" hidden="false" customHeight="false" outlineLevel="0" collapsed="false">
      <c r="A239" s="43" t="n">
        <v>50</v>
      </c>
      <c r="B239" s="43" t="n">
        <v>0</v>
      </c>
      <c r="C239" s="43" t="n">
        <v>0</v>
      </c>
      <c r="D239" s="43" t="n">
        <v>1</v>
      </c>
      <c r="E239" s="43" t="n">
        <v>205</v>
      </c>
      <c r="F239" s="43" t="n">
        <f aca="false">ROUND(Source!S224,O239)</f>
        <v>2644.92</v>
      </c>
      <c r="G239" s="43" t="s">
        <v>131</v>
      </c>
      <c r="H239" s="43" t="s">
        <v>132</v>
      </c>
      <c r="K239" s="43" t="n">
        <v>205</v>
      </c>
      <c r="L239" s="43" t="n">
        <v>14</v>
      </c>
      <c r="M239" s="43" t="n">
        <v>3</v>
      </c>
      <c r="O239" s="43" t="n">
        <v>2</v>
      </c>
      <c r="P239" s="43" t="n">
        <f aca="false">ROUND(Source!DK224,O239)</f>
        <v>152771.06</v>
      </c>
      <c r="W239" s="43" t="n">
        <v>2644.92</v>
      </c>
      <c r="X239" s="43" t="n">
        <v>1</v>
      </c>
      <c r="Y239" s="43" t="n">
        <v>2644.92</v>
      </c>
      <c r="Z239" s="43" t="n">
        <v>152771.06</v>
      </c>
      <c r="AA239" s="43" t="n">
        <v>1</v>
      </c>
      <c r="AB239" s="43" t="n">
        <v>152771.06</v>
      </c>
    </row>
    <row r="240" customFormat="false" ht="14.65" hidden="false" customHeight="false" outlineLevel="0" collapsed="false">
      <c r="A240" s="43" t="n">
        <v>50</v>
      </c>
      <c r="B240" s="43" t="n">
        <v>0</v>
      </c>
      <c r="C240" s="43" t="n">
        <v>0</v>
      </c>
      <c r="D240" s="43" t="n">
        <v>1</v>
      </c>
      <c r="E240" s="43" t="n">
        <v>214</v>
      </c>
      <c r="F240" s="43" t="n">
        <f aca="false">ROUND(Source!AS224,O240)</f>
        <v>20127.14</v>
      </c>
      <c r="G240" s="43" t="s">
        <v>135</v>
      </c>
      <c r="H240" s="43" t="s">
        <v>136</v>
      </c>
      <c r="K240" s="43" t="n">
        <v>214</v>
      </c>
      <c r="L240" s="43" t="n">
        <v>15</v>
      </c>
      <c r="M240" s="43" t="n">
        <v>3</v>
      </c>
      <c r="O240" s="43" t="n">
        <v>2</v>
      </c>
      <c r="P240" s="43" t="n">
        <f aca="false">ROUND(Source!EK224,O240)</f>
        <v>579369.31</v>
      </c>
      <c r="W240" s="43" t="n">
        <v>20127.14</v>
      </c>
      <c r="X240" s="43" t="n">
        <v>1</v>
      </c>
      <c r="Y240" s="43" t="n">
        <v>20127.14</v>
      </c>
      <c r="Z240" s="43" t="n">
        <v>579369.31</v>
      </c>
      <c r="AA240" s="43" t="n">
        <v>1</v>
      </c>
      <c r="AB240" s="43" t="n">
        <v>579369.31</v>
      </c>
    </row>
    <row r="241" customFormat="false" ht="14.65" hidden="false" customHeight="false" outlineLevel="0" collapsed="false">
      <c r="A241" s="43" t="n">
        <v>50</v>
      </c>
      <c r="B241" s="43" t="n">
        <v>0</v>
      </c>
      <c r="C241" s="43" t="n">
        <v>0</v>
      </c>
      <c r="D241" s="43" t="n">
        <v>1</v>
      </c>
      <c r="E241" s="43" t="n">
        <v>232</v>
      </c>
      <c r="F241" s="43" t="n">
        <f aca="false">ROUND(Source!BC224,O241)</f>
        <v>0</v>
      </c>
      <c r="G241" s="43" t="s">
        <v>133</v>
      </c>
      <c r="H241" s="43" t="s">
        <v>134</v>
      </c>
      <c r="K241" s="43" t="n">
        <v>232</v>
      </c>
      <c r="L241" s="43" t="n">
        <v>16</v>
      </c>
      <c r="M241" s="43" t="n">
        <v>3</v>
      </c>
      <c r="O241" s="43" t="n">
        <v>2</v>
      </c>
      <c r="P241" s="43" t="n">
        <f aca="false">ROUND(Source!EU224,O241)</f>
        <v>0</v>
      </c>
      <c r="W241" s="43" t="n">
        <v>0</v>
      </c>
      <c r="X241" s="43" t="n">
        <v>1</v>
      </c>
      <c r="Y241" s="43" t="n">
        <v>0</v>
      </c>
      <c r="Z241" s="43" t="n">
        <v>0</v>
      </c>
      <c r="AA241" s="43" t="n">
        <v>1</v>
      </c>
      <c r="AB241" s="43" t="n">
        <v>0</v>
      </c>
    </row>
    <row r="242" customFormat="false" ht="14.65" hidden="false" customHeight="false" outlineLevel="0" collapsed="false">
      <c r="A242" s="43" t="n">
        <v>50</v>
      </c>
      <c r="B242" s="43" t="n">
        <v>0</v>
      </c>
      <c r="C242" s="43" t="n">
        <v>0</v>
      </c>
      <c r="D242" s="43" t="n">
        <v>1</v>
      </c>
      <c r="E242" s="43" t="n">
        <v>215</v>
      </c>
      <c r="F242" s="43" t="n">
        <f aca="false">ROUND(Source!AT224,O242)</f>
        <v>116.12</v>
      </c>
      <c r="G242" s="43" t="s">
        <v>137</v>
      </c>
      <c r="H242" s="43" t="s">
        <v>138</v>
      </c>
      <c r="K242" s="43" t="n">
        <v>215</v>
      </c>
      <c r="L242" s="43" t="n">
        <v>17</v>
      </c>
      <c r="M242" s="43" t="n">
        <v>3</v>
      </c>
      <c r="O242" s="43" t="n">
        <v>2</v>
      </c>
      <c r="P242" s="43" t="n">
        <f aca="false">ROUND(Source!EL224,O242)</f>
        <v>3385.47</v>
      </c>
      <c r="W242" s="43" t="n">
        <v>116.12</v>
      </c>
      <c r="X242" s="43" t="n">
        <v>1</v>
      </c>
      <c r="Y242" s="43" t="n">
        <v>116.12</v>
      </c>
      <c r="Z242" s="43" t="n">
        <v>3385.47</v>
      </c>
      <c r="AA242" s="43" t="n">
        <v>1</v>
      </c>
      <c r="AB242" s="43" t="n">
        <v>3385.47</v>
      </c>
    </row>
    <row r="243" customFormat="false" ht="14.65" hidden="false" customHeight="false" outlineLevel="0" collapsed="false">
      <c r="A243" s="43" t="n">
        <v>50</v>
      </c>
      <c r="B243" s="43" t="n">
        <v>0</v>
      </c>
      <c r="C243" s="43" t="n">
        <v>0</v>
      </c>
      <c r="D243" s="43" t="n">
        <v>1</v>
      </c>
      <c r="E243" s="43" t="n">
        <v>217</v>
      </c>
      <c r="F243" s="43" t="n">
        <f aca="false">ROUND(Source!AU224,O243)</f>
        <v>0</v>
      </c>
      <c r="G243" s="43" t="s">
        <v>139</v>
      </c>
      <c r="H243" s="43" t="s">
        <v>140</v>
      </c>
      <c r="K243" s="43" t="n">
        <v>217</v>
      </c>
      <c r="L243" s="43" t="n">
        <v>18</v>
      </c>
      <c r="M243" s="43" t="n">
        <v>3</v>
      </c>
      <c r="O243" s="43" t="n">
        <v>2</v>
      </c>
      <c r="P243" s="43" t="n">
        <f aca="false">ROUND(Source!EM224,O243)</f>
        <v>0</v>
      </c>
      <c r="W243" s="43" t="n">
        <v>0</v>
      </c>
      <c r="X243" s="43" t="n">
        <v>1</v>
      </c>
      <c r="Y243" s="43" t="n">
        <v>0</v>
      </c>
      <c r="Z243" s="43" t="n">
        <v>0</v>
      </c>
      <c r="AA243" s="43" t="n">
        <v>1</v>
      </c>
      <c r="AB243" s="43" t="n">
        <v>0</v>
      </c>
    </row>
    <row r="244" customFormat="false" ht="14.65" hidden="false" customHeight="false" outlineLevel="0" collapsed="false">
      <c r="A244" s="43" t="n">
        <v>50</v>
      </c>
      <c r="B244" s="43" t="n">
        <v>0</v>
      </c>
      <c r="C244" s="43" t="n">
        <v>0</v>
      </c>
      <c r="D244" s="43" t="n">
        <v>1</v>
      </c>
      <c r="E244" s="43" t="n">
        <v>230</v>
      </c>
      <c r="F244" s="43" t="n">
        <f aca="false">ROUND(Source!BA224,O244)</f>
        <v>0</v>
      </c>
      <c r="G244" s="43" t="s">
        <v>141</v>
      </c>
      <c r="H244" s="43" t="s">
        <v>142</v>
      </c>
      <c r="K244" s="43" t="n">
        <v>230</v>
      </c>
      <c r="L244" s="43" t="n">
        <v>19</v>
      </c>
      <c r="M244" s="43" t="n">
        <v>3</v>
      </c>
      <c r="O244" s="43" t="n">
        <v>2</v>
      </c>
      <c r="P244" s="43" t="n">
        <f aca="false">ROUND(Source!ES224,O244)</f>
        <v>0</v>
      </c>
      <c r="W244" s="43" t="n">
        <v>0</v>
      </c>
      <c r="X244" s="43" t="n">
        <v>1</v>
      </c>
      <c r="Y244" s="43" t="n">
        <v>0</v>
      </c>
      <c r="Z244" s="43" t="n">
        <v>0</v>
      </c>
      <c r="AA244" s="43" t="n">
        <v>1</v>
      </c>
      <c r="AB244" s="43" t="n">
        <v>0</v>
      </c>
    </row>
    <row r="245" customFormat="false" ht="14.65" hidden="false" customHeight="false" outlineLevel="0" collapsed="false">
      <c r="A245" s="43" t="n">
        <v>50</v>
      </c>
      <c r="B245" s="43" t="n">
        <v>0</v>
      </c>
      <c r="C245" s="43" t="n">
        <v>0</v>
      </c>
      <c r="D245" s="43" t="n">
        <v>1</v>
      </c>
      <c r="E245" s="43" t="n">
        <v>206</v>
      </c>
      <c r="F245" s="43" t="n">
        <f aca="false">ROUND(Source!T224,O245)</f>
        <v>0</v>
      </c>
      <c r="G245" s="43" t="s">
        <v>143</v>
      </c>
      <c r="H245" s="43" t="s">
        <v>16</v>
      </c>
      <c r="K245" s="43" t="n">
        <v>206</v>
      </c>
      <c r="L245" s="43" t="n">
        <v>20</v>
      </c>
      <c r="M245" s="43" t="n">
        <v>3</v>
      </c>
      <c r="O245" s="43" t="n">
        <v>2</v>
      </c>
      <c r="P245" s="43" t="n">
        <f aca="false">ROUND(Source!DL224,O245)</f>
        <v>0</v>
      </c>
      <c r="W245" s="43" t="n">
        <v>0</v>
      </c>
      <c r="X245" s="43" t="n">
        <v>1</v>
      </c>
      <c r="Y245" s="43" t="n">
        <v>0</v>
      </c>
      <c r="Z245" s="43" t="n">
        <v>0</v>
      </c>
      <c r="AA245" s="43" t="n">
        <v>1</v>
      </c>
      <c r="AB245" s="43" t="n">
        <v>0</v>
      </c>
    </row>
    <row r="246" customFormat="false" ht="14.65" hidden="false" customHeight="false" outlineLevel="0" collapsed="false">
      <c r="A246" s="43" t="n">
        <v>50</v>
      </c>
      <c r="B246" s="43" t="n">
        <v>0</v>
      </c>
      <c r="C246" s="43" t="n">
        <v>0</v>
      </c>
      <c r="D246" s="43" t="n">
        <v>1</v>
      </c>
      <c r="E246" s="43" t="n">
        <v>207</v>
      </c>
      <c r="F246" s="43" t="n">
        <f aca="false">Source!U224</f>
        <v>247.165277392</v>
      </c>
      <c r="G246" s="43" t="s">
        <v>144</v>
      </c>
      <c r="H246" s="43" t="s">
        <v>145</v>
      </c>
      <c r="K246" s="43" t="n">
        <v>207</v>
      </c>
      <c r="L246" s="43" t="n">
        <v>21</v>
      </c>
      <c r="M246" s="43" t="n">
        <v>3</v>
      </c>
      <c r="O246" s="43" t="n">
        <v>-1</v>
      </c>
      <c r="P246" s="43" t="n">
        <f aca="false">Source!DM224</f>
        <v>247.165277392</v>
      </c>
      <c r="W246" s="43" t="n">
        <v>247.165277392</v>
      </c>
      <c r="X246" s="43" t="n">
        <v>1</v>
      </c>
      <c r="Y246" s="43" t="n">
        <v>247.165277392</v>
      </c>
      <c r="Z246" s="43" t="n">
        <v>247.165277392</v>
      </c>
      <c r="AA246" s="43" t="n">
        <v>1</v>
      </c>
      <c r="AB246" s="43" t="n">
        <v>247.165277392</v>
      </c>
    </row>
    <row r="247" customFormat="false" ht="14.65" hidden="false" customHeight="false" outlineLevel="0" collapsed="false">
      <c r="A247" s="43" t="n">
        <v>50</v>
      </c>
      <c r="B247" s="43" t="n">
        <v>0</v>
      </c>
      <c r="C247" s="43" t="n">
        <v>0</v>
      </c>
      <c r="D247" s="43" t="n">
        <v>1</v>
      </c>
      <c r="E247" s="43" t="n">
        <v>208</v>
      </c>
      <c r="F247" s="43" t="n">
        <f aca="false">Source!V224</f>
        <v>0</v>
      </c>
      <c r="G247" s="43" t="s">
        <v>146</v>
      </c>
      <c r="H247" s="43" t="s">
        <v>147</v>
      </c>
      <c r="K247" s="43" t="n">
        <v>208</v>
      </c>
      <c r="L247" s="43" t="n">
        <v>22</v>
      </c>
      <c r="M247" s="43" t="n">
        <v>3</v>
      </c>
      <c r="O247" s="43" t="n">
        <v>-1</v>
      </c>
      <c r="P247" s="43" t="n">
        <f aca="false">Source!DN224</f>
        <v>0</v>
      </c>
      <c r="W247" s="43" t="n">
        <v>0</v>
      </c>
      <c r="X247" s="43" t="n">
        <v>1</v>
      </c>
      <c r="Y247" s="43" t="n">
        <v>0</v>
      </c>
      <c r="Z247" s="43" t="n">
        <v>0</v>
      </c>
      <c r="AA247" s="43" t="n">
        <v>1</v>
      </c>
      <c r="AB247" s="43" t="n">
        <v>0</v>
      </c>
    </row>
    <row r="248" customFormat="false" ht="14.65" hidden="false" customHeight="false" outlineLevel="0" collapsed="false">
      <c r="A248" s="43" t="n">
        <v>50</v>
      </c>
      <c r="B248" s="43" t="n">
        <v>0</v>
      </c>
      <c r="C248" s="43" t="n">
        <v>0</v>
      </c>
      <c r="D248" s="43" t="n">
        <v>1</v>
      </c>
      <c r="E248" s="43" t="n">
        <v>209</v>
      </c>
      <c r="F248" s="43" t="n">
        <f aca="false">ROUND(Source!W224,O248)</f>
        <v>0</v>
      </c>
      <c r="G248" s="43" t="s">
        <v>148</v>
      </c>
      <c r="H248" s="43" t="s">
        <v>149</v>
      </c>
      <c r="K248" s="43" t="n">
        <v>209</v>
      </c>
      <c r="L248" s="43" t="n">
        <v>23</v>
      </c>
      <c r="M248" s="43" t="n">
        <v>3</v>
      </c>
      <c r="O248" s="43" t="n">
        <v>2</v>
      </c>
      <c r="P248" s="43" t="n">
        <f aca="false">ROUND(Source!DO224,O248)</f>
        <v>0</v>
      </c>
      <c r="W248" s="43" t="n">
        <v>0</v>
      </c>
      <c r="X248" s="43" t="n">
        <v>1</v>
      </c>
      <c r="Y248" s="43" t="n">
        <v>0</v>
      </c>
      <c r="Z248" s="43" t="n">
        <v>0</v>
      </c>
      <c r="AA248" s="43" t="n">
        <v>1</v>
      </c>
      <c r="AB248" s="43" t="n">
        <v>0</v>
      </c>
    </row>
    <row r="249" customFormat="false" ht="14.65" hidden="false" customHeight="false" outlineLevel="0" collapsed="false">
      <c r="A249" s="43" t="n">
        <v>50</v>
      </c>
      <c r="B249" s="43" t="n">
        <v>0</v>
      </c>
      <c r="C249" s="43" t="n">
        <v>0</v>
      </c>
      <c r="D249" s="43" t="n">
        <v>1</v>
      </c>
      <c r="E249" s="43" t="n">
        <v>233</v>
      </c>
      <c r="F249" s="43" t="n">
        <f aca="false">ROUND(Source!BD224,O249)</f>
        <v>0</v>
      </c>
      <c r="G249" s="43" t="s">
        <v>150</v>
      </c>
      <c r="H249" s="43" t="s">
        <v>151</v>
      </c>
      <c r="K249" s="43" t="n">
        <v>233</v>
      </c>
      <c r="L249" s="43" t="n">
        <v>24</v>
      </c>
      <c r="M249" s="43" t="n">
        <v>3</v>
      </c>
      <c r="O249" s="43" t="n">
        <v>2</v>
      </c>
      <c r="P249" s="43" t="n">
        <f aca="false">ROUND(Source!EV224,O249)</f>
        <v>0</v>
      </c>
      <c r="W249" s="43" t="n">
        <v>0</v>
      </c>
      <c r="X249" s="43" t="n">
        <v>1</v>
      </c>
      <c r="Y249" s="43" t="n">
        <v>0</v>
      </c>
      <c r="Z249" s="43" t="n">
        <v>0</v>
      </c>
      <c r="AA249" s="43" t="n">
        <v>1</v>
      </c>
      <c r="AB249" s="43" t="n">
        <v>0</v>
      </c>
    </row>
    <row r="250" customFormat="false" ht="14.65" hidden="false" customHeight="false" outlineLevel="0" collapsed="false">
      <c r="A250" s="43" t="n">
        <v>50</v>
      </c>
      <c r="B250" s="43" t="n">
        <v>0</v>
      </c>
      <c r="C250" s="43" t="n">
        <v>0</v>
      </c>
      <c r="D250" s="43" t="n">
        <v>1</v>
      </c>
      <c r="E250" s="43" t="n">
        <v>210</v>
      </c>
      <c r="F250" s="43" t="n">
        <f aca="false">ROUND(Source!X224,O250)</f>
        <v>3160.14</v>
      </c>
      <c r="G250" s="43" t="s">
        <v>152</v>
      </c>
      <c r="H250" s="43" t="s">
        <v>153</v>
      </c>
      <c r="K250" s="43" t="n">
        <v>210</v>
      </c>
      <c r="L250" s="43" t="n">
        <v>25</v>
      </c>
      <c r="M250" s="43" t="n">
        <v>3</v>
      </c>
      <c r="O250" s="43" t="n">
        <v>2</v>
      </c>
      <c r="P250" s="43" t="n">
        <f aca="false">ROUND(Source!DP224,O250)</f>
        <v>182530.66</v>
      </c>
      <c r="W250" s="43" t="n">
        <v>3160.14</v>
      </c>
      <c r="X250" s="43" t="n">
        <v>1</v>
      </c>
      <c r="Y250" s="43" t="n">
        <v>3160.14</v>
      </c>
      <c r="Z250" s="43" t="n">
        <v>182530.66</v>
      </c>
      <c r="AA250" s="43" t="n">
        <v>1</v>
      </c>
      <c r="AB250" s="43" t="n">
        <v>182530.66</v>
      </c>
    </row>
    <row r="251" customFormat="false" ht="14.65" hidden="false" customHeight="false" outlineLevel="0" collapsed="false">
      <c r="A251" s="43" t="n">
        <v>50</v>
      </c>
      <c r="B251" s="43" t="n">
        <v>0</v>
      </c>
      <c r="C251" s="43" t="n">
        <v>0</v>
      </c>
      <c r="D251" s="43" t="n">
        <v>1</v>
      </c>
      <c r="E251" s="43" t="n">
        <v>211</v>
      </c>
      <c r="F251" s="43" t="n">
        <f aca="false">ROUND(Source!Y224,O251)</f>
        <v>1926.06</v>
      </c>
      <c r="G251" s="43" t="s">
        <v>154</v>
      </c>
      <c r="H251" s="43" t="s">
        <v>155</v>
      </c>
      <c r="K251" s="43" t="n">
        <v>211</v>
      </c>
      <c r="L251" s="43" t="n">
        <v>26</v>
      </c>
      <c r="M251" s="43" t="n">
        <v>3</v>
      </c>
      <c r="O251" s="43" t="n">
        <v>2</v>
      </c>
      <c r="P251" s="43" t="n">
        <f aca="false">ROUND(Source!DQ224,O251)</f>
        <v>111250.31</v>
      </c>
      <c r="W251" s="43" t="n">
        <v>1926.06</v>
      </c>
      <c r="X251" s="43" t="n">
        <v>1</v>
      </c>
      <c r="Y251" s="43" t="n">
        <v>1926.06</v>
      </c>
      <c r="Z251" s="43" t="n">
        <v>111250.31</v>
      </c>
      <c r="AA251" s="43" t="n">
        <v>1</v>
      </c>
      <c r="AB251" s="43" t="n">
        <v>111250.31</v>
      </c>
    </row>
    <row r="252" customFormat="false" ht="14.65" hidden="false" customHeight="false" outlineLevel="0" collapsed="false">
      <c r="A252" s="43" t="n">
        <v>50</v>
      </c>
      <c r="B252" s="43" t="n">
        <v>0</v>
      </c>
      <c r="C252" s="43" t="n">
        <v>0</v>
      </c>
      <c r="D252" s="43" t="n">
        <v>1</v>
      </c>
      <c r="E252" s="43" t="n">
        <v>224</v>
      </c>
      <c r="F252" s="43" t="n">
        <f aca="false">ROUND(Source!AR224,O252)</f>
        <v>20243.26</v>
      </c>
      <c r="G252" s="43" t="s">
        <v>156</v>
      </c>
      <c r="H252" s="43" t="s">
        <v>157</v>
      </c>
      <c r="K252" s="43" t="n">
        <v>224</v>
      </c>
      <c r="L252" s="43" t="n">
        <v>27</v>
      </c>
      <c r="M252" s="43" t="n">
        <v>3</v>
      </c>
      <c r="O252" s="43" t="n">
        <v>2</v>
      </c>
      <c r="P252" s="43" t="n">
        <f aca="false">ROUND(Source!EJ224,O252)</f>
        <v>582754.78</v>
      </c>
      <c r="W252" s="43" t="n">
        <v>20243.26</v>
      </c>
      <c r="X252" s="43" t="n">
        <v>1</v>
      </c>
      <c r="Y252" s="43" t="n">
        <v>20243.26</v>
      </c>
      <c r="Z252" s="43" t="n">
        <v>582754.78</v>
      </c>
      <c r="AA252" s="43" t="n">
        <v>1</v>
      </c>
      <c r="AB252" s="43" t="n">
        <v>582754.78</v>
      </c>
    </row>
    <row r="254" customFormat="false" ht="14.65" hidden="false" customHeight="false" outlineLevel="0" collapsed="false">
      <c r="A254" s="43" t="n">
        <v>51</v>
      </c>
      <c r="B254" s="43" t="n">
        <f aca="false">B12</f>
        <v>289</v>
      </c>
      <c r="C254" s="43" t="n">
        <f aca="false">A12</f>
        <v>1</v>
      </c>
      <c r="D254" s="43" t="n">
        <f aca="false">ROW(A12)</f>
        <v>12</v>
      </c>
      <c r="F254" s="43" t="str">
        <f aca="false">IF(F12&lt;&gt;"",F12,"")</f>
        <v>ЛС-02-01-02</v>
      </c>
      <c r="G254" s="43" t="str">
        <f aca="false">IF(G12&lt;&gt;"",G12,"")</f>
        <v>Электрохимическая защита</v>
      </c>
      <c r="H254" s="43" t="n">
        <v>0</v>
      </c>
      <c r="O254" s="43" t="n">
        <f aca="false">ROUND(O224,2)</f>
        <v>15157.06</v>
      </c>
      <c r="P254" s="43" t="n">
        <f aca="false">ROUND(P224,2)</f>
        <v>9673</v>
      </c>
      <c r="Q254" s="43" t="n">
        <f aca="false">ROUND(Q224,2)</f>
        <v>2839.14</v>
      </c>
      <c r="R254" s="43" t="n">
        <f aca="false">ROUND(R224,2)</f>
        <v>272.25</v>
      </c>
      <c r="S254" s="43" t="n">
        <f aca="false">ROUND(S224,2)</f>
        <v>2644.92</v>
      </c>
      <c r="T254" s="43" t="n">
        <f aca="false">ROUND(T224,2)</f>
        <v>0</v>
      </c>
      <c r="U254" s="43" t="n">
        <f aca="false">U224</f>
        <v>247.165277392</v>
      </c>
      <c r="V254" s="43" t="n">
        <f aca="false">V224</f>
        <v>0</v>
      </c>
      <c r="W254" s="43" t="n">
        <f aca="false">ROUND(W224,2)</f>
        <v>0</v>
      </c>
      <c r="X254" s="43" t="n">
        <f aca="false">ROUND(X224,2)</f>
        <v>3160.14</v>
      </c>
      <c r="Y254" s="43" t="n">
        <f aca="false">ROUND(Y224,2)</f>
        <v>1926.06</v>
      </c>
      <c r="AO254" s="43" t="n">
        <f aca="false">ROUND(AO224,2)</f>
        <v>0</v>
      </c>
      <c r="AP254" s="43" t="n">
        <f aca="false">ROUND(AP224,2)</f>
        <v>0</v>
      </c>
      <c r="AQ254" s="43" t="n">
        <f aca="false">ROUND(AQ224,2)</f>
        <v>0</v>
      </c>
      <c r="AR254" s="43" t="n">
        <f aca="false">ROUND(AR224,2)</f>
        <v>20243.26</v>
      </c>
      <c r="AS254" s="43" t="n">
        <f aca="false">ROUND(AS224,2)</f>
        <v>20127.14</v>
      </c>
      <c r="AT254" s="43" t="n">
        <f aca="false">ROUND(AT224,2)</f>
        <v>116.12</v>
      </c>
      <c r="AU254" s="43" t="n">
        <f aca="false">ROUND(AU224,2)</f>
        <v>0</v>
      </c>
      <c r="AV254" s="43" t="n">
        <f aca="false">ROUND(AV224,2)</f>
        <v>9673</v>
      </c>
      <c r="AW254" s="43" t="n">
        <f aca="false">ROUND(AW224,2)</f>
        <v>9673</v>
      </c>
      <c r="AX254" s="43" t="n">
        <f aca="false">ROUND(AX224,2)</f>
        <v>0</v>
      </c>
      <c r="AY254" s="43" t="n">
        <f aca="false">ROUND(AY224,2)</f>
        <v>9673</v>
      </c>
      <c r="AZ254" s="43" t="n">
        <f aca="false">ROUND(AZ224,2)</f>
        <v>0</v>
      </c>
      <c r="BA254" s="43" t="n">
        <f aca="false">ROUND(BA224,2)</f>
        <v>0</v>
      </c>
      <c r="BB254" s="43" t="n">
        <f aca="false">ROUND(BB224,2)</f>
        <v>0</v>
      </c>
      <c r="BC254" s="43" t="n">
        <f aca="false">ROUND(BC224,2)</f>
        <v>0</v>
      </c>
      <c r="BD254" s="43" t="n">
        <f aca="false">ROUND(BD224,2)</f>
        <v>0</v>
      </c>
      <c r="DG254" s="43" t="n">
        <f aca="false">ROUND(DG224,2)</f>
        <v>288973.81</v>
      </c>
      <c r="DH254" s="43" t="n">
        <f aca="false">ROUND(DH224,2)</f>
        <v>93577.15</v>
      </c>
      <c r="DI254" s="43" t="n">
        <f aca="false">ROUND(DI224,2)</f>
        <v>42625.6</v>
      </c>
      <c r="DJ254" s="43" t="n">
        <f aca="false">ROUND(DJ224,2)</f>
        <v>15725.61</v>
      </c>
      <c r="DK254" s="43" t="n">
        <f aca="false">ROUND(DK224,2)</f>
        <v>152771.06</v>
      </c>
      <c r="DL254" s="43" t="n">
        <f aca="false">ROUND(DL224,2)</f>
        <v>0</v>
      </c>
      <c r="DM254" s="43" t="n">
        <f aca="false">DM224</f>
        <v>247.165277392</v>
      </c>
      <c r="DN254" s="43" t="n">
        <f aca="false">DN224</f>
        <v>0</v>
      </c>
      <c r="DO254" s="43" t="n">
        <f aca="false">ROUND(DO224,2)</f>
        <v>0</v>
      </c>
      <c r="DP254" s="43" t="n">
        <f aca="false">ROUND(DP224,2)</f>
        <v>182530.66</v>
      </c>
      <c r="DQ254" s="43" t="n">
        <f aca="false">ROUND(DQ224,2)</f>
        <v>111250.31</v>
      </c>
      <c r="EG254" s="43" t="n">
        <f aca="false">ROUND(EG224,2)</f>
        <v>0</v>
      </c>
      <c r="EH254" s="43" t="n">
        <f aca="false">ROUND(EH224,2)</f>
        <v>0</v>
      </c>
      <c r="EI254" s="43" t="n">
        <f aca="false">ROUND(EI224,2)</f>
        <v>0</v>
      </c>
      <c r="EJ254" s="43" t="n">
        <f aca="false">ROUND(EJ224,2)</f>
        <v>582754.78</v>
      </c>
      <c r="EK254" s="43" t="n">
        <f aca="false">ROUND(EK224,2)</f>
        <v>579369.31</v>
      </c>
      <c r="EL254" s="43" t="n">
        <f aca="false">ROUND(EL224,2)</f>
        <v>3385.47</v>
      </c>
      <c r="EM254" s="43" t="n">
        <f aca="false">ROUND(EM224,2)</f>
        <v>0</v>
      </c>
      <c r="EN254" s="43" t="n">
        <f aca="false">ROUND(EN224,2)</f>
        <v>93577.15</v>
      </c>
      <c r="EO254" s="43" t="n">
        <f aca="false">ROUND(EO224,2)</f>
        <v>93577.15</v>
      </c>
      <c r="EP254" s="43" t="n">
        <f aca="false">ROUND(EP224,2)</f>
        <v>0</v>
      </c>
      <c r="EQ254" s="43" t="n">
        <f aca="false">ROUND(EQ224,2)</f>
        <v>93577.15</v>
      </c>
      <c r="ER254" s="43" t="n">
        <f aca="false">ROUND(ER224,2)</f>
        <v>0</v>
      </c>
      <c r="ES254" s="43" t="n">
        <f aca="false">ROUND(ES224,2)</f>
        <v>0</v>
      </c>
      <c r="ET254" s="43" t="n">
        <f aca="false">ROUND(ET224,2)</f>
        <v>0</v>
      </c>
      <c r="EU254" s="43" t="n">
        <f aca="false">ROUND(EU224,2)</f>
        <v>0</v>
      </c>
      <c r="EV254" s="43" t="n">
        <f aca="false">ROUND(EV224,2)</f>
        <v>0</v>
      </c>
      <c r="GX254" s="43" t="n">
        <v>0</v>
      </c>
    </row>
    <row r="256" customFormat="false" ht="14.65" hidden="false" customHeight="false" outlineLevel="0" collapsed="false">
      <c r="A256" s="43" t="n">
        <v>50</v>
      </c>
      <c r="B256" s="43" t="n">
        <v>0</v>
      </c>
      <c r="C256" s="43" t="n">
        <v>0</v>
      </c>
      <c r="D256" s="43" t="n">
        <v>1</v>
      </c>
      <c r="E256" s="43" t="n">
        <v>201</v>
      </c>
      <c r="F256" s="43" t="n">
        <f aca="false">ROUND(Source!O254,O256)</f>
        <v>15157.06</v>
      </c>
      <c r="G256" s="43" t="s">
        <v>105</v>
      </c>
      <c r="H256" s="43" t="s">
        <v>106</v>
      </c>
      <c r="K256" s="43" t="n">
        <v>201</v>
      </c>
      <c r="L256" s="43" t="n">
        <v>1</v>
      </c>
      <c r="M256" s="43" t="n">
        <v>3</v>
      </c>
      <c r="O256" s="43" t="n">
        <v>2</v>
      </c>
      <c r="P256" s="43" t="n">
        <f aca="false">ROUND(Source!DG254,O256)</f>
        <v>288973.81</v>
      </c>
      <c r="W256" s="43" t="n">
        <v>15157.06</v>
      </c>
      <c r="X256" s="43" t="n">
        <v>1</v>
      </c>
      <c r="Y256" s="43" t="n">
        <v>15157.06</v>
      </c>
      <c r="Z256" s="43" t="n">
        <v>288973.81</v>
      </c>
      <c r="AA256" s="43" t="n">
        <v>1</v>
      </c>
      <c r="AB256" s="43" t="n">
        <v>288973.81</v>
      </c>
    </row>
    <row r="257" customFormat="false" ht="14.65" hidden="false" customHeight="false" outlineLevel="0" collapsed="false">
      <c r="A257" s="43" t="n">
        <v>50</v>
      </c>
      <c r="B257" s="43" t="n">
        <v>0</v>
      </c>
      <c r="C257" s="43" t="n">
        <v>0</v>
      </c>
      <c r="D257" s="43" t="n">
        <v>1</v>
      </c>
      <c r="E257" s="43" t="n">
        <v>202</v>
      </c>
      <c r="F257" s="43" t="n">
        <f aca="false">ROUND(Source!P254,O257)</f>
        <v>9673</v>
      </c>
      <c r="G257" s="43" t="s">
        <v>107</v>
      </c>
      <c r="H257" s="43" t="s">
        <v>108</v>
      </c>
      <c r="K257" s="43" t="n">
        <v>202</v>
      </c>
      <c r="L257" s="43" t="n">
        <v>2</v>
      </c>
      <c r="M257" s="43" t="n">
        <v>3</v>
      </c>
      <c r="O257" s="43" t="n">
        <v>2</v>
      </c>
      <c r="P257" s="43" t="n">
        <f aca="false">ROUND(Source!DH254,O257)</f>
        <v>93577.15</v>
      </c>
      <c r="W257" s="43" t="n">
        <v>9673</v>
      </c>
      <c r="X257" s="43" t="n">
        <v>1</v>
      </c>
      <c r="Y257" s="43" t="n">
        <v>9673</v>
      </c>
      <c r="Z257" s="43" t="n">
        <v>93577.15</v>
      </c>
      <c r="AA257" s="43" t="n">
        <v>1</v>
      </c>
      <c r="AB257" s="43" t="n">
        <v>93577.15</v>
      </c>
    </row>
    <row r="258" customFormat="false" ht="14.65" hidden="false" customHeight="false" outlineLevel="0" collapsed="false">
      <c r="A258" s="43" t="n">
        <v>50</v>
      </c>
      <c r="B258" s="43" t="n">
        <v>0</v>
      </c>
      <c r="C258" s="43" t="n">
        <v>0</v>
      </c>
      <c r="D258" s="43" t="n">
        <v>1</v>
      </c>
      <c r="E258" s="43" t="n">
        <v>222</v>
      </c>
      <c r="F258" s="43" t="n">
        <f aca="false">ROUND(Source!AO254,O258)</f>
        <v>0</v>
      </c>
      <c r="G258" s="43" t="s">
        <v>109</v>
      </c>
      <c r="H258" s="43" t="s">
        <v>110</v>
      </c>
      <c r="K258" s="43" t="n">
        <v>222</v>
      </c>
      <c r="L258" s="43" t="n">
        <v>3</v>
      </c>
      <c r="M258" s="43" t="n">
        <v>3</v>
      </c>
      <c r="O258" s="43" t="n">
        <v>2</v>
      </c>
      <c r="P258" s="43" t="n">
        <f aca="false">ROUND(Source!EG254,O258)</f>
        <v>0</v>
      </c>
      <c r="W258" s="43" t="n">
        <v>0</v>
      </c>
      <c r="X258" s="43" t="n">
        <v>1</v>
      </c>
      <c r="Y258" s="43" t="n">
        <v>0</v>
      </c>
      <c r="Z258" s="43" t="n">
        <v>0</v>
      </c>
      <c r="AA258" s="43" t="n">
        <v>1</v>
      </c>
      <c r="AB258" s="43" t="n">
        <v>0</v>
      </c>
    </row>
    <row r="259" customFormat="false" ht="14.65" hidden="false" customHeight="false" outlineLevel="0" collapsed="false">
      <c r="A259" s="43" t="n">
        <v>50</v>
      </c>
      <c r="B259" s="43" t="n">
        <v>0</v>
      </c>
      <c r="C259" s="43" t="n">
        <v>0</v>
      </c>
      <c r="D259" s="43" t="n">
        <v>1</v>
      </c>
      <c r="E259" s="43" t="n">
        <v>225</v>
      </c>
      <c r="F259" s="43" t="n">
        <f aca="false">ROUND(Source!AV254,O259)</f>
        <v>9673</v>
      </c>
      <c r="G259" s="43" t="s">
        <v>111</v>
      </c>
      <c r="H259" s="43" t="s">
        <v>112</v>
      </c>
      <c r="K259" s="43" t="n">
        <v>225</v>
      </c>
      <c r="L259" s="43" t="n">
        <v>4</v>
      </c>
      <c r="M259" s="43" t="n">
        <v>3</v>
      </c>
      <c r="O259" s="43" t="n">
        <v>2</v>
      </c>
      <c r="P259" s="43" t="n">
        <f aca="false">ROUND(Source!EN254,O259)</f>
        <v>93577.15</v>
      </c>
      <c r="W259" s="43" t="n">
        <v>9673</v>
      </c>
      <c r="X259" s="43" t="n">
        <v>1</v>
      </c>
      <c r="Y259" s="43" t="n">
        <v>9673</v>
      </c>
      <c r="Z259" s="43" t="n">
        <v>93577.15</v>
      </c>
      <c r="AA259" s="43" t="n">
        <v>1</v>
      </c>
      <c r="AB259" s="43" t="n">
        <v>93577.15</v>
      </c>
    </row>
    <row r="260" customFormat="false" ht="14.65" hidden="false" customHeight="false" outlineLevel="0" collapsed="false">
      <c r="A260" s="43" t="n">
        <v>50</v>
      </c>
      <c r="B260" s="43" t="n">
        <v>0</v>
      </c>
      <c r="C260" s="43" t="n">
        <v>0</v>
      </c>
      <c r="D260" s="43" t="n">
        <v>1</v>
      </c>
      <c r="E260" s="43" t="n">
        <v>226</v>
      </c>
      <c r="F260" s="43" t="n">
        <f aca="false">ROUND(Source!AW254,O260)</f>
        <v>9673</v>
      </c>
      <c r="G260" s="43" t="s">
        <v>113</v>
      </c>
      <c r="H260" s="43" t="s">
        <v>114</v>
      </c>
      <c r="K260" s="43" t="n">
        <v>226</v>
      </c>
      <c r="L260" s="43" t="n">
        <v>5</v>
      </c>
      <c r="M260" s="43" t="n">
        <v>3</v>
      </c>
      <c r="O260" s="43" t="n">
        <v>2</v>
      </c>
      <c r="P260" s="43" t="n">
        <f aca="false">ROUND(Source!EO254,O260)</f>
        <v>93577.15</v>
      </c>
      <c r="W260" s="43" t="n">
        <v>9673</v>
      </c>
      <c r="X260" s="43" t="n">
        <v>1</v>
      </c>
      <c r="Y260" s="43" t="n">
        <v>9673</v>
      </c>
      <c r="Z260" s="43" t="n">
        <v>93577.15</v>
      </c>
      <c r="AA260" s="43" t="n">
        <v>1</v>
      </c>
      <c r="AB260" s="43" t="n">
        <v>93577.15</v>
      </c>
    </row>
    <row r="261" customFormat="false" ht="14.65" hidden="false" customHeight="false" outlineLevel="0" collapsed="false">
      <c r="A261" s="43" t="n">
        <v>50</v>
      </c>
      <c r="B261" s="43" t="n">
        <v>0</v>
      </c>
      <c r="C261" s="43" t="n">
        <v>0</v>
      </c>
      <c r="D261" s="43" t="n">
        <v>1</v>
      </c>
      <c r="E261" s="43" t="n">
        <v>227</v>
      </c>
      <c r="F261" s="43" t="n">
        <f aca="false">ROUND(Source!AX254,O261)</f>
        <v>0</v>
      </c>
      <c r="G261" s="43" t="s">
        <v>115</v>
      </c>
      <c r="H261" s="43" t="s">
        <v>116</v>
      </c>
      <c r="K261" s="43" t="n">
        <v>227</v>
      </c>
      <c r="L261" s="43" t="n">
        <v>6</v>
      </c>
      <c r="M261" s="43" t="n">
        <v>3</v>
      </c>
      <c r="O261" s="43" t="n">
        <v>2</v>
      </c>
      <c r="P261" s="43" t="n">
        <f aca="false">ROUND(Source!EP254,O261)</f>
        <v>0</v>
      </c>
      <c r="W261" s="43" t="n">
        <v>0</v>
      </c>
      <c r="X261" s="43" t="n">
        <v>1</v>
      </c>
      <c r="Y261" s="43" t="n">
        <v>0</v>
      </c>
      <c r="Z261" s="43" t="n">
        <v>0</v>
      </c>
      <c r="AA261" s="43" t="n">
        <v>1</v>
      </c>
      <c r="AB261" s="43" t="n">
        <v>0</v>
      </c>
    </row>
    <row r="262" customFormat="false" ht="14.65" hidden="false" customHeight="false" outlineLevel="0" collapsed="false">
      <c r="A262" s="43" t="n">
        <v>50</v>
      </c>
      <c r="B262" s="43" t="n">
        <v>0</v>
      </c>
      <c r="C262" s="43" t="n">
        <v>0</v>
      </c>
      <c r="D262" s="43" t="n">
        <v>1</v>
      </c>
      <c r="E262" s="43" t="n">
        <v>228</v>
      </c>
      <c r="F262" s="43" t="n">
        <f aca="false">ROUND(Source!AY254,O262)</f>
        <v>9673</v>
      </c>
      <c r="G262" s="43" t="s">
        <v>117</v>
      </c>
      <c r="H262" s="43" t="s">
        <v>118</v>
      </c>
      <c r="K262" s="43" t="n">
        <v>228</v>
      </c>
      <c r="L262" s="43" t="n">
        <v>7</v>
      </c>
      <c r="M262" s="43" t="n">
        <v>3</v>
      </c>
      <c r="O262" s="43" t="n">
        <v>2</v>
      </c>
      <c r="P262" s="43" t="n">
        <f aca="false">ROUND(Source!EQ254,O262)</f>
        <v>93577.15</v>
      </c>
      <c r="W262" s="43" t="n">
        <v>9673</v>
      </c>
      <c r="X262" s="43" t="n">
        <v>1</v>
      </c>
      <c r="Y262" s="43" t="n">
        <v>9673</v>
      </c>
      <c r="Z262" s="43" t="n">
        <v>93577.15</v>
      </c>
      <c r="AA262" s="43" t="n">
        <v>1</v>
      </c>
      <c r="AB262" s="43" t="n">
        <v>93577.15</v>
      </c>
    </row>
    <row r="263" customFormat="false" ht="14.65" hidden="false" customHeight="false" outlineLevel="0" collapsed="false">
      <c r="A263" s="43" t="n">
        <v>50</v>
      </c>
      <c r="B263" s="43" t="n">
        <v>0</v>
      </c>
      <c r="C263" s="43" t="n">
        <v>0</v>
      </c>
      <c r="D263" s="43" t="n">
        <v>1</v>
      </c>
      <c r="E263" s="43" t="n">
        <v>216</v>
      </c>
      <c r="F263" s="43" t="n">
        <f aca="false">ROUND(Source!AP254,O263)</f>
        <v>0</v>
      </c>
      <c r="G263" s="43" t="s">
        <v>119</v>
      </c>
      <c r="H263" s="43" t="s">
        <v>120</v>
      </c>
      <c r="K263" s="43" t="n">
        <v>216</v>
      </c>
      <c r="L263" s="43" t="n">
        <v>8</v>
      </c>
      <c r="M263" s="43" t="n">
        <v>3</v>
      </c>
      <c r="O263" s="43" t="n">
        <v>2</v>
      </c>
      <c r="P263" s="43" t="n">
        <f aca="false">ROUND(Source!EH254,O263)</f>
        <v>0</v>
      </c>
      <c r="W263" s="43" t="n">
        <v>0</v>
      </c>
      <c r="X263" s="43" t="n">
        <v>1</v>
      </c>
      <c r="Y263" s="43" t="n">
        <v>0</v>
      </c>
      <c r="Z263" s="43" t="n">
        <v>0</v>
      </c>
      <c r="AA263" s="43" t="n">
        <v>1</v>
      </c>
      <c r="AB263" s="43" t="n">
        <v>0</v>
      </c>
    </row>
    <row r="264" customFormat="false" ht="14.65" hidden="false" customHeight="false" outlineLevel="0" collapsed="false">
      <c r="A264" s="43" t="n">
        <v>50</v>
      </c>
      <c r="B264" s="43" t="n">
        <v>0</v>
      </c>
      <c r="C264" s="43" t="n">
        <v>0</v>
      </c>
      <c r="D264" s="43" t="n">
        <v>1</v>
      </c>
      <c r="E264" s="43" t="n">
        <v>223</v>
      </c>
      <c r="F264" s="43" t="n">
        <f aca="false">ROUND(Source!AQ254,O264)</f>
        <v>0</v>
      </c>
      <c r="G264" s="43" t="s">
        <v>121</v>
      </c>
      <c r="H264" s="43" t="s">
        <v>122</v>
      </c>
      <c r="K264" s="43" t="n">
        <v>223</v>
      </c>
      <c r="L264" s="43" t="n">
        <v>9</v>
      </c>
      <c r="M264" s="43" t="n">
        <v>3</v>
      </c>
      <c r="O264" s="43" t="n">
        <v>2</v>
      </c>
      <c r="P264" s="43" t="n">
        <f aca="false">ROUND(Source!EI254,O264)</f>
        <v>0</v>
      </c>
      <c r="W264" s="43" t="n">
        <v>0</v>
      </c>
      <c r="X264" s="43" t="n">
        <v>1</v>
      </c>
      <c r="Y264" s="43" t="n">
        <v>0</v>
      </c>
      <c r="Z264" s="43" t="n">
        <v>0</v>
      </c>
      <c r="AA264" s="43" t="n">
        <v>1</v>
      </c>
      <c r="AB264" s="43" t="n">
        <v>0</v>
      </c>
    </row>
    <row r="265" customFormat="false" ht="14.65" hidden="false" customHeight="false" outlineLevel="0" collapsed="false">
      <c r="A265" s="43" t="n">
        <v>50</v>
      </c>
      <c r="B265" s="43" t="n">
        <v>0</v>
      </c>
      <c r="C265" s="43" t="n">
        <v>0</v>
      </c>
      <c r="D265" s="43" t="n">
        <v>1</v>
      </c>
      <c r="E265" s="43" t="n">
        <v>229</v>
      </c>
      <c r="F265" s="43" t="n">
        <f aca="false">ROUND(Source!AZ254,O265)</f>
        <v>0</v>
      </c>
      <c r="G265" s="43" t="s">
        <v>123</v>
      </c>
      <c r="H265" s="43" t="s">
        <v>124</v>
      </c>
      <c r="K265" s="43" t="n">
        <v>229</v>
      </c>
      <c r="L265" s="43" t="n">
        <v>10</v>
      </c>
      <c r="M265" s="43" t="n">
        <v>3</v>
      </c>
      <c r="O265" s="43" t="n">
        <v>2</v>
      </c>
      <c r="P265" s="43" t="n">
        <f aca="false">ROUND(Source!ER254,O265)</f>
        <v>0</v>
      </c>
      <c r="W265" s="43" t="n">
        <v>0</v>
      </c>
      <c r="X265" s="43" t="n">
        <v>1</v>
      </c>
      <c r="Y265" s="43" t="n">
        <v>0</v>
      </c>
      <c r="Z265" s="43" t="n">
        <v>0</v>
      </c>
      <c r="AA265" s="43" t="n">
        <v>1</v>
      </c>
      <c r="AB265" s="43" t="n">
        <v>0</v>
      </c>
    </row>
    <row r="266" customFormat="false" ht="14.65" hidden="false" customHeight="false" outlineLevel="0" collapsed="false">
      <c r="A266" s="43" t="n">
        <v>50</v>
      </c>
      <c r="B266" s="43" t="n">
        <v>0</v>
      </c>
      <c r="C266" s="43" t="n">
        <v>0</v>
      </c>
      <c r="D266" s="43" t="n">
        <v>1</v>
      </c>
      <c r="E266" s="43" t="n">
        <v>203</v>
      </c>
      <c r="F266" s="43" t="n">
        <f aca="false">ROUND(Source!Q254,O266)</f>
        <v>2839.14</v>
      </c>
      <c r="G266" s="43" t="s">
        <v>125</v>
      </c>
      <c r="H266" s="43" t="s">
        <v>126</v>
      </c>
      <c r="K266" s="43" t="n">
        <v>203</v>
      </c>
      <c r="L266" s="43" t="n">
        <v>11</v>
      </c>
      <c r="M266" s="43" t="n">
        <v>3</v>
      </c>
      <c r="O266" s="43" t="n">
        <v>2</v>
      </c>
      <c r="P266" s="43" t="n">
        <f aca="false">ROUND(Source!DI254,O266)</f>
        <v>42625.6</v>
      </c>
      <c r="W266" s="43" t="n">
        <v>2839.14</v>
      </c>
      <c r="X266" s="43" t="n">
        <v>1</v>
      </c>
      <c r="Y266" s="43" t="n">
        <v>2839.14</v>
      </c>
      <c r="Z266" s="43" t="n">
        <v>42625.6</v>
      </c>
      <c r="AA266" s="43" t="n">
        <v>1</v>
      </c>
      <c r="AB266" s="43" t="n">
        <v>42625.6</v>
      </c>
    </row>
    <row r="267" customFormat="false" ht="14.65" hidden="false" customHeight="false" outlineLevel="0" collapsed="false">
      <c r="A267" s="43" t="n">
        <v>50</v>
      </c>
      <c r="B267" s="43" t="n">
        <v>0</v>
      </c>
      <c r="C267" s="43" t="n">
        <v>0</v>
      </c>
      <c r="D267" s="43" t="n">
        <v>1</v>
      </c>
      <c r="E267" s="43" t="n">
        <v>231</v>
      </c>
      <c r="F267" s="43" t="n">
        <f aca="false">ROUND(Source!BB254,O267)</f>
        <v>0</v>
      </c>
      <c r="G267" s="43" t="s">
        <v>127</v>
      </c>
      <c r="H267" s="43" t="s">
        <v>128</v>
      </c>
      <c r="K267" s="43" t="n">
        <v>231</v>
      </c>
      <c r="L267" s="43" t="n">
        <v>12</v>
      </c>
      <c r="M267" s="43" t="n">
        <v>3</v>
      </c>
      <c r="O267" s="43" t="n">
        <v>2</v>
      </c>
      <c r="P267" s="43" t="n">
        <f aca="false">ROUND(Source!ET254,O267)</f>
        <v>0</v>
      </c>
      <c r="W267" s="43" t="n">
        <v>0</v>
      </c>
      <c r="X267" s="43" t="n">
        <v>1</v>
      </c>
      <c r="Y267" s="43" t="n">
        <v>0</v>
      </c>
      <c r="Z267" s="43" t="n">
        <v>0</v>
      </c>
      <c r="AA267" s="43" t="n">
        <v>1</v>
      </c>
      <c r="AB267" s="43" t="n">
        <v>0</v>
      </c>
    </row>
    <row r="268" customFormat="false" ht="14.65" hidden="false" customHeight="false" outlineLevel="0" collapsed="false">
      <c r="A268" s="43" t="n">
        <v>50</v>
      </c>
      <c r="B268" s="43" t="n">
        <v>0</v>
      </c>
      <c r="C268" s="43" t="n">
        <v>0</v>
      </c>
      <c r="D268" s="43" t="n">
        <v>1</v>
      </c>
      <c r="E268" s="43" t="n">
        <v>204</v>
      </c>
      <c r="F268" s="43" t="n">
        <f aca="false">ROUND(Source!R254,O268)</f>
        <v>272.25</v>
      </c>
      <c r="G268" s="43" t="s">
        <v>129</v>
      </c>
      <c r="H268" s="43" t="s">
        <v>130</v>
      </c>
      <c r="K268" s="43" t="n">
        <v>204</v>
      </c>
      <c r="L268" s="43" t="n">
        <v>13</v>
      </c>
      <c r="M268" s="43" t="n">
        <v>3</v>
      </c>
      <c r="O268" s="43" t="n">
        <v>2</v>
      </c>
      <c r="P268" s="43" t="n">
        <f aca="false">ROUND(Source!DJ254,O268)</f>
        <v>15725.61</v>
      </c>
      <c r="W268" s="43" t="n">
        <v>272.25</v>
      </c>
      <c r="X268" s="43" t="n">
        <v>1</v>
      </c>
      <c r="Y268" s="43" t="n">
        <v>272.25</v>
      </c>
      <c r="Z268" s="43" t="n">
        <v>15725.61</v>
      </c>
      <c r="AA268" s="43" t="n">
        <v>1</v>
      </c>
      <c r="AB268" s="43" t="n">
        <v>15725.61</v>
      </c>
    </row>
    <row r="269" customFormat="false" ht="14.65" hidden="false" customHeight="false" outlineLevel="0" collapsed="false">
      <c r="A269" s="43" t="n">
        <v>50</v>
      </c>
      <c r="B269" s="43" t="n">
        <v>0</v>
      </c>
      <c r="C269" s="43" t="n">
        <v>0</v>
      </c>
      <c r="D269" s="43" t="n">
        <v>1</v>
      </c>
      <c r="E269" s="43" t="n">
        <v>205</v>
      </c>
      <c r="F269" s="43" t="n">
        <f aca="false">ROUND(Source!S254,O269)</f>
        <v>2644.92</v>
      </c>
      <c r="G269" s="43" t="s">
        <v>131</v>
      </c>
      <c r="H269" s="43" t="s">
        <v>132</v>
      </c>
      <c r="K269" s="43" t="n">
        <v>205</v>
      </c>
      <c r="L269" s="43" t="n">
        <v>14</v>
      </c>
      <c r="M269" s="43" t="n">
        <v>3</v>
      </c>
      <c r="O269" s="43" t="n">
        <v>2</v>
      </c>
      <c r="P269" s="43" t="n">
        <f aca="false">ROUND(Source!DK254,O269)</f>
        <v>152771.06</v>
      </c>
      <c r="W269" s="43" t="n">
        <v>2644.92</v>
      </c>
      <c r="X269" s="43" t="n">
        <v>1</v>
      </c>
      <c r="Y269" s="43" t="n">
        <v>2644.92</v>
      </c>
      <c r="Z269" s="43" t="n">
        <v>152771.06</v>
      </c>
      <c r="AA269" s="43" t="n">
        <v>1</v>
      </c>
      <c r="AB269" s="43" t="n">
        <v>152771.06</v>
      </c>
    </row>
    <row r="270" customFormat="false" ht="14.65" hidden="false" customHeight="false" outlineLevel="0" collapsed="false">
      <c r="A270" s="43" t="n">
        <v>50</v>
      </c>
      <c r="B270" s="43" t="n">
        <v>0</v>
      </c>
      <c r="C270" s="43" t="n">
        <v>0</v>
      </c>
      <c r="D270" s="43" t="n">
        <v>1</v>
      </c>
      <c r="E270" s="43" t="n">
        <v>232</v>
      </c>
      <c r="F270" s="43" t="n">
        <f aca="false">ROUND(Source!BC254,O270)</f>
        <v>0</v>
      </c>
      <c r="G270" s="43" t="s">
        <v>133</v>
      </c>
      <c r="H270" s="43" t="s">
        <v>134</v>
      </c>
      <c r="K270" s="43" t="n">
        <v>232</v>
      </c>
      <c r="L270" s="43" t="n">
        <v>15</v>
      </c>
      <c r="M270" s="43" t="n">
        <v>3</v>
      </c>
      <c r="O270" s="43" t="n">
        <v>2</v>
      </c>
      <c r="P270" s="43" t="n">
        <f aca="false">ROUND(Source!EU254,O270)</f>
        <v>0</v>
      </c>
      <c r="W270" s="43" t="n">
        <v>0</v>
      </c>
      <c r="X270" s="43" t="n">
        <v>1</v>
      </c>
      <c r="Y270" s="43" t="n">
        <v>0</v>
      </c>
      <c r="Z270" s="43" t="n">
        <v>0</v>
      </c>
      <c r="AA270" s="43" t="n">
        <v>1</v>
      </c>
      <c r="AB270" s="43" t="n">
        <v>0</v>
      </c>
    </row>
    <row r="271" customFormat="false" ht="14.65" hidden="false" customHeight="false" outlineLevel="0" collapsed="false">
      <c r="A271" s="43" t="n">
        <v>50</v>
      </c>
      <c r="B271" s="43" t="n">
        <v>0</v>
      </c>
      <c r="C271" s="43" t="n">
        <v>0</v>
      </c>
      <c r="D271" s="43" t="n">
        <v>1</v>
      </c>
      <c r="E271" s="43" t="n">
        <v>214</v>
      </c>
      <c r="F271" s="43" t="n">
        <f aca="false">ROUND(Source!AS254,O271)</f>
        <v>20127.14</v>
      </c>
      <c r="G271" s="43" t="s">
        <v>135</v>
      </c>
      <c r="H271" s="43" t="s">
        <v>136</v>
      </c>
      <c r="K271" s="43" t="n">
        <v>214</v>
      </c>
      <c r="L271" s="43" t="n">
        <v>16</v>
      </c>
      <c r="M271" s="43" t="n">
        <v>3</v>
      </c>
      <c r="O271" s="43" t="n">
        <v>2</v>
      </c>
      <c r="P271" s="43" t="n">
        <f aca="false">ROUND(Source!EK254,O271)</f>
        <v>579369.31</v>
      </c>
      <c r="W271" s="43" t="n">
        <v>20127.14</v>
      </c>
      <c r="X271" s="43" t="n">
        <v>1</v>
      </c>
      <c r="Y271" s="43" t="n">
        <v>20127.14</v>
      </c>
      <c r="Z271" s="43" t="n">
        <v>579369.31</v>
      </c>
      <c r="AA271" s="43" t="n">
        <v>1</v>
      </c>
      <c r="AB271" s="43" t="n">
        <v>579369.31</v>
      </c>
    </row>
    <row r="272" customFormat="false" ht="14.65" hidden="false" customHeight="false" outlineLevel="0" collapsed="false">
      <c r="A272" s="43" t="n">
        <v>50</v>
      </c>
      <c r="B272" s="43" t="n">
        <v>0</v>
      </c>
      <c r="C272" s="43" t="n">
        <v>0</v>
      </c>
      <c r="D272" s="43" t="n">
        <v>1</v>
      </c>
      <c r="E272" s="43" t="n">
        <v>215</v>
      </c>
      <c r="F272" s="43" t="n">
        <f aca="false">ROUND(Source!AT254,O272)</f>
        <v>116.12</v>
      </c>
      <c r="G272" s="43" t="s">
        <v>137</v>
      </c>
      <c r="H272" s="43" t="s">
        <v>138</v>
      </c>
      <c r="K272" s="43" t="n">
        <v>215</v>
      </c>
      <c r="L272" s="43" t="n">
        <v>17</v>
      </c>
      <c r="M272" s="43" t="n">
        <v>3</v>
      </c>
      <c r="O272" s="43" t="n">
        <v>2</v>
      </c>
      <c r="P272" s="43" t="n">
        <f aca="false">ROUND(Source!EL254,O272)</f>
        <v>3385.47</v>
      </c>
      <c r="W272" s="43" t="n">
        <v>116.12</v>
      </c>
      <c r="X272" s="43" t="n">
        <v>1</v>
      </c>
      <c r="Y272" s="43" t="n">
        <v>116.12</v>
      </c>
      <c r="Z272" s="43" t="n">
        <v>3385.47</v>
      </c>
      <c r="AA272" s="43" t="n">
        <v>1</v>
      </c>
      <c r="AB272" s="43" t="n">
        <v>3385.47</v>
      </c>
    </row>
    <row r="273" customFormat="false" ht="14.65" hidden="false" customHeight="false" outlineLevel="0" collapsed="false">
      <c r="A273" s="43" t="n">
        <v>50</v>
      </c>
      <c r="B273" s="43" t="n">
        <v>0</v>
      </c>
      <c r="C273" s="43" t="n">
        <v>0</v>
      </c>
      <c r="D273" s="43" t="n">
        <v>1</v>
      </c>
      <c r="E273" s="43" t="n">
        <v>217</v>
      </c>
      <c r="F273" s="43" t="n">
        <f aca="false">ROUND(Source!AU254,O273)</f>
        <v>0</v>
      </c>
      <c r="G273" s="43" t="s">
        <v>139</v>
      </c>
      <c r="H273" s="43" t="s">
        <v>140</v>
      </c>
      <c r="K273" s="43" t="n">
        <v>217</v>
      </c>
      <c r="L273" s="43" t="n">
        <v>18</v>
      </c>
      <c r="M273" s="43" t="n">
        <v>3</v>
      </c>
      <c r="O273" s="43" t="n">
        <v>2</v>
      </c>
      <c r="P273" s="43" t="n">
        <f aca="false">ROUND(Source!EM254,O273)</f>
        <v>0</v>
      </c>
      <c r="W273" s="43" t="n">
        <v>0</v>
      </c>
      <c r="X273" s="43" t="n">
        <v>1</v>
      </c>
      <c r="Y273" s="43" t="n">
        <v>0</v>
      </c>
      <c r="Z273" s="43" t="n">
        <v>0</v>
      </c>
      <c r="AA273" s="43" t="n">
        <v>1</v>
      </c>
      <c r="AB273" s="43" t="n">
        <v>0</v>
      </c>
    </row>
    <row r="274" customFormat="false" ht="14.65" hidden="false" customHeight="false" outlineLevel="0" collapsed="false">
      <c r="A274" s="43" t="n">
        <v>50</v>
      </c>
      <c r="B274" s="43" t="n">
        <v>0</v>
      </c>
      <c r="C274" s="43" t="n">
        <v>0</v>
      </c>
      <c r="D274" s="43" t="n">
        <v>1</v>
      </c>
      <c r="E274" s="43" t="n">
        <v>230</v>
      </c>
      <c r="F274" s="43" t="n">
        <f aca="false">ROUND(Source!BA254,O274)</f>
        <v>0</v>
      </c>
      <c r="G274" s="43" t="s">
        <v>141</v>
      </c>
      <c r="H274" s="43" t="s">
        <v>142</v>
      </c>
      <c r="K274" s="43" t="n">
        <v>230</v>
      </c>
      <c r="L274" s="43" t="n">
        <v>19</v>
      </c>
      <c r="M274" s="43" t="n">
        <v>3</v>
      </c>
      <c r="O274" s="43" t="n">
        <v>2</v>
      </c>
      <c r="P274" s="43" t="n">
        <f aca="false">ROUND(Source!ES254,O274)</f>
        <v>0</v>
      </c>
      <c r="W274" s="43" t="n">
        <v>0</v>
      </c>
      <c r="X274" s="43" t="n">
        <v>1</v>
      </c>
      <c r="Y274" s="43" t="n">
        <v>0</v>
      </c>
      <c r="Z274" s="43" t="n">
        <v>0</v>
      </c>
      <c r="AA274" s="43" t="n">
        <v>1</v>
      </c>
      <c r="AB274" s="43" t="n">
        <v>0</v>
      </c>
    </row>
    <row r="275" customFormat="false" ht="14.65" hidden="false" customHeight="false" outlineLevel="0" collapsed="false">
      <c r="A275" s="43" t="n">
        <v>50</v>
      </c>
      <c r="B275" s="43" t="n">
        <v>0</v>
      </c>
      <c r="C275" s="43" t="n">
        <v>0</v>
      </c>
      <c r="D275" s="43" t="n">
        <v>1</v>
      </c>
      <c r="E275" s="43" t="n">
        <v>206</v>
      </c>
      <c r="F275" s="43" t="n">
        <f aca="false">ROUND(Source!T254,O275)</f>
        <v>0</v>
      </c>
      <c r="G275" s="43" t="s">
        <v>143</v>
      </c>
      <c r="H275" s="43" t="s">
        <v>16</v>
      </c>
      <c r="K275" s="43" t="n">
        <v>206</v>
      </c>
      <c r="L275" s="43" t="n">
        <v>20</v>
      </c>
      <c r="M275" s="43" t="n">
        <v>3</v>
      </c>
      <c r="O275" s="43" t="n">
        <v>2</v>
      </c>
      <c r="P275" s="43" t="n">
        <f aca="false">ROUND(Source!DL254,O275)</f>
        <v>0</v>
      </c>
      <c r="W275" s="43" t="n">
        <v>0</v>
      </c>
      <c r="X275" s="43" t="n">
        <v>1</v>
      </c>
      <c r="Y275" s="43" t="n">
        <v>0</v>
      </c>
      <c r="Z275" s="43" t="n">
        <v>0</v>
      </c>
      <c r="AA275" s="43" t="n">
        <v>1</v>
      </c>
      <c r="AB275" s="43" t="n">
        <v>0</v>
      </c>
    </row>
    <row r="276" customFormat="false" ht="14.65" hidden="false" customHeight="false" outlineLevel="0" collapsed="false">
      <c r="A276" s="43" t="n">
        <v>50</v>
      </c>
      <c r="B276" s="43" t="n">
        <v>0</v>
      </c>
      <c r="C276" s="43" t="n">
        <v>0</v>
      </c>
      <c r="D276" s="43" t="n">
        <v>1</v>
      </c>
      <c r="E276" s="43" t="n">
        <v>207</v>
      </c>
      <c r="F276" s="43" t="n">
        <f aca="false">Source!U254</f>
        <v>247.165277392</v>
      </c>
      <c r="G276" s="43" t="s">
        <v>144</v>
      </c>
      <c r="H276" s="43" t="s">
        <v>145</v>
      </c>
      <c r="K276" s="43" t="n">
        <v>207</v>
      </c>
      <c r="L276" s="43" t="n">
        <v>21</v>
      </c>
      <c r="M276" s="43" t="n">
        <v>3</v>
      </c>
      <c r="O276" s="43" t="n">
        <v>-1</v>
      </c>
      <c r="P276" s="43" t="n">
        <f aca="false">Source!DM254</f>
        <v>247.165277392</v>
      </c>
      <c r="W276" s="43" t="n">
        <v>247.165277392</v>
      </c>
      <c r="X276" s="43" t="n">
        <v>1</v>
      </c>
      <c r="Y276" s="43" t="n">
        <v>247.165277392</v>
      </c>
      <c r="Z276" s="43" t="n">
        <v>247.165277392</v>
      </c>
      <c r="AA276" s="43" t="n">
        <v>1</v>
      </c>
      <c r="AB276" s="43" t="n">
        <v>247.165277392</v>
      </c>
    </row>
    <row r="277" customFormat="false" ht="14.65" hidden="false" customHeight="false" outlineLevel="0" collapsed="false">
      <c r="A277" s="43" t="n">
        <v>50</v>
      </c>
      <c r="B277" s="43" t="n">
        <v>0</v>
      </c>
      <c r="C277" s="43" t="n">
        <v>0</v>
      </c>
      <c r="D277" s="43" t="n">
        <v>1</v>
      </c>
      <c r="E277" s="43" t="n">
        <v>208</v>
      </c>
      <c r="F277" s="43" t="n">
        <f aca="false">Source!V254</f>
        <v>0</v>
      </c>
      <c r="G277" s="43" t="s">
        <v>146</v>
      </c>
      <c r="H277" s="43" t="s">
        <v>147</v>
      </c>
      <c r="K277" s="43" t="n">
        <v>208</v>
      </c>
      <c r="L277" s="43" t="n">
        <v>22</v>
      </c>
      <c r="M277" s="43" t="n">
        <v>3</v>
      </c>
      <c r="O277" s="43" t="n">
        <v>-1</v>
      </c>
      <c r="P277" s="43" t="n">
        <f aca="false">Source!DN254</f>
        <v>0</v>
      </c>
      <c r="W277" s="43" t="n">
        <v>0</v>
      </c>
      <c r="X277" s="43" t="n">
        <v>1</v>
      </c>
      <c r="Y277" s="43" t="n">
        <v>0</v>
      </c>
      <c r="Z277" s="43" t="n">
        <v>0</v>
      </c>
      <c r="AA277" s="43" t="n">
        <v>1</v>
      </c>
      <c r="AB277" s="43" t="n">
        <v>0</v>
      </c>
    </row>
    <row r="278" customFormat="false" ht="14.65" hidden="false" customHeight="false" outlineLevel="0" collapsed="false">
      <c r="A278" s="43" t="n">
        <v>50</v>
      </c>
      <c r="B278" s="43" t="n">
        <v>0</v>
      </c>
      <c r="C278" s="43" t="n">
        <v>0</v>
      </c>
      <c r="D278" s="43" t="n">
        <v>1</v>
      </c>
      <c r="E278" s="43" t="n">
        <v>209</v>
      </c>
      <c r="F278" s="43" t="n">
        <f aca="false">ROUND(Source!W254,O278)</f>
        <v>0</v>
      </c>
      <c r="G278" s="43" t="s">
        <v>148</v>
      </c>
      <c r="H278" s="43" t="s">
        <v>149</v>
      </c>
      <c r="K278" s="43" t="n">
        <v>209</v>
      </c>
      <c r="L278" s="43" t="n">
        <v>23</v>
      </c>
      <c r="M278" s="43" t="n">
        <v>3</v>
      </c>
      <c r="O278" s="43" t="n">
        <v>2</v>
      </c>
      <c r="P278" s="43" t="n">
        <f aca="false">ROUND(Source!DO254,O278)</f>
        <v>0</v>
      </c>
      <c r="W278" s="43" t="n">
        <v>0</v>
      </c>
      <c r="X278" s="43" t="n">
        <v>1</v>
      </c>
      <c r="Y278" s="43" t="n">
        <v>0</v>
      </c>
      <c r="Z278" s="43" t="n">
        <v>0</v>
      </c>
      <c r="AA278" s="43" t="n">
        <v>1</v>
      </c>
      <c r="AB278" s="43" t="n">
        <v>0</v>
      </c>
    </row>
    <row r="279" customFormat="false" ht="14.65" hidden="false" customHeight="false" outlineLevel="0" collapsed="false">
      <c r="A279" s="43" t="n">
        <v>50</v>
      </c>
      <c r="B279" s="43" t="n">
        <v>0</v>
      </c>
      <c r="C279" s="43" t="n">
        <v>0</v>
      </c>
      <c r="D279" s="43" t="n">
        <v>1</v>
      </c>
      <c r="E279" s="43" t="n">
        <v>233</v>
      </c>
      <c r="F279" s="43" t="n">
        <f aca="false">ROUND(Source!BD254,O279)</f>
        <v>0</v>
      </c>
      <c r="G279" s="43" t="s">
        <v>150</v>
      </c>
      <c r="H279" s="43" t="s">
        <v>151</v>
      </c>
      <c r="K279" s="43" t="n">
        <v>233</v>
      </c>
      <c r="L279" s="43" t="n">
        <v>24</v>
      </c>
      <c r="M279" s="43" t="n">
        <v>3</v>
      </c>
      <c r="O279" s="43" t="n">
        <v>2</v>
      </c>
      <c r="P279" s="43" t="n">
        <f aca="false">ROUND(Source!EV254,O279)</f>
        <v>0</v>
      </c>
      <c r="W279" s="43" t="n">
        <v>0</v>
      </c>
      <c r="X279" s="43" t="n">
        <v>1</v>
      </c>
      <c r="Y279" s="43" t="n">
        <v>0</v>
      </c>
      <c r="Z279" s="43" t="n">
        <v>0</v>
      </c>
      <c r="AA279" s="43" t="n">
        <v>1</v>
      </c>
      <c r="AB279" s="43" t="n">
        <v>0</v>
      </c>
    </row>
    <row r="280" customFormat="false" ht="14.65" hidden="false" customHeight="false" outlineLevel="0" collapsed="false">
      <c r="A280" s="43" t="n">
        <v>50</v>
      </c>
      <c r="B280" s="43" t="n">
        <v>0</v>
      </c>
      <c r="C280" s="43" t="n">
        <v>0</v>
      </c>
      <c r="D280" s="43" t="n">
        <v>1</v>
      </c>
      <c r="E280" s="43" t="n">
        <v>210</v>
      </c>
      <c r="F280" s="43" t="n">
        <f aca="false">ROUND(Source!X254,O280)</f>
        <v>3160.14</v>
      </c>
      <c r="G280" s="43" t="s">
        <v>152</v>
      </c>
      <c r="H280" s="43" t="s">
        <v>153</v>
      </c>
      <c r="K280" s="43" t="n">
        <v>210</v>
      </c>
      <c r="L280" s="43" t="n">
        <v>25</v>
      </c>
      <c r="M280" s="43" t="n">
        <v>3</v>
      </c>
      <c r="O280" s="43" t="n">
        <v>2</v>
      </c>
      <c r="P280" s="43" t="n">
        <f aca="false">ROUND(Source!DP254,O280)</f>
        <v>182530.66</v>
      </c>
      <c r="W280" s="43" t="n">
        <v>3160.14</v>
      </c>
      <c r="X280" s="43" t="n">
        <v>1</v>
      </c>
      <c r="Y280" s="43" t="n">
        <v>3160.14</v>
      </c>
      <c r="Z280" s="43" t="n">
        <v>182530.66</v>
      </c>
      <c r="AA280" s="43" t="n">
        <v>1</v>
      </c>
      <c r="AB280" s="43" t="n">
        <v>182530.66</v>
      </c>
    </row>
    <row r="281" customFormat="false" ht="14.65" hidden="false" customHeight="false" outlineLevel="0" collapsed="false">
      <c r="A281" s="43" t="n">
        <v>50</v>
      </c>
      <c r="B281" s="43" t="n">
        <v>0</v>
      </c>
      <c r="C281" s="43" t="n">
        <v>0</v>
      </c>
      <c r="D281" s="43" t="n">
        <v>1</v>
      </c>
      <c r="E281" s="43" t="n">
        <v>211</v>
      </c>
      <c r="F281" s="43" t="n">
        <f aca="false">ROUND(Source!Y254,O281)</f>
        <v>1926.06</v>
      </c>
      <c r="G281" s="43" t="s">
        <v>154</v>
      </c>
      <c r="H281" s="43" t="s">
        <v>155</v>
      </c>
      <c r="K281" s="43" t="n">
        <v>211</v>
      </c>
      <c r="L281" s="43" t="n">
        <v>26</v>
      </c>
      <c r="M281" s="43" t="n">
        <v>3</v>
      </c>
      <c r="O281" s="43" t="n">
        <v>2</v>
      </c>
      <c r="P281" s="43" t="n">
        <f aca="false">ROUND(Source!DQ254,O281)</f>
        <v>111250.31</v>
      </c>
      <c r="W281" s="43" t="n">
        <v>1926.06</v>
      </c>
      <c r="X281" s="43" t="n">
        <v>1</v>
      </c>
      <c r="Y281" s="43" t="n">
        <v>1926.06</v>
      </c>
      <c r="Z281" s="43" t="n">
        <v>111250.31</v>
      </c>
      <c r="AA281" s="43" t="n">
        <v>1</v>
      </c>
      <c r="AB281" s="43" t="n">
        <v>111250.31</v>
      </c>
    </row>
    <row r="282" customFormat="false" ht="14.65" hidden="false" customHeight="false" outlineLevel="0" collapsed="false">
      <c r="A282" s="43" t="n">
        <v>50</v>
      </c>
      <c r="B282" s="43" t="n">
        <v>0</v>
      </c>
      <c r="C282" s="43" t="n">
        <v>0</v>
      </c>
      <c r="D282" s="43" t="n">
        <v>1</v>
      </c>
      <c r="E282" s="43" t="n">
        <v>224</v>
      </c>
      <c r="F282" s="43" t="n">
        <f aca="false">ROUND(Source!AR254,O282)</f>
        <v>20243.26</v>
      </c>
      <c r="G282" s="43" t="s">
        <v>156</v>
      </c>
      <c r="H282" s="43" t="s">
        <v>157</v>
      </c>
      <c r="K282" s="43" t="n">
        <v>224</v>
      </c>
      <c r="L282" s="43" t="n">
        <v>27</v>
      </c>
      <c r="M282" s="43" t="n">
        <v>3</v>
      </c>
      <c r="O282" s="43" t="n">
        <v>2</v>
      </c>
      <c r="P282" s="43" t="n">
        <f aca="false">ROUND(Source!EJ254,O282)</f>
        <v>582754.78</v>
      </c>
      <c r="W282" s="43" t="n">
        <v>20243.26</v>
      </c>
      <c r="X282" s="43" t="n">
        <v>1</v>
      </c>
      <c r="Y282" s="43" t="n">
        <v>20243.26</v>
      </c>
      <c r="Z282" s="43" t="n">
        <v>582754.78</v>
      </c>
      <c r="AA282" s="43" t="n">
        <v>1</v>
      </c>
      <c r="AB282" s="43" t="n">
        <v>582754.78</v>
      </c>
    </row>
    <row r="285" customFormat="false" ht="14.65" hidden="false" customHeight="false" outlineLevel="0" collapsed="false">
      <c r="A285" s="43" t="n">
        <v>70</v>
      </c>
      <c r="B285" s="43" t="n">
        <v>1</v>
      </c>
      <c r="D285" s="43" t="n">
        <v>1</v>
      </c>
      <c r="E285" s="43" t="s">
        <v>253</v>
      </c>
      <c r="F285" s="43" t="s">
        <v>254</v>
      </c>
      <c r="G285" s="43" t="n">
        <v>0</v>
      </c>
      <c r="H285" s="43" t="n">
        <v>0</v>
      </c>
      <c r="J285" s="43" t="n">
        <v>0</v>
      </c>
      <c r="K285" s="43" t="n">
        <v>0</v>
      </c>
      <c r="N285" s="43" t="n">
        <v>0</v>
      </c>
      <c r="O285" s="43" t="n">
        <v>0</v>
      </c>
    </row>
    <row r="287" customFormat="false" ht="14.65" hidden="false" customHeight="false" outlineLevel="0" collapsed="false">
      <c r="A287" s="43" t="n">
        <v>-1</v>
      </c>
    </row>
    <row r="289" customFormat="false" ht="14.65" hidden="false" customHeight="false" outlineLevel="0" collapsed="false">
      <c r="A289" s="43" t="n">
        <v>75</v>
      </c>
      <c r="B289" s="43" t="s">
        <v>255</v>
      </c>
      <c r="C289" s="43" t="n">
        <v>2000</v>
      </c>
      <c r="D289" s="43" t="n">
        <v>0</v>
      </c>
      <c r="E289" s="43" t="n">
        <v>1</v>
      </c>
      <c r="G289" s="43" t="n">
        <v>0</v>
      </c>
      <c r="H289" s="43" t="n">
        <v>1</v>
      </c>
      <c r="I289" s="43" t="n">
        <v>1</v>
      </c>
      <c r="J289" s="43" t="n">
        <v>3</v>
      </c>
      <c r="K289" s="43" t="n">
        <v>0</v>
      </c>
      <c r="L289" s="43" t="n">
        <v>0</v>
      </c>
      <c r="M289" s="43" t="n">
        <v>0</v>
      </c>
      <c r="N289" s="43" t="n">
        <v>86497921</v>
      </c>
      <c r="O289" s="43" t="n">
        <v>1</v>
      </c>
    </row>
    <row r="290" customFormat="false" ht="14.65" hidden="false" customHeight="false" outlineLevel="0" collapsed="false">
      <c r="A290" s="43" t="n">
        <v>75</v>
      </c>
      <c r="B290" s="43" t="s">
        <v>256</v>
      </c>
      <c r="C290" s="43" t="n">
        <v>2026</v>
      </c>
      <c r="D290" s="43" t="n">
        <v>0</v>
      </c>
      <c r="E290" s="43" t="n">
        <v>7</v>
      </c>
      <c r="G290" s="43" t="n">
        <v>0</v>
      </c>
      <c r="H290" s="43" t="n">
        <v>2</v>
      </c>
      <c r="I290" s="43" t="n">
        <v>1</v>
      </c>
      <c r="J290" s="43" t="n">
        <v>3</v>
      </c>
      <c r="K290" s="43" t="n">
        <v>0</v>
      </c>
      <c r="L290" s="43" t="n">
        <v>0</v>
      </c>
      <c r="M290" s="43" t="n">
        <v>1</v>
      </c>
      <c r="N290" s="43" t="n">
        <v>86497922</v>
      </c>
      <c r="O290" s="43" t="n">
        <v>2</v>
      </c>
    </row>
    <row r="294" customFormat="false" ht="14.65" hidden="false" customHeight="false" outlineLevel="0" collapsed="false">
      <c r="A294" s="43" t="n">
        <v>65</v>
      </c>
      <c r="C294" s="43" t="n">
        <v>1</v>
      </c>
      <c r="D294" s="43" t="n">
        <v>0</v>
      </c>
      <c r="E294" s="43" t="n">
        <v>245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C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9.1289062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76</v>
      </c>
      <c r="D1" s="0" t="s">
        <v>257</v>
      </c>
      <c r="F1" s="0" t="n">
        <v>0</v>
      </c>
      <c r="G1" s="0" t="n">
        <v>0</v>
      </c>
      <c r="H1" s="0" t="n">
        <v>0</v>
      </c>
      <c r="I1" s="0" t="s">
        <v>78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</row>
    <row r="4" customFormat="false" ht="12.75" hidden="false" customHeight="false" outlineLevel="0" collapsed="false">
      <c r="A4" s="0" t="n">
        <v>8</v>
      </c>
      <c r="B4" s="0" t="n">
        <v>1</v>
      </c>
      <c r="C4" s="0" t="n">
        <v>-1</v>
      </c>
      <c r="F4" s="0" t="s">
        <v>80</v>
      </c>
      <c r="G4" s="0" t="s">
        <v>81</v>
      </c>
      <c r="EC4" s="0" t="n">
        <v>0</v>
      </c>
    </row>
    <row r="12" customFormat="false" ht="12.75" hidden="false" customHeight="false" outlineLevel="0" collapsed="false">
      <c r="A12" s="0" t="n">
        <v>1</v>
      </c>
      <c r="B12" s="0" t="n">
        <v>51</v>
      </c>
      <c r="C12" s="0" t="n">
        <v>0</v>
      </c>
      <c r="E12" s="0" t="n">
        <v>0</v>
      </c>
      <c r="F12" s="0" t="s">
        <v>82</v>
      </c>
      <c r="G12" s="0" t="s">
        <v>83</v>
      </c>
      <c r="I12" s="0" t="n">
        <v>0</v>
      </c>
      <c r="J12" s="0" t="s">
        <v>84</v>
      </c>
      <c r="K12" s="0" t="n">
        <v>0</v>
      </c>
      <c r="L12" s="0" t="n">
        <v>0</v>
      </c>
      <c r="M12" s="0" t="n">
        <v>2</v>
      </c>
      <c r="O12" s="0" t="n">
        <v>2026</v>
      </c>
      <c r="P12" s="0" t="n">
        <v>7</v>
      </c>
      <c r="Q12" s="0" t="n">
        <v>0</v>
      </c>
      <c r="R12" s="0" t="n">
        <v>0</v>
      </c>
      <c r="S12" s="0" t="n">
        <v>0</v>
      </c>
      <c r="T12" s="0" t="n">
        <v>1</v>
      </c>
      <c r="U12" s="0" t="s">
        <v>85</v>
      </c>
      <c r="V12" s="0" t="n">
        <v>2</v>
      </c>
      <c r="BB12" s="0" t="n">
        <v>0</v>
      </c>
      <c r="BH12" s="0" t="s">
        <v>86</v>
      </c>
      <c r="BI12" s="0" t="s">
        <v>87</v>
      </c>
      <c r="BJ12" s="0" t="n">
        <v>1</v>
      </c>
      <c r="BK12" s="0" t="n">
        <v>1</v>
      </c>
      <c r="BL12" s="0" t="n">
        <v>0</v>
      </c>
      <c r="BM12" s="0" t="n">
        <v>0</v>
      </c>
      <c r="BN12" s="0" t="n">
        <v>1</v>
      </c>
      <c r="BO12" s="0" t="n">
        <v>0</v>
      </c>
      <c r="BP12" s="0" t="n">
        <v>-1</v>
      </c>
      <c r="BQ12" s="0" t="n">
        <v>2</v>
      </c>
      <c r="BR12" s="0" t="n">
        <v>1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BX12" s="0" t="n">
        <v>0</v>
      </c>
      <c r="BZ12" s="0" t="s">
        <v>88</v>
      </c>
      <c r="CA12" s="0" t="s">
        <v>89</v>
      </c>
      <c r="CB12" s="0" t="s">
        <v>89</v>
      </c>
      <c r="CC12" s="0" t="s">
        <v>89</v>
      </c>
      <c r="CD12" s="0" t="s">
        <v>89</v>
      </c>
      <c r="CE12" s="0" t="s">
        <v>90</v>
      </c>
      <c r="CF12" s="0" t="n">
        <v>0</v>
      </c>
      <c r="CG12" s="0" t="n">
        <v>0</v>
      </c>
      <c r="CH12" s="0" t="n">
        <v>524296</v>
      </c>
      <c r="CK12" s="0" t="n">
        <v>82</v>
      </c>
      <c r="CQ12" s="0" t="s">
        <v>91</v>
      </c>
      <c r="CR12" s="0" t="s">
        <v>92</v>
      </c>
      <c r="CS12" s="0" t="n">
        <v>41660</v>
      </c>
      <c r="CT12" s="0" t="n">
        <v>1</v>
      </c>
      <c r="CU12" s="0" t="n">
        <v>72</v>
      </c>
      <c r="CY12" s="0" t="n">
        <v>0</v>
      </c>
      <c r="EC12" s="0" t="n">
        <v>0</v>
      </c>
    </row>
    <row r="14" customFormat="false" ht="12.75" hidden="false" customHeight="false" outlineLevel="0" collapsed="false">
      <c r="A14" s="0" t="n">
        <v>22</v>
      </c>
      <c r="B14" s="0" t="n">
        <v>1</v>
      </c>
      <c r="C14" s="0" t="n">
        <v>0</v>
      </c>
      <c r="D14" s="0" t="n">
        <v>86497921</v>
      </c>
      <c r="E14" s="0" t="n">
        <v>86497922</v>
      </c>
      <c r="F14" s="0" t="n">
        <v>2</v>
      </c>
      <c r="G14" s="0" t="n">
        <v>1</v>
      </c>
    </row>
    <row r="16" customFormat="false" ht="12.75" hidden="false" customHeight="false" outlineLevel="0" collapsed="false">
      <c r="A16" s="0" t="n">
        <v>3</v>
      </c>
      <c r="B16" s="0" t="n">
        <v>1</v>
      </c>
      <c r="C16" s="0" t="s">
        <v>82</v>
      </c>
      <c r="D16" s="0" t="s">
        <v>83</v>
      </c>
      <c r="E16" s="0" t="n">
        <f aca="false">ROUND((Source!F240)/1000,2)</f>
        <v>20.13</v>
      </c>
      <c r="F16" s="0" t="n">
        <f aca="false">ROUND((Source!F242)/1000,2)</f>
        <v>0.12</v>
      </c>
      <c r="G16" s="0" t="n">
        <f aca="false">ROUND((Source!F233)/1000,2)</f>
        <v>0</v>
      </c>
      <c r="H16" s="0" t="n">
        <f aca="false">ROUND((Source!F243)/1000+(Source!F244)/1000,2)</f>
        <v>0</v>
      </c>
      <c r="I16" s="0" t="n">
        <f aca="false">E16+F16+G16+H16</f>
        <v>20.25</v>
      </c>
      <c r="J16" s="0" t="n">
        <f aca="false">ROUND((Source!F239+Source!F238)/1000,2)</f>
        <v>2.92</v>
      </c>
      <c r="K16" s="0" t="n">
        <v>24.83</v>
      </c>
      <c r="L16" s="0" t="n">
        <v>0</v>
      </c>
      <c r="M16" s="0" t="n">
        <v>0</v>
      </c>
      <c r="N16" s="0" t="n">
        <f aca="false">I16+L16+M16</f>
        <v>20.25</v>
      </c>
      <c r="T16" s="0" t="n">
        <f aca="false">ROUND((Source!P240)/1000,2)</f>
        <v>579.37</v>
      </c>
      <c r="U16" s="0" t="n">
        <f aca="false">ROUND((Source!P242)/1000,2)</f>
        <v>3.39</v>
      </c>
      <c r="V16" s="0" t="n">
        <f aca="false">ROUND((Source!P233)/1000,2)</f>
        <v>0</v>
      </c>
      <c r="W16" s="0" t="n">
        <f aca="false">ROUND((Source!P243)/1000+(Source!P244)/1000,2)</f>
        <v>0</v>
      </c>
      <c r="X16" s="0" t="n">
        <f aca="false">T16+U16+V16+W16</f>
        <v>582.76</v>
      </c>
      <c r="Y16" s="0" t="n">
        <f aca="false">ROUND((Source!P239+Source!P238)/1000,2)</f>
        <v>168.5</v>
      </c>
      <c r="Z16" s="0" t="n">
        <v>382.55</v>
      </c>
      <c r="AA16" s="0" t="n">
        <v>0</v>
      </c>
      <c r="AB16" s="0" t="n">
        <v>0</v>
      </c>
      <c r="AC16" s="0" t="n">
        <f aca="false">X16+AA16+AB16</f>
        <v>582.76</v>
      </c>
      <c r="AI16" s="0" t="n">
        <v>2</v>
      </c>
      <c r="AJ16" s="0" t="n">
        <v>0</v>
      </c>
      <c r="AK16" s="0" t="s">
        <v>83</v>
      </c>
      <c r="AN16" s="0" t="n">
        <v>0</v>
      </c>
      <c r="AT16" s="0" t="n">
        <v>15157.06</v>
      </c>
      <c r="AU16" s="0" t="n">
        <v>9673</v>
      </c>
      <c r="AV16" s="0" t="n">
        <v>0</v>
      </c>
      <c r="AW16" s="0" t="n">
        <v>0</v>
      </c>
      <c r="AX16" s="0" t="n">
        <v>0</v>
      </c>
      <c r="AY16" s="0" t="n">
        <v>2839.14</v>
      </c>
      <c r="AZ16" s="0" t="n">
        <v>272.25</v>
      </c>
      <c r="BA16" s="0" t="n">
        <v>2644.92</v>
      </c>
      <c r="BB16" s="0" t="n">
        <v>20127.14</v>
      </c>
      <c r="BC16" s="0" t="n">
        <v>116.12</v>
      </c>
      <c r="BD16" s="0" t="n">
        <v>0</v>
      </c>
      <c r="BE16" s="0" t="n">
        <v>0</v>
      </c>
      <c r="BF16" s="0" t="n">
        <v>247.165277392</v>
      </c>
      <c r="BG16" s="0" t="n">
        <v>0</v>
      </c>
      <c r="BH16" s="0" t="n">
        <v>0</v>
      </c>
      <c r="BI16" s="0" t="n">
        <v>3160.14</v>
      </c>
      <c r="BJ16" s="0" t="n">
        <v>1926.06</v>
      </c>
      <c r="BK16" s="0" t="n">
        <v>20243.26</v>
      </c>
      <c r="BR16" s="0" t="n">
        <v>288973.81</v>
      </c>
      <c r="BS16" s="0" t="n">
        <v>93577.15</v>
      </c>
      <c r="BT16" s="0" t="n">
        <v>0</v>
      </c>
      <c r="BU16" s="0" t="n">
        <v>0</v>
      </c>
      <c r="BV16" s="0" t="n">
        <v>0</v>
      </c>
      <c r="BW16" s="0" t="n">
        <v>42625.6</v>
      </c>
      <c r="BX16" s="0" t="n">
        <v>15725.61</v>
      </c>
      <c r="BY16" s="0" t="n">
        <v>152771.06</v>
      </c>
      <c r="BZ16" s="0" t="n">
        <v>579369.31</v>
      </c>
      <c r="CA16" s="0" t="n">
        <v>3385.47</v>
      </c>
      <c r="CB16" s="0" t="n">
        <v>0</v>
      </c>
      <c r="CC16" s="0" t="n">
        <v>0</v>
      </c>
      <c r="CD16" s="0" t="n">
        <v>247.165277392</v>
      </c>
      <c r="CE16" s="0" t="n">
        <v>0</v>
      </c>
      <c r="CF16" s="0" t="n">
        <v>0</v>
      </c>
      <c r="CG16" s="0" t="n">
        <v>182530.66</v>
      </c>
      <c r="CH16" s="0" t="n">
        <v>111250.31</v>
      </c>
      <c r="CI16" s="0" t="n">
        <v>582754.78</v>
      </c>
    </row>
    <row r="18" customFormat="false" ht="12.75" hidden="false" customHeight="false" outlineLevel="0" collapsed="false">
      <c r="A18" s="0" t="n">
        <v>51</v>
      </c>
      <c r="E18" s="0" t="n">
        <v>20.13</v>
      </c>
      <c r="F18" s="0" t="n">
        <v>0.12</v>
      </c>
      <c r="G18" s="0" t="n">
        <v>0</v>
      </c>
      <c r="H18" s="0" t="n">
        <v>0</v>
      </c>
      <c r="I18" s="0" t="n">
        <v>20.25</v>
      </c>
      <c r="J18" s="0" t="n">
        <v>2.92</v>
      </c>
      <c r="K18" s="0" t="n">
        <v>24.83</v>
      </c>
      <c r="L18" s="0" t="n">
        <v>0</v>
      </c>
      <c r="M18" s="0" t="n">
        <v>0</v>
      </c>
      <c r="N18" s="0" t="n">
        <v>20.25</v>
      </c>
      <c r="T18" s="0" t="n">
        <v>579.37</v>
      </c>
      <c r="U18" s="0" t="n">
        <v>3.39</v>
      </c>
      <c r="V18" s="0" t="n">
        <v>0</v>
      </c>
      <c r="W18" s="0" t="n">
        <v>0</v>
      </c>
      <c r="X18" s="0" t="n">
        <v>582.76</v>
      </c>
      <c r="Y18" s="0" t="n">
        <v>168.5</v>
      </c>
      <c r="Z18" s="0" t="n">
        <v>382.55</v>
      </c>
      <c r="AA18" s="0" t="n">
        <v>0</v>
      </c>
      <c r="AB18" s="0" t="n">
        <v>0</v>
      </c>
      <c r="AC18" s="0" t="n">
        <v>582.76</v>
      </c>
    </row>
    <row r="20" customFormat="false" ht="12.75" hidden="false" customHeight="false" outlineLevel="0" collapsed="false">
      <c r="A20" s="0" t="n">
        <v>50</v>
      </c>
      <c r="B20" s="0" t="n">
        <v>0</v>
      </c>
      <c r="C20" s="0" t="n">
        <v>0</v>
      </c>
      <c r="D20" s="0" t="n">
        <v>1</v>
      </c>
      <c r="E20" s="0" t="n">
        <v>201</v>
      </c>
      <c r="F20" s="0" t="n">
        <v>15157.06</v>
      </c>
      <c r="G20" s="0" t="s">
        <v>105</v>
      </c>
      <c r="H20" s="0" t="s">
        <v>106</v>
      </c>
      <c r="K20" s="0" t="n">
        <v>201</v>
      </c>
      <c r="L20" s="0" t="n">
        <v>1</v>
      </c>
      <c r="M20" s="0" t="n">
        <v>3</v>
      </c>
      <c r="O20" s="0" t="n">
        <v>2</v>
      </c>
      <c r="P20" s="0" t="n">
        <v>288973.81</v>
      </c>
    </row>
    <row r="21" customFormat="false" ht="12.75" hidden="false" customHeight="false" outlineLevel="0" collapsed="false">
      <c r="A21" s="0" t="n">
        <v>50</v>
      </c>
      <c r="B21" s="0" t="n">
        <v>0</v>
      </c>
      <c r="C21" s="0" t="n">
        <v>0</v>
      </c>
      <c r="D21" s="0" t="n">
        <v>1</v>
      </c>
      <c r="E21" s="0" t="n">
        <v>202</v>
      </c>
      <c r="F21" s="0" t="n">
        <v>9673</v>
      </c>
      <c r="G21" s="0" t="s">
        <v>107</v>
      </c>
      <c r="H21" s="0" t="s">
        <v>108</v>
      </c>
      <c r="K21" s="0" t="n">
        <v>202</v>
      </c>
      <c r="L21" s="0" t="n">
        <v>2</v>
      </c>
      <c r="M21" s="0" t="n">
        <v>3</v>
      </c>
      <c r="O21" s="0" t="n">
        <v>2</v>
      </c>
      <c r="P21" s="0" t="n">
        <v>93577.15</v>
      </c>
    </row>
    <row r="22" customFormat="false" ht="12.75" hidden="false" customHeight="false" outlineLevel="0" collapsed="false">
      <c r="A22" s="0" t="n">
        <v>50</v>
      </c>
      <c r="B22" s="0" t="n">
        <v>0</v>
      </c>
      <c r="C22" s="0" t="n">
        <v>0</v>
      </c>
      <c r="D22" s="0" t="n">
        <v>1</v>
      </c>
      <c r="E22" s="0" t="n">
        <v>222</v>
      </c>
      <c r="F22" s="0" t="n">
        <v>0</v>
      </c>
      <c r="G22" s="0" t="s">
        <v>109</v>
      </c>
      <c r="H22" s="0" t="s">
        <v>110</v>
      </c>
      <c r="K22" s="0" t="n">
        <v>222</v>
      </c>
      <c r="L22" s="0" t="n">
        <v>3</v>
      </c>
      <c r="M22" s="0" t="n">
        <v>3</v>
      </c>
      <c r="O22" s="0" t="n">
        <v>2</v>
      </c>
      <c r="P22" s="0" t="n">
        <v>0</v>
      </c>
    </row>
    <row r="23" customFormat="false" ht="12.75" hidden="false" customHeight="false" outlineLevel="0" collapsed="false">
      <c r="A23" s="0" t="n">
        <v>50</v>
      </c>
      <c r="B23" s="0" t="n">
        <v>0</v>
      </c>
      <c r="C23" s="0" t="n">
        <v>0</v>
      </c>
      <c r="D23" s="0" t="n">
        <v>1</v>
      </c>
      <c r="E23" s="0" t="n">
        <v>225</v>
      </c>
      <c r="F23" s="0" t="n">
        <v>9673</v>
      </c>
      <c r="G23" s="0" t="s">
        <v>111</v>
      </c>
      <c r="H23" s="0" t="s">
        <v>112</v>
      </c>
      <c r="K23" s="0" t="n">
        <v>225</v>
      </c>
      <c r="L23" s="0" t="n">
        <v>4</v>
      </c>
      <c r="M23" s="0" t="n">
        <v>3</v>
      </c>
      <c r="O23" s="0" t="n">
        <v>2</v>
      </c>
      <c r="P23" s="0" t="n">
        <v>93577.15</v>
      </c>
    </row>
    <row r="24" customFormat="false" ht="12.75" hidden="false" customHeight="false" outlineLevel="0" collapsed="false">
      <c r="A24" s="0" t="n">
        <v>50</v>
      </c>
      <c r="B24" s="0" t="n">
        <v>0</v>
      </c>
      <c r="C24" s="0" t="n">
        <v>0</v>
      </c>
      <c r="D24" s="0" t="n">
        <v>1</v>
      </c>
      <c r="E24" s="0" t="n">
        <v>226</v>
      </c>
      <c r="F24" s="0" t="n">
        <v>9673</v>
      </c>
      <c r="G24" s="0" t="s">
        <v>113</v>
      </c>
      <c r="H24" s="0" t="s">
        <v>114</v>
      </c>
      <c r="K24" s="0" t="n">
        <v>226</v>
      </c>
      <c r="L24" s="0" t="n">
        <v>5</v>
      </c>
      <c r="M24" s="0" t="n">
        <v>3</v>
      </c>
      <c r="O24" s="0" t="n">
        <v>2</v>
      </c>
      <c r="P24" s="0" t="n">
        <v>93577.15</v>
      </c>
    </row>
    <row r="25" customFormat="false" ht="12.75" hidden="false" customHeight="false" outlineLevel="0" collapsed="false">
      <c r="A25" s="0" t="n">
        <v>50</v>
      </c>
      <c r="B25" s="0" t="n">
        <v>0</v>
      </c>
      <c r="C25" s="0" t="n">
        <v>0</v>
      </c>
      <c r="D25" s="0" t="n">
        <v>1</v>
      </c>
      <c r="E25" s="0" t="n">
        <v>227</v>
      </c>
      <c r="F25" s="0" t="n">
        <v>0</v>
      </c>
      <c r="G25" s="0" t="s">
        <v>115</v>
      </c>
      <c r="H25" s="0" t="s">
        <v>116</v>
      </c>
      <c r="K25" s="0" t="n">
        <v>227</v>
      </c>
      <c r="L25" s="0" t="n">
        <v>6</v>
      </c>
      <c r="M25" s="0" t="n">
        <v>3</v>
      </c>
      <c r="O25" s="0" t="n">
        <v>2</v>
      </c>
      <c r="P25" s="0" t="n">
        <v>0</v>
      </c>
    </row>
    <row r="26" customFormat="false" ht="12.75" hidden="false" customHeight="false" outlineLevel="0" collapsed="false">
      <c r="A26" s="0" t="n">
        <v>50</v>
      </c>
      <c r="B26" s="0" t="n">
        <v>0</v>
      </c>
      <c r="C26" s="0" t="n">
        <v>0</v>
      </c>
      <c r="D26" s="0" t="n">
        <v>1</v>
      </c>
      <c r="E26" s="0" t="n">
        <v>228</v>
      </c>
      <c r="F26" s="0" t="n">
        <v>9673</v>
      </c>
      <c r="G26" s="0" t="s">
        <v>117</v>
      </c>
      <c r="H26" s="0" t="s">
        <v>118</v>
      </c>
      <c r="K26" s="0" t="n">
        <v>228</v>
      </c>
      <c r="L26" s="0" t="n">
        <v>7</v>
      </c>
      <c r="M26" s="0" t="n">
        <v>3</v>
      </c>
      <c r="O26" s="0" t="n">
        <v>2</v>
      </c>
      <c r="P26" s="0" t="n">
        <v>93577.15</v>
      </c>
    </row>
    <row r="27" customFormat="false" ht="12.75" hidden="false" customHeight="false" outlineLevel="0" collapsed="false">
      <c r="A27" s="0" t="n">
        <v>50</v>
      </c>
      <c r="B27" s="0" t="n">
        <v>0</v>
      </c>
      <c r="C27" s="0" t="n">
        <v>0</v>
      </c>
      <c r="D27" s="0" t="n">
        <v>1</v>
      </c>
      <c r="E27" s="0" t="n">
        <v>216</v>
      </c>
      <c r="F27" s="0" t="n">
        <v>0</v>
      </c>
      <c r="G27" s="0" t="s">
        <v>119</v>
      </c>
      <c r="H27" s="0" t="s">
        <v>120</v>
      </c>
      <c r="K27" s="0" t="n">
        <v>216</v>
      </c>
      <c r="L27" s="0" t="n">
        <v>8</v>
      </c>
      <c r="M27" s="0" t="n">
        <v>3</v>
      </c>
      <c r="O27" s="0" t="n">
        <v>2</v>
      </c>
      <c r="P27" s="0" t="n">
        <v>0</v>
      </c>
    </row>
    <row r="28" customFormat="false" ht="12.75" hidden="false" customHeight="false" outlineLevel="0" collapsed="false">
      <c r="A28" s="0" t="n">
        <v>50</v>
      </c>
      <c r="B28" s="0" t="n">
        <v>0</v>
      </c>
      <c r="C28" s="0" t="n">
        <v>0</v>
      </c>
      <c r="D28" s="0" t="n">
        <v>1</v>
      </c>
      <c r="E28" s="0" t="n">
        <v>223</v>
      </c>
      <c r="F28" s="0" t="n">
        <v>0</v>
      </c>
      <c r="G28" s="0" t="s">
        <v>121</v>
      </c>
      <c r="H28" s="0" t="s">
        <v>122</v>
      </c>
      <c r="K28" s="0" t="n">
        <v>223</v>
      </c>
      <c r="L28" s="0" t="n">
        <v>9</v>
      </c>
      <c r="M28" s="0" t="n">
        <v>3</v>
      </c>
      <c r="O28" s="0" t="n">
        <v>2</v>
      </c>
      <c r="P28" s="0" t="n">
        <v>0</v>
      </c>
    </row>
    <row r="29" customFormat="false" ht="12.75" hidden="false" customHeight="false" outlineLevel="0" collapsed="false">
      <c r="A29" s="0" t="n">
        <v>50</v>
      </c>
      <c r="B29" s="0" t="n">
        <v>0</v>
      </c>
      <c r="C29" s="0" t="n">
        <v>0</v>
      </c>
      <c r="D29" s="0" t="n">
        <v>1</v>
      </c>
      <c r="E29" s="0" t="n">
        <v>229</v>
      </c>
      <c r="F29" s="0" t="n">
        <v>0</v>
      </c>
      <c r="G29" s="0" t="s">
        <v>123</v>
      </c>
      <c r="H29" s="0" t="s">
        <v>124</v>
      </c>
      <c r="K29" s="0" t="n">
        <v>229</v>
      </c>
      <c r="L29" s="0" t="n">
        <v>10</v>
      </c>
      <c r="M29" s="0" t="n">
        <v>3</v>
      </c>
      <c r="O29" s="0" t="n">
        <v>2</v>
      </c>
      <c r="P29" s="0" t="n">
        <v>0</v>
      </c>
    </row>
    <row r="30" customFormat="false" ht="12.75" hidden="false" customHeight="false" outlineLevel="0" collapsed="false">
      <c r="A30" s="0" t="n">
        <v>50</v>
      </c>
      <c r="B30" s="0" t="n">
        <v>0</v>
      </c>
      <c r="C30" s="0" t="n">
        <v>0</v>
      </c>
      <c r="D30" s="0" t="n">
        <v>1</v>
      </c>
      <c r="E30" s="0" t="n">
        <v>203</v>
      </c>
      <c r="F30" s="0" t="n">
        <v>2839.14</v>
      </c>
      <c r="G30" s="0" t="s">
        <v>125</v>
      </c>
      <c r="H30" s="0" t="s">
        <v>126</v>
      </c>
      <c r="K30" s="0" t="n">
        <v>203</v>
      </c>
      <c r="L30" s="0" t="n">
        <v>11</v>
      </c>
      <c r="M30" s="0" t="n">
        <v>3</v>
      </c>
      <c r="O30" s="0" t="n">
        <v>2</v>
      </c>
      <c r="P30" s="0" t="n">
        <v>42625.6</v>
      </c>
    </row>
    <row r="31" customFormat="false" ht="12.75" hidden="false" customHeight="false" outlineLevel="0" collapsed="false">
      <c r="A31" s="0" t="n">
        <v>50</v>
      </c>
      <c r="B31" s="0" t="n">
        <v>0</v>
      </c>
      <c r="C31" s="0" t="n">
        <v>0</v>
      </c>
      <c r="D31" s="0" t="n">
        <v>1</v>
      </c>
      <c r="E31" s="0" t="n">
        <v>231</v>
      </c>
      <c r="F31" s="0" t="n">
        <v>0</v>
      </c>
      <c r="G31" s="0" t="s">
        <v>127</v>
      </c>
      <c r="H31" s="0" t="s">
        <v>128</v>
      </c>
      <c r="K31" s="0" t="n">
        <v>231</v>
      </c>
      <c r="L31" s="0" t="n">
        <v>12</v>
      </c>
      <c r="M31" s="0" t="n">
        <v>3</v>
      </c>
      <c r="O31" s="0" t="n">
        <v>2</v>
      </c>
      <c r="P31" s="0" t="n">
        <v>0</v>
      </c>
    </row>
    <row r="32" customFormat="false" ht="12.75" hidden="false" customHeight="false" outlineLevel="0" collapsed="false">
      <c r="A32" s="0" t="n">
        <v>50</v>
      </c>
      <c r="B32" s="0" t="n">
        <v>0</v>
      </c>
      <c r="C32" s="0" t="n">
        <v>0</v>
      </c>
      <c r="D32" s="0" t="n">
        <v>1</v>
      </c>
      <c r="E32" s="0" t="n">
        <v>204</v>
      </c>
      <c r="F32" s="0" t="n">
        <v>272.25</v>
      </c>
      <c r="G32" s="0" t="s">
        <v>129</v>
      </c>
      <c r="H32" s="0" t="s">
        <v>130</v>
      </c>
      <c r="K32" s="0" t="n">
        <v>204</v>
      </c>
      <c r="L32" s="0" t="n">
        <v>13</v>
      </c>
      <c r="M32" s="0" t="n">
        <v>3</v>
      </c>
      <c r="O32" s="0" t="n">
        <v>2</v>
      </c>
      <c r="P32" s="0" t="n">
        <v>15725.61</v>
      </c>
    </row>
    <row r="33" customFormat="false" ht="12.75" hidden="false" customHeight="false" outlineLevel="0" collapsed="false">
      <c r="A33" s="0" t="n">
        <v>50</v>
      </c>
      <c r="B33" s="0" t="n">
        <v>0</v>
      </c>
      <c r="C33" s="0" t="n">
        <v>0</v>
      </c>
      <c r="D33" s="0" t="n">
        <v>1</v>
      </c>
      <c r="E33" s="0" t="n">
        <v>205</v>
      </c>
      <c r="F33" s="0" t="n">
        <v>2644.92</v>
      </c>
      <c r="G33" s="0" t="s">
        <v>131</v>
      </c>
      <c r="H33" s="0" t="s">
        <v>132</v>
      </c>
      <c r="K33" s="0" t="n">
        <v>205</v>
      </c>
      <c r="L33" s="0" t="n">
        <v>14</v>
      </c>
      <c r="M33" s="0" t="n">
        <v>3</v>
      </c>
      <c r="O33" s="0" t="n">
        <v>2</v>
      </c>
      <c r="P33" s="0" t="n">
        <v>152771.06</v>
      </c>
    </row>
    <row r="34" customFormat="false" ht="12.75" hidden="false" customHeight="false" outlineLevel="0" collapsed="false">
      <c r="A34" s="0" t="n">
        <v>50</v>
      </c>
      <c r="B34" s="0" t="n">
        <v>0</v>
      </c>
      <c r="C34" s="0" t="n">
        <v>0</v>
      </c>
      <c r="D34" s="0" t="n">
        <v>1</v>
      </c>
      <c r="E34" s="0" t="n">
        <v>232</v>
      </c>
      <c r="F34" s="0" t="n">
        <v>0</v>
      </c>
      <c r="G34" s="0" t="s">
        <v>133</v>
      </c>
      <c r="H34" s="0" t="s">
        <v>134</v>
      </c>
      <c r="K34" s="0" t="n">
        <v>232</v>
      </c>
      <c r="L34" s="0" t="n">
        <v>15</v>
      </c>
      <c r="M34" s="0" t="n">
        <v>3</v>
      </c>
      <c r="O34" s="0" t="n">
        <v>2</v>
      </c>
      <c r="P34" s="0" t="n">
        <v>0</v>
      </c>
    </row>
    <row r="35" customFormat="false" ht="12.75" hidden="false" customHeight="false" outlineLevel="0" collapsed="false">
      <c r="A35" s="0" t="n">
        <v>50</v>
      </c>
      <c r="B35" s="0" t="n">
        <v>0</v>
      </c>
      <c r="C35" s="0" t="n">
        <v>0</v>
      </c>
      <c r="D35" s="0" t="n">
        <v>1</v>
      </c>
      <c r="E35" s="0" t="n">
        <v>214</v>
      </c>
      <c r="F35" s="0" t="n">
        <v>20127.14</v>
      </c>
      <c r="G35" s="0" t="s">
        <v>135</v>
      </c>
      <c r="H35" s="0" t="s">
        <v>136</v>
      </c>
      <c r="K35" s="0" t="n">
        <v>214</v>
      </c>
      <c r="L35" s="0" t="n">
        <v>16</v>
      </c>
      <c r="M35" s="0" t="n">
        <v>3</v>
      </c>
      <c r="O35" s="0" t="n">
        <v>2</v>
      </c>
      <c r="P35" s="0" t="n">
        <v>579369.31</v>
      </c>
    </row>
    <row r="36" customFormat="false" ht="12.75" hidden="false" customHeight="false" outlineLevel="0" collapsed="false">
      <c r="A36" s="0" t="n">
        <v>50</v>
      </c>
      <c r="B36" s="0" t="n">
        <v>0</v>
      </c>
      <c r="C36" s="0" t="n">
        <v>0</v>
      </c>
      <c r="D36" s="0" t="n">
        <v>1</v>
      </c>
      <c r="E36" s="0" t="n">
        <v>215</v>
      </c>
      <c r="F36" s="0" t="n">
        <v>116.12</v>
      </c>
      <c r="G36" s="0" t="s">
        <v>137</v>
      </c>
      <c r="H36" s="0" t="s">
        <v>138</v>
      </c>
      <c r="K36" s="0" t="n">
        <v>215</v>
      </c>
      <c r="L36" s="0" t="n">
        <v>17</v>
      </c>
      <c r="M36" s="0" t="n">
        <v>3</v>
      </c>
      <c r="O36" s="0" t="n">
        <v>2</v>
      </c>
      <c r="P36" s="0" t="n">
        <v>3385.47</v>
      </c>
    </row>
    <row r="37" customFormat="false" ht="12.75" hidden="false" customHeight="false" outlineLevel="0" collapsed="false">
      <c r="A37" s="0" t="n">
        <v>50</v>
      </c>
      <c r="B37" s="0" t="n">
        <v>0</v>
      </c>
      <c r="C37" s="0" t="n">
        <v>0</v>
      </c>
      <c r="D37" s="0" t="n">
        <v>1</v>
      </c>
      <c r="E37" s="0" t="n">
        <v>217</v>
      </c>
      <c r="F37" s="0" t="n">
        <v>0</v>
      </c>
      <c r="G37" s="0" t="s">
        <v>139</v>
      </c>
      <c r="H37" s="0" t="s">
        <v>140</v>
      </c>
      <c r="K37" s="0" t="n">
        <v>217</v>
      </c>
      <c r="L37" s="0" t="n">
        <v>18</v>
      </c>
      <c r="M37" s="0" t="n">
        <v>3</v>
      </c>
      <c r="O37" s="0" t="n">
        <v>2</v>
      </c>
      <c r="P37" s="0" t="n">
        <v>0</v>
      </c>
    </row>
    <row r="38" customFormat="false" ht="12.75" hidden="false" customHeight="false" outlineLevel="0" collapsed="false">
      <c r="A38" s="0" t="n">
        <v>50</v>
      </c>
      <c r="B38" s="0" t="n">
        <v>0</v>
      </c>
      <c r="C38" s="0" t="n">
        <v>0</v>
      </c>
      <c r="D38" s="0" t="n">
        <v>1</v>
      </c>
      <c r="E38" s="0" t="n">
        <v>230</v>
      </c>
      <c r="F38" s="0" t="n">
        <v>0</v>
      </c>
      <c r="G38" s="0" t="s">
        <v>141</v>
      </c>
      <c r="H38" s="0" t="s">
        <v>142</v>
      </c>
      <c r="K38" s="0" t="n">
        <v>230</v>
      </c>
      <c r="L38" s="0" t="n">
        <v>19</v>
      </c>
      <c r="M38" s="0" t="n">
        <v>3</v>
      </c>
      <c r="O38" s="0" t="n">
        <v>2</v>
      </c>
      <c r="P38" s="0" t="n">
        <v>0</v>
      </c>
    </row>
    <row r="39" customFormat="false" ht="12.75" hidden="false" customHeight="false" outlineLevel="0" collapsed="false">
      <c r="A39" s="0" t="n">
        <v>50</v>
      </c>
      <c r="B39" s="0" t="n">
        <v>0</v>
      </c>
      <c r="C39" s="0" t="n">
        <v>0</v>
      </c>
      <c r="D39" s="0" t="n">
        <v>1</v>
      </c>
      <c r="E39" s="0" t="n">
        <v>206</v>
      </c>
      <c r="F39" s="0" t="n">
        <v>0</v>
      </c>
      <c r="G39" s="0" t="s">
        <v>143</v>
      </c>
      <c r="H39" s="0" t="s">
        <v>16</v>
      </c>
      <c r="K39" s="0" t="n">
        <v>206</v>
      </c>
      <c r="L39" s="0" t="n">
        <v>20</v>
      </c>
      <c r="M39" s="0" t="n">
        <v>3</v>
      </c>
      <c r="O39" s="0" t="n">
        <v>2</v>
      </c>
      <c r="P39" s="0" t="n">
        <v>0</v>
      </c>
    </row>
    <row r="40" customFormat="false" ht="12.75" hidden="false" customHeight="false" outlineLevel="0" collapsed="false">
      <c r="A40" s="0" t="n">
        <v>50</v>
      </c>
      <c r="B40" s="0" t="n">
        <v>0</v>
      </c>
      <c r="C40" s="0" t="n">
        <v>0</v>
      </c>
      <c r="D40" s="0" t="n">
        <v>1</v>
      </c>
      <c r="E40" s="0" t="n">
        <v>207</v>
      </c>
      <c r="F40" s="0" t="n">
        <v>247.165277392</v>
      </c>
      <c r="G40" s="0" t="s">
        <v>144</v>
      </c>
      <c r="H40" s="0" t="s">
        <v>145</v>
      </c>
      <c r="K40" s="0" t="n">
        <v>207</v>
      </c>
      <c r="L40" s="0" t="n">
        <v>21</v>
      </c>
      <c r="M40" s="0" t="n">
        <v>3</v>
      </c>
      <c r="O40" s="0" t="n">
        <v>-1</v>
      </c>
      <c r="P40" s="0" t="n">
        <v>247.165277392</v>
      </c>
    </row>
    <row r="41" customFormat="false" ht="12.75" hidden="false" customHeight="false" outlineLevel="0" collapsed="false">
      <c r="A41" s="0" t="n">
        <v>50</v>
      </c>
      <c r="B41" s="0" t="n">
        <v>0</v>
      </c>
      <c r="C41" s="0" t="n">
        <v>0</v>
      </c>
      <c r="D41" s="0" t="n">
        <v>1</v>
      </c>
      <c r="E41" s="0" t="n">
        <v>208</v>
      </c>
      <c r="F41" s="0" t="n">
        <v>0</v>
      </c>
      <c r="G41" s="0" t="s">
        <v>146</v>
      </c>
      <c r="H41" s="0" t="s">
        <v>147</v>
      </c>
      <c r="K41" s="0" t="n">
        <v>208</v>
      </c>
      <c r="L41" s="0" t="n">
        <v>22</v>
      </c>
      <c r="M41" s="0" t="n">
        <v>3</v>
      </c>
      <c r="O41" s="0" t="n">
        <v>-1</v>
      </c>
      <c r="P41" s="0" t="n">
        <v>0</v>
      </c>
    </row>
    <row r="42" customFormat="false" ht="12.75" hidden="false" customHeight="false" outlineLevel="0" collapsed="false">
      <c r="A42" s="0" t="n">
        <v>50</v>
      </c>
      <c r="B42" s="0" t="n">
        <v>0</v>
      </c>
      <c r="C42" s="0" t="n">
        <v>0</v>
      </c>
      <c r="D42" s="0" t="n">
        <v>1</v>
      </c>
      <c r="E42" s="0" t="n">
        <v>209</v>
      </c>
      <c r="F42" s="0" t="n">
        <v>0</v>
      </c>
      <c r="G42" s="0" t="s">
        <v>148</v>
      </c>
      <c r="H42" s="0" t="s">
        <v>149</v>
      </c>
      <c r="K42" s="0" t="n">
        <v>209</v>
      </c>
      <c r="L42" s="0" t="n">
        <v>23</v>
      </c>
      <c r="M42" s="0" t="n">
        <v>3</v>
      </c>
      <c r="O42" s="0" t="n">
        <v>2</v>
      </c>
      <c r="P42" s="0" t="n">
        <v>0</v>
      </c>
    </row>
    <row r="43" customFormat="false" ht="12.75" hidden="false" customHeight="false" outlineLevel="0" collapsed="false">
      <c r="A43" s="0" t="n">
        <v>50</v>
      </c>
      <c r="B43" s="0" t="n">
        <v>0</v>
      </c>
      <c r="C43" s="0" t="n">
        <v>0</v>
      </c>
      <c r="D43" s="0" t="n">
        <v>1</v>
      </c>
      <c r="E43" s="0" t="n">
        <v>233</v>
      </c>
      <c r="F43" s="0" t="n">
        <v>0</v>
      </c>
      <c r="G43" s="0" t="s">
        <v>150</v>
      </c>
      <c r="H43" s="0" t="s">
        <v>151</v>
      </c>
      <c r="K43" s="0" t="n">
        <v>233</v>
      </c>
      <c r="L43" s="0" t="n">
        <v>24</v>
      </c>
      <c r="M43" s="0" t="n">
        <v>3</v>
      </c>
      <c r="O43" s="0" t="n">
        <v>2</v>
      </c>
      <c r="P43" s="0" t="n">
        <v>0</v>
      </c>
    </row>
    <row r="44" customFormat="false" ht="12.75" hidden="false" customHeight="false" outlineLevel="0" collapsed="false">
      <c r="A44" s="0" t="n">
        <v>50</v>
      </c>
      <c r="B44" s="0" t="n">
        <v>0</v>
      </c>
      <c r="C44" s="0" t="n">
        <v>0</v>
      </c>
      <c r="D44" s="0" t="n">
        <v>1</v>
      </c>
      <c r="E44" s="0" t="n">
        <v>210</v>
      </c>
      <c r="F44" s="0" t="n">
        <v>3160.14</v>
      </c>
      <c r="G44" s="0" t="s">
        <v>152</v>
      </c>
      <c r="H44" s="0" t="s">
        <v>153</v>
      </c>
      <c r="K44" s="0" t="n">
        <v>210</v>
      </c>
      <c r="L44" s="0" t="n">
        <v>25</v>
      </c>
      <c r="M44" s="0" t="n">
        <v>3</v>
      </c>
      <c r="O44" s="0" t="n">
        <v>2</v>
      </c>
      <c r="P44" s="0" t="n">
        <v>182530.66</v>
      </c>
    </row>
    <row r="45" customFormat="false" ht="12.75" hidden="false" customHeight="false" outlineLevel="0" collapsed="false">
      <c r="A45" s="0" t="n">
        <v>50</v>
      </c>
      <c r="B45" s="0" t="n">
        <v>0</v>
      </c>
      <c r="C45" s="0" t="n">
        <v>0</v>
      </c>
      <c r="D45" s="0" t="n">
        <v>1</v>
      </c>
      <c r="E45" s="0" t="n">
        <v>211</v>
      </c>
      <c r="F45" s="0" t="n">
        <v>1926.06</v>
      </c>
      <c r="G45" s="0" t="s">
        <v>154</v>
      </c>
      <c r="H45" s="0" t="s">
        <v>155</v>
      </c>
      <c r="K45" s="0" t="n">
        <v>211</v>
      </c>
      <c r="L45" s="0" t="n">
        <v>26</v>
      </c>
      <c r="M45" s="0" t="n">
        <v>3</v>
      </c>
      <c r="O45" s="0" t="n">
        <v>2</v>
      </c>
      <c r="P45" s="0" t="n">
        <v>111250.31</v>
      </c>
    </row>
    <row r="46" customFormat="false" ht="12.75" hidden="false" customHeight="false" outlineLevel="0" collapsed="false">
      <c r="A46" s="0" t="n">
        <v>50</v>
      </c>
      <c r="B46" s="0" t="n">
        <v>0</v>
      </c>
      <c r="C46" s="0" t="n">
        <v>0</v>
      </c>
      <c r="D46" s="0" t="n">
        <v>1</v>
      </c>
      <c r="E46" s="0" t="n">
        <v>224</v>
      </c>
      <c r="F46" s="0" t="n">
        <v>20243.26</v>
      </c>
      <c r="G46" s="0" t="s">
        <v>156</v>
      </c>
      <c r="H46" s="0" t="s">
        <v>157</v>
      </c>
      <c r="K46" s="0" t="n">
        <v>224</v>
      </c>
      <c r="L46" s="0" t="n">
        <v>27</v>
      </c>
      <c r="M46" s="0" t="n">
        <v>3</v>
      </c>
      <c r="O46" s="0" t="n">
        <v>2</v>
      </c>
      <c r="P46" s="0" t="n">
        <v>582754.78</v>
      </c>
    </row>
    <row r="48" customFormat="false" ht="12.75" hidden="false" customHeight="false" outlineLevel="0" collapsed="false">
      <c r="A48" s="0" t="n">
        <v>-1</v>
      </c>
    </row>
    <row r="51" customFormat="false" ht="12.75" hidden="false" customHeight="false" outlineLevel="0" collapsed="false">
      <c r="A51" s="0" t="n">
        <v>75</v>
      </c>
      <c r="B51" s="0" t="s">
        <v>255</v>
      </c>
      <c r="C51" s="0" t="n">
        <v>2000</v>
      </c>
      <c r="D51" s="0" t="n">
        <v>0</v>
      </c>
      <c r="E51" s="0" t="n">
        <v>1</v>
      </c>
      <c r="G51" s="0" t="n">
        <v>0</v>
      </c>
      <c r="H51" s="0" t="n">
        <v>1</v>
      </c>
      <c r="I51" s="0" t="n">
        <v>1</v>
      </c>
      <c r="J51" s="0" t="n">
        <v>3</v>
      </c>
      <c r="K51" s="0" t="n">
        <v>0</v>
      </c>
      <c r="L51" s="0" t="n">
        <v>0</v>
      </c>
      <c r="M51" s="0" t="n">
        <v>0</v>
      </c>
      <c r="N51" s="0" t="n">
        <v>86497921</v>
      </c>
      <c r="O51" s="0" t="n">
        <v>1</v>
      </c>
    </row>
    <row r="52" customFormat="false" ht="12.75" hidden="false" customHeight="false" outlineLevel="0" collapsed="false">
      <c r="A52" s="0" t="n">
        <v>75</v>
      </c>
      <c r="B52" s="0" t="s">
        <v>256</v>
      </c>
      <c r="C52" s="0" t="n">
        <v>2026</v>
      </c>
      <c r="D52" s="0" t="n">
        <v>0</v>
      </c>
      <c r="E52" s="0" t="n">
        <v>7</v>
      </c>
      <c r="G52" s="0" t="n">
        <v>0</v>
      </c>
      <c r="H52" s="0" t="n">
        <v>2</v>
      </c>
      <c r="I52" s="0" t="n">
        <v>1</v>
      </c>
      <c r="J52" s="0" t="n">
        <v>3</v>
      </c>
      <c r="K52" s="0" t="n">
        <v>0</v>
      </c>
      <c r="L52" s="0" t="n">
        <v>0</v>
      </c>
      <c r="M52" s="0" t="n">
        <v>1</v>
      </c>
      <c r="N52" s="0" t="n">
        <v>86497922</v>
      </c>
      <c r="O52" s="0" t="n">
        <v>2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P196"/>
  <sheetViews>
    <sheetView showFormulas="false" showGridLines="true" showRowColHeaders="true" showZeros="true" rightToLeft="false" tabSelected="false" showOutlineSymbols="true" defaultGridColor="true" view="normal" topLeftCell="A61" colorId="64" zoomScale="100" zoomScaleNormal="100" zoomScalePageLayoutView="100" workbookViewId="0">
      <selection pane="topLeft" activeCell="A32" activeCellId="0" sqref="A32"/>
    </sheetView>
  </sheetViews>
  <sheetFormatPr defaultColWidth="9.12890625" defaultRowHeight="12.75" zeroHeight="false" outlineLevelRow="0" outlineLevelCol="0"/>
  <sheetData>
    <row r="1" customFormat="false" ht="12.75" hidden="false" customHeight="false" outlineLevel="0" collapsed="false">
      <c r="A1" s="0" t="n">
        <f aca="false">ROW(Source!A28)</f>
        <v>28</v>
      </c>
      <c r="B1" s="0" t="n">
        <v>86497921</v>
      </c>
      <c r="C1" s="0" t="n">
        <v>86497923</v>
      </c>
      <c r="D1" s="0" t="n">
        <v>0</v>
      </c>
      <c r="E1" s="0" t="n">
        <v>1</v>
      </c>
      <c r="F1" s="0" t="n">
        <v>1</v>
      </c>
      <c r="G1" s="0" t="n">
        <v>30515945</v>
      </c>
      <c r="H1" s="0" t="n">
        <v>1</v>
      </c>
      <c r="I1" s="0" t="s">
        <v>93</v>
      </c>
      <c r="K1" s="0" t="s">
        <v>258</v>
      </c>
      <c r="L1" s="0" t="n">
        <v>1369</v>
      </c>
      <c r="N1" s="0" t="n">
        <v>1013</v>
      </c>
      <c r="O1" s="0" t="s">
        <v>259</v>
      </c>
      <c r="P1" s="0" t="s">
        <v>259</v>
      </c>
      <c r="Q1" s="0" t="n">
        <v>1</v>
      </c>
      <c r="W1" s="0" t="n">
        <v>0</v>
      </c>
      <c r="X1" s="0" t="n">
        <v>-2001970737</v>
      </c>
      <c r="Y1" s="0" t="n">
        <f aca="false">(AT1*1.1*0.8)</f>
        <v>77.968</v>
      </c>
      <c r="AA1" s="0" t="n">
        <v>0</v>
      </c>
      <c r="AB1" s="0" t="n">
        <v>0</v>
      </c>
      <c r="AC1" s="0" t="n">
        <v>0</v>
      </c>
      <c r="AD1" s="0" t="n">
        <v>0</v>
      </c>
      <c r="AE1" s="0" t="n">
        <v>0</v>
      </c>
      <c r="AF1" s="0" t="n">
        <v>0</v>
      </c>
      <c r="AG1" s="0" t="n">
        <v>0</v>
      </c>
      <c r="AH1" s="0" t="n">
        <v>0</v>
      </c>
      <c r="AI1" s="0" t="n">
        <v>1</v>
      </c>
      <c r="AJ1" s="0" t="n">
        <v>1</v>
      </c>
      <c r="AK1" s="0" t="n">
        <v>1</v>
      </c>
      <c r="AL1" s="0" t="n">
        <v>1</v>
      </c>
      <c r="AM1" s="0" t="n">
        <v>0</v>
      </c>
      <c r="AN1" s="0" t="n">
        <v>0</v>
      </c>
      <c r="AO1" s="0" t="n">
        <v>1</v>
      </c>
      <c r="AP1" s="0" t="n">
        <v>0</v>
      </c>
      <c r="AQ1" s="0" t="n">
        <v>0</v>
      </c>
      <c r="AR1" s="0" t="n">
        <v>0</v>
      </c>
      <c r="AT1" s="0" t="n">
        <v>88.6</v>
      </c>
      <c r="AU1" s="0" t="s">
        <v>99</v>
      </c>
      <c r="AV1" s="0" t="n">
        <v>1</v>
      </c>
      <c r="AW1" s="0" t="n">
        <v>2</v>
      </c>
      <c r="AX1" s="0" t="n">
        <v>86497937</v>
      </c>
      <c r="AY1" s="0" t="n">
        <v>1</v>
      </c>
      <c r="AZ1" s="0" t="n">
        <v>6144</v>
      </c>
      <c r="BA1" s="0" t="n">
        <v>1</v>
      </c>
      <c r="BB1" s="0" t="n">
        <v>0</v>
      </c>
      <c r="BC1" s="0" t="n">
        <v>0</v>
      </c>
      <c r="BD1" s="0" t="n">
        <v>0</v>
      </c>
      <c r="BE1" s="0" t="n">
        <v>0</v>
      </c>
      <c r="BF1" s="0" t="n">
        <v>0</v>
      </c>
      <c r="BG1" s="0" t="n">
        <v>0</v>
      </c>
      <c r="BH1" s="0" t="n">
        <v>0</v>
      </c>
      <c r="BI1" s="0" t="n">
        <v>0</v>
      </c>
      <c r="BJ1" s="0" t="n">
        <v>0</v>
      </c>
      <c r="BK1" s="0" t="n">
        <v>0</v>
      </c>
      <c r="BL1" s="0" t="n">
        <v>0</v>
      </c>
      <c r="BM1" s="0" t="n">
        <v>0</v>
      </c>
      <c r="BN1" s="0" t="n">
        <v>0</v>
      </c>
      <c r="BO1" s="0" t="n">
        <v>0</v>
      </c>
      <c r="BP1" s="0" t="n">
        <v>0</v>
      </c>
      <c r="BQ1" s="0" t="n">
        <v>0</v>
      </c>
      <c r="BR1" s="0" t="n">
        <v>0</v>
      </c>
      <c r="BS1" s="0" t="n">
        <v>0</v>
      </c>
      <c r="BT1" s="0" t="n">
        <v>0</v>
      </c>
      <c r="BU1" s="0" t="n">
        <v>0</v>
      </c>
      <c r="BV1" s="0" t="n">
        <v>0</v>
      </c>
      <c r="BW1" s="0" t="n">
        <v>0</v>
      </c>
      <c r="CU1" s="0" t="n">
        <f aca="false">ROUND(AT1*Source!I28*AH1*AL1,2)</f>
        <v>0</v>
      </c>
      <c r="CV1" s="0" t="n">
        <f aca="false">ROUND(Y1*Source!I28,9)</f>
        <v>11.6952</v>
      </c>
      <c r="CW1" s="0" t="n">
        <v>0</v>
      </c>
      <c r="CX1" s="0" t="n">
        <f aca="false">ROUND(Y1*Source!I28,9)</f>
        <v>11.6952</v>
      </c>
      <c r="CY1" s="0" t="n">
        <f aca="false">AD1</f>
        <v>0</v>
      </c>
      <c r="CZ1" s="0" t="n">
        <f aca="false">AH1</f>
        <v>0</v>
      </c>
      <c r="DA1" s="0" t="n">
        <f aca="false">AL1</f>
        <v>1</v>
      </c>
      <c r="DB1" s="0" t="n">
        <f aca="false">(ROUND(AT1*CZ1,2)*1.1*0.8)</f>
        <v>0</v>
      </c>
      <c r="DC1" s="0" t="n">
        <f aca="false">(ROUND(AT1*AG1,2)*1.1*0.8)</f>
        <v>0</v>
      </c>
      <c r="DF1" s="0" t="n">
        <f aca="false">ROUND(ROUND(AE1,2)*CX1,2)</f>
        <v>0</v>
      </c>
      <c r="DG1" s="0" t="n">
        <f aca="false">ROUND(ROUND(AF1,2)*CX1,2)</f>
        <v>0</v>
      </c>
      <c r="DH1" s="0" t="n">
        <f aca="false">ROUND(ROUND(AG1,2)*ROUND((AT1*Source!I28*1.1*0.8),9),2)</f>
        <v>0</v>
      </c>
      <c r="DI1" s="0" t="n">
        <f aca="false">ROUND(ROUND(AH1,2)*CX1,2)</f>
        <v>0</v>
      </c>
      <c r="DJ1" s="0" t="n">
        <f aca="false">DI1</f>
        <v>0</v>
      </c>
      <c r="DK1" s="0" t="n">
        <v>0</v>
      </c>
      <c r="DM1" s="0" t="n">
        <v>0</v>
      </c>
      <c r="DO1" s="0" t="n">
        <v>0</v>
      </c>
      <c r="DP1" s="0" t="s">
        <v>99</v>
      </c>
    </row>
    <row r="2" customFormat="false" ht="12.75" hidden="false" customHeight="false" outlineLevel="0" collapsed="false">
      <c r="A2" s="0" t="n">
        <f aca="false">ROW(Source!A28)</f>
        <v>28</v>
      </c>
      <c r="B2" s="0" t="n">
        <v>86497921</v>
      </c>
      <c r="C2" s="0" t="n">
        <v>86497923</v>
      </c>
      <c r="D2" s="0" t="n">
        <v>0</v>
      </c>
      <c r="E2" s="0" t="n">
        <v>1</v>
      </c>
      <c r="F2" s="0" t="n">
        <v>1</v>
      </c>
      <c r="G2" s="0" t="n">
        <v>30515945</v>
      </c>
      <c r="H2" s="0" t="n">
        <v>2</v>
      </c>
      <c r="I2" s="0" t="s">
        <v>260</v>
      </c>
      <c r="K2" s="0" t="s">
        <v>261</v>
      </c>
      <c r="L2" s="0" t="n">
        <v>1368</v>
      </c>
      <c r="N2" s="0" t="n">
        <v>1011</v>
      </c>
      <c r="O2" s="0" t="s">
        <v>262</v>
      </c>
      <c r="P2" s="0" t="s">
        <v>262</v>
      </c>
      <c r="Q2" s="0" t="n">
        <v>1</v>
      </c>
      <c r="W2" s="0" t="n">
        <v>0</v>
      </c>
      <c r="X2" s="0" t="n">
        <v>475176377</v>
      </c>
      <c r="Y2" s="0" t="n">
        <f aca="false">AT2</f>
        <v>0.32</v>
      </c>
      <c r="AA2" s="0" t="n">
        <v>0</v>
      </c>
      <c r="AB2" s="0" t="n">
        <v>0.79</v>
      </c>
      <c r="AC2" s="0" t="n">
        <v>0</v>
      </c>
      <c r="AD2" s="0" t="n">
        <v>0</v>
      </c>
      <c r="AE2" s="0" t="n">
        <v>0</v>
      </c>
      <c r="AF2" s="0" t="n">
        <v>0.74</v>
      </c>
      <c r="AG2" s="0" t="n">
        <v>0</v>
      </c>
      <c r="AH2" s="0" t="n">
        <v>0</v>
      </c>
      <c r="AI2" s="0" t="n">
        <v>1</v>
      </c>
      <c r="AJ2" s="0" t="n">
        <v>1</v>
      </c>
      <c r="AK2" s="0" t="n">
        <v>1</v>
      </c>
      <c r="AL2" s="0" t="n">
        <v>1</v>
      </c>
      <c r="AM2" s="0" t="n">
        <v>0</v>
      </c>
      <c r="AN2" s="0" t="n">
        <v>0</v>
      </c>
      <c r="AO2" s="0" t="n">
        <v>1</v>
      </c>
      <c r="AP2" s="0" t="n">
        <v>0</v>
      </c>
      <c r="AQ2" s="0" t="n">
        <v>0</v>
      </c>
      <c r="AR2" s="0" t="n">
        <v>0</v>
      </c>
      <c r="AT2" s="0" t="n">
        <v>0.32</v>
      </c>
      <c r="AV2" s="0" t="n">
        <v>0</v>
      </c>
      <c r="AW2" s="0" t="n">
        <v>2</v>
      </c>
      <c r="AX2" s="0" t="n">
        <v>86497938</v>
      </c>
      <c r="AY2" s="0" t="n">
        <v>1</v>
      </c>
      <c r="AZ2" s="0" t="n">
        <v>6144</v>
      </c>
      <c r="BA2" s="0" t="n">
        <v>2</v>
      </c>
      <c r="BB2" s="0" t="n">
        <v>0</v>
      </c>
      <c r="BC2" s="0" t="n">
        <v>0</v>
      </c>
      <c r="BD2" s="0" t="n">
        <v>0</v>
      </c>
      <c r="BE2" s="0" t="n">
        <v>0</v>
      </c>
      <c r="BF2" s="0" t="n">
        <v>0</v>
      </c>
      <c r="BG2" s="0" t="n">
        <v>0</v>
      </c>
      <c r="BH2" s="0" t="n">
        <v>0</v>
      </c>
      <c r="BI2" s="0" t="n">
        <v>0</v>
      </c>
      <c r="BJ2" s="0" t="n">
        <v>0</v>
      </c>
      <c r="BK2" s="0" t="n">
        <v>0</v>
      </c>
      <c r="BL2" s="0" t="n">
        <v>0</v>
      </c>
      <c r="BM2" s="0" t="n">
        <v>0</v>
      </c>
      <c r="BN2" s="0" t="n">
        <v>0</v>
      </c>
      <c r="BO2" s="0" t="n">
        <v>0</v>
      </c>
      <c r="BP2" s="0" t="n">
        <v>0</v>
      </c>
      <c r="BQ2" s="0" t="n">
        <v>0</v>
      </c>
      <c r="BR2" s="0" t="n">
        <v>0</v>
      </c>
      <c r="BS2" s="0" t="n">
        <v>0</v>
      </c>
      <c r="BT2" s="0" t="n">
        <v>0</v>
      </c>
      <c r="BU2" s="0" t="n">
        <v>0</v>
      </c>
      <c r="BV2" s="0" t="n">
        <v>0</v>
      </c>
      <c r="BW2" s="0" t="n">
        <v>0</v>
      </c>
      <c r="CV2" s="0" t="n">
        <v>0</v>
      </c>
      <c r="CW2" s="0" t="n">
        <f aca="false">ROUND(AT2*Source!I28*DO2,9)</f>
        <v>0</v>
      </c>
      <c r="CX2" s="0" t="n">
        <f aca="false">ROUND(Y2*Source!I28,9)</f>
        <v>0.048</v>
      </c>
      <c r="CY2" s="0" t="n">
        <f aca="false">AB2</f>
        <v>0.79</v>
      </c>
      <c r="CZ2" s="0" t="n">
        <f aca="false">AF2</f>
        <v>0.74</v>
      </c>
      <c r="DA2" s="0" t="n">
        <f aca="false">AJ2</f>
        <v>1</v>
      </c>
      <c r="DB2" s="0" t="n">
        <f aca="false">ROUND(AT2*CZ2,2)</f>
        <v>0.24</v>
      </c>
      <c r="DC2" s="0" t="n">
        <f aca="false">ROUND(AT2*AG2,2)</f>
        <v>0</v>
      </c>
      <c r="DF2" s="0" t="n">
        <f aca="false">ROUND(ROUND(AE2,2)*CX2,2)</f>
        <v>0</v>
      </c>
      <c r="DG2" s="0" t="n">
        <f aca="false">ROUND(ROUND(AF2,2)*CX2,2)</f>
        <v>0.04</v>
      </c>
      <c r="DH2" s="0" t="n">
        <f aca="false">ROUND(ROUND(AG2,2)*ROUND(AT2*Source!I28,9),2)</f>
        <v>0</v>
      </c>
      <c r="DI2" s="0" t="n">
        <f aca="false">ROUND(ROUND(AH2,2)*CX2,2)</f>
        <v>0</v>
      </c>
      <c r="DJ2" s="0" t="n">
        <f aca="false">DG2</f>
        <v>0.04</v>
      </c>
      <c r="DK2" s="0" t="n">
        <v>0</v>
      </c>
      <c r="DM2" s="0" t="n">
        <v>0</v>
      </c>
      <c r="DO2" s="0" t="n">
        <v>0</v>
      </c>
    </row>
    <row r="3" customFormat="false" ht="12.75" hidden="false" customHeight="false" outlineLevel="0" collapsed="false">
      <c r="A3" s="0" t="n">
        <f aca="false">ROW(Source!A28)</f>
        <v>28</v>
      </c>
      <c r="B3" s="0" t="n">
        <v>86497921</v>
      </c>
      <c r="C3" s="0" t="n">
        <v>86497923</v>
      </c>
      <c r="D3" s="0" t="n">
        <v>0</v>
      </c>
      <c r="E3" s="0" t="n">
        <v>1</v>
      </c>
      <c r="F3" s="0" t="n">
        <v>1</v>
      </c>
      <c r="G3" s="0" t="n">
        <v>30515945</v>
      </c>
      <c r="H3" s="0" t="n">
        <v>2</v>
      </c>
      <c r="I3" s="0" t="s">
        <v>263</v>
      </c>
      <c r="K3" s="0" t="s">
        <v>264</v>
      </c>
      <c r="L3" s="0" t="n">
        <v>1368</v>
      </c>
      <c r="N3" s="0" t="n">
        <v>1011</v>
      </c>
      <c r="O3" s="0" t="s">
        <v>262</v>
      </c>
      <c r="P3" s="0" t="s">
        <v>262</v>
      </c>
      <c r="Q3" s="0" t="n">
        <v>1</v>
      </c>
      <c r="W3" s="0" t="n">
        <v>0</v>
      </c>
      <c r="X3" s="0" t="n">
        <v>-36453594</v>
      </c>
      <c r="Y3" s="0" t="n">
        <f aca="false">AT3</f>
        <v>7.13</v>
      </c>
      <c r="AA3" s="0" t="n">
        <v>0</v>
      </c>
      <c r="AB3" s="0" t="n">
        <v>78.03</v>
      </c>
      <c r="AC3" s="0" t="n">
        <v>11.85</v>
      </c>
      <c r="AD3" s="0" t="n">
        <v>0</v>
      </c>
      <c r="AE3" s="0" t="n">
        <v>0</v>
      </c>
      <c r="AF3" s="0" t="n">
        <v>73.13</v>
      </c>
      <c r="AG3" s="0" t="n">
        <v>11.11</v>
      </c>
      <c r="AH3" s="0" t="n">
        <v>0</v>
      </c>
      <c r="AI3" s="0" t="n">
        <v>1</v>
      </c>
      <c r="AJ3" s="0" t="n">
        <v>1</v>
      </c>
      <c r="AK3" s="0" t="n">
        <v>1</v>
      </c>
      <c r="AL3" s="0" t="n">
        <v>1</v>
      </c>
      <c r="AM3" s="0" t="n">
        <v>0</v>
      </c>
      <c r="AN3" s="0" t="n">
        <v>0</v>
      </c>
      <c r="AO3" s="0" t="n">
        <v>1</v>
      </c>
      <c r="AP3" s="0" t="n">
        <v>0</v>
      </c>
      <c r="AQ3" s="0" t="n">
        <v>0</v>
      </c>
      <c r="AR3" s="0" t="n">
        <v>0</v>
      </c>
      <c r="AT3" s="0" t="n">
        <v>7.13</v>
      </c>
      <c r="AV3" s="0" t="n">
        <v>0</v>
      </c>
      <c r="AW3" s="0" t="n">
        <v>2</v>
      </c>
      <c r="AX3" s="0" t="n">
        <v>86497939</v>
      </c>
      <c r="AY3" s="0" t="n">
        <v>1</v>
      </c>
      <c r="AZ3" s="0" t="n">
        <v>6144</v>
      </c>
      <c r="BA3" s="0" t="n">
        <v>3</v>
      </c>
      <c r="BB3" s="0" t="n">
        <v>0</v>
      </c>
      <c r="BC3" s="0" t="n">
        <v>0</v>
      </c>
      <c r="BD3" s="0" t="n">
        <v>0</v>
      </c>
      <c r="BE3" s="0" t="n">
        <v>0</v>
      </c>
      <c r="BF3" s="0" t="n">
        <v>0</v>
      </c>
      <c r="BG3" s="0" t="n">
        <v>0</v>
      </c>
      <c r="BH3" s="0" t="n">
        <v>0</v>
      </c>
      <c r="BI3" s="0" t="n">
        <v>0</v>
      </c>
      <c r="BJ3" s="0" t="n">
        <v>0</v>
      </c>
      <c r="BK3" s="0" t="n">
        <v>0</v>
      </c>
      <c r="BL3" s="0" t="n">
        <v>0</v>
      </c>
      <c r="BM3" s="0" t="n">
        <v>0</v>
      </c>
      <c r="BN3" s="0" t="n">
        <v>0</v>
      </c>
      <c r="BO3" s="0" t="n">
        <v>0</v>
      </c>
      <c r="BP3" s="0" t="n">
        <v>0</v>
      </c>
      <c r="BQ3" s="0" t="n">
        <v>0</v>
      </c>
      <c r="BR3" s="0" t="n">
        <v>0</v>
      </c>
      <c r="BS3" s="0" t="n">
        <v>0</v>
      </c>
      <c r="BT3" s="0" t="n">
        <v>0</v>
      </c>
      <c r="BU3" s="0" t="n">
        <v>0</v>
      </c>
      <c r="BV3" s="0" t="n">
        <v>0</v>
      </c>
      <c r="BW3" s="0" t="n">
        <v>0</v>
      </c>
      <c r="CV3" s="0" t="n">
        <v>0</v>
      </c>
      <c r="CW3" s="0" t="n">
        <f aca="false">ROUND(AT3*Source!I28*DO3,9)</f>
        <v>0</v>
      </c>
      <c r="CX3" s="0" t="n">
        <f aca="false">ROUND(Y3*Source!I28,9)</f>
        <v>1.0695</v>
      </c>
      <c r="CY3" s="0" t="n">
        <f aca="false">AB3</f>
        <v>78.03</v>
      </c>
      <c r="CZ3" s="0" t="n">
        <f aca="false">AF3</f>
        <v>73.13</v>
      </c>
      <c r="DA3" s="0" t="n">
        <f aca="false">AJ3</f>
        <v>1</v>
      </c>
      <c r="DB3" s="0" t="n">
        <f aca="false">ROUND(AT3*CZ3,2)</f>
        <v>521.42</v>
      </c>
      <c r="DC3" s="0" t="n">
        <f aca="false">ROUND(AT3*AG3,2)</f>
        <v>79.21</v>
      </c>
      <c r="DF3" s="0" t="n">
        <f aca="false">ROUND(ROUND(AE3,2)*CX3,2)</f>
        <v>0</v>
      </c>
      <c r="DG3" s="0" t="n">
        <f aca="false">ROUND(ROUND(AF3,2)*CX3,2)</f>
        <v>78.21</v>
      </c>
      <c r="DH3" s="0" t="n">
        <f aca="false">ROUND(ROUND(AG3,2)*ROUND(AT3*Source!I28,9),2)</f>
        <v>11.88</v>
      </c>
      <c r="DI3" s="0" t="n">
        <f aca="false">ROUND(ROUND(AH3,2)*CX3,2)</f>
        <v>0</v>
      </c>
      <c r="DJ3" s="0" t="n">
        <f aca="false">DG3</f>
        <v>78.21</v>
      </c>
      <c r="DK3" s="0" t="n">
        <v>0</v>
      </c>
      <c r="DM3" s="0" t="n">
        <v>0</v>
      </c>
      <c r="DO3" s="0" t="n">
        <v>0</v>
      </c>
    </row>
    <row r="4" customFormat="false" ht="12.75" hidden="false" customHeight="false" outlineLevel="0" collapsed="false">
      <c r="A4" s="0" t="n">
        <f aca="false">ROW(Source!A28)</f>
        <v>28</v>
      </c>
      <c r="B4" s="0" t="n">
        <v>86497921</v>
      </c>
      <c r="C4" s="0" t="n">
        <v>86497923</v>
      </c>
      <c r="D4" s="0" t="n">
        <v>0</v>
      </c>
      <c r="E4" s="0" t="n">
        <v>1</v>
      </c>
      <c r="F4" s="0" t="n">
        <v>1</v>
      </c>
      <c r="G4" s="0" t="n">
        <v>30515945</v>
      </c>
      <c r="H4" s="0" t="n">
        <v>2</v>
      </c>
      <c r="I4" s="0" t="s">
        <v>265</v>
      </c>
      <c r="K4" s="0" t="s">
        <v>266</v>
      </c>
      <c r="L4" s="0" t="n">
        <v>1368</v>
      </c>
      <c r="N4" s="0" t="n">
        <v>1011</v>
      </c>
      <c r="O4" s="0" t="s">
        <v>262</v>
      </c>
      <c r="P4" s="0" t="s">
        <v>262</v>
      </c>
      <c r="Q4" s="0" t="n">
        <v>1</v>
      </c>
      <c r="W4" s="0" t="n">
        <v>0</v>
      </c>
      <c r="X4" s="0" t="n">
        <v>783330151</v>
      </c>
      <c r="Y4" s="0" t="n">
        <f aca="false">AT4</f>
        <v>2.82</v>
      </c>
      <c r="AA4" s="0" t="n">
        <v>0</v>
      </c>
      <c r="AB4" s="0" t="n">
        <v>168.23</v>
      </c>
      <c r="AC4" s="0" t="n">
        <v>15.9</v>
      </c>
      <c r="AD4" s="0" t="n">
        <v>0</v>
      </c>
      <c r="AE4" s="0" t="n">
        <v>0</v>
      </c>
      <c r="AF4" s="0" t="n">
        <v>157.67</v>
      </c>
      <c r="AG4" s="0" t="n">
        <v>14.9</v>
      </c>
      <c r="AH4" s="0" t="n">
        <v>0</v>
      </c>
      <c r="AI4" s="0" t="n">
        <v>1</v>
      </c>
      <c r="AJ4" s="0" t="n">
        <v>1</v>
      </c>
      <c r="AK4" s="0" t="n">
        <v>1</v>
      </c>
      <c r="AL4" s="0" t="n">
        <v>1</v>
      </c>
      <c r="AM4" s="0" t="n">
        <v>0</v>
      </c>
      <c r="AN4" s="0" t="n">
        <v>0</v>
      </c>
      <c r="AO4" s="0" t="n">
        <v>1</v>
      </c>
      <c r="AP4" s="0" t="n">
        <v>0</v>
      </c>
      <c r="AQ4" s="0" t="n">
        <v>0</v>
      </c>
      <c r="AR4" s="0" t="n">
        <v>0</v>
      </c>
      <c r="AT4" s="0" t="n">
        <v>2.82</v>
      </c>
      <c r="AV4" s="0" t="n">
        <v>0</v>
      </c>
      <c r="AW4" s="0" t="n">
        <v>2</v>
      </c>
      <c r="AX4" s="0" t="n">
        <v>86497940</v>
      </c>
      <c r="AY4" s="0" t="n">
        <v>1</v>
      </c>
      <c r="AZ4" s="0" t="n">
        <v>6144</v>
      </c>
      <c r="BA4" s="0" t="n">
        <v>4</v>
      </c>
      <c r="BB4" s="0" t="n">
        <v>0</v>
      </c>
      <c r="BC4" s="0" t="n">
        <v>0</v>
      </c>
      <c r="BD4" s="0" t="n">
        <v>0</v>
      </c>
      <c r="BE4" s="0" t="n">
        <v>0</v>
      </c>
      <c r="BF4" s="0" t="n">
        <v>0</v>
      </c>
      <c r="BG4" s="0" t="n">
        <v>0</v>
      </c>
      <c r="BH4" s="0" t="n">
        <v>0</v>
      </c>
      <c r="BI4" s="0" t="n">
        <v>0</v>
      </c>
      <c r="BJ4" s="0" t="n">
        <v>0</v>
      </c>
      <c r="BK4" s="0" t="n">
        <v>0</v>
      </c>
      <c r="BL4" s="0" t="n">
        <v>0</v>
      </c>
      <c r="BM4" s="0" t="n">
        <v>0</v>
      </c>
      <c r="BN4" s="0" t="n">
        <v>0</v>
      </c>
      <c r="BO4" s="0" t="n">
        <v>0</v>
      </c>
      <c r="BP4" s="0" t="n">
        <v>0</v>
      </c>
      <c r="BQ4" s="0" t="n">
        <v>0</v>
      </c>
      <c r="BR4" s="0" t="n">
        <v>0</v>
      </c>
      <c r="BS4" s="0" t="n">
        <v>0</v>
      </c>
      <c r="BT4" s="0" t="n">
        <v>0</v>
      </c>
      <c r="BU4" s="0" t="n">
        <v>0</v>
      </c>
      <c r="BV4" s="0" t="n">
        <v>0</v>
      </c>
      <c r="BW4" s="0" t="n">
        <v>0</v>
      </c>
      <c r="CV4" s="0" t="n">
        <v>0</v>
      </c>
      <c r="CW4" s="0" t="n">
        <f aca="false">ROUND(AT4*Source!I28*DO4,9)</f>
        <v>0</v>
      </c>
      <c r="CX4" s="0" t="n">
        <f aca="false">ROUND(Y4*Source!I28,9)</f>
        <v>0.423</v>
      </c>
      <c r="CY4" s="0" t="n">
        <f aca="false">AB4</f>
        <v>168.23</v>
      </c>
      <c r="CZ4" s="0" t="n">
        <f aca="false">AF4</f>
        <v>157.67</v>
      </c>
      <c r="DA4" s="0" t="n">
        <f aca="false">AJ4</f>
        <v>1</v>
      </c>
      <c r="DB4" s="0" t="n">
        <f aca="false">ROUND(AT4*CZ4,2)</f>
        <v>444.63</v>
      </c>
      <c r="DC4" s="0" t="n">
        <f aca="false">ROUND(AT4*AG4,2)</f>
        <v>42.02</v>
      </c>
      <c r="DF4" s="0" t="n">
        <f aca="false">ROUND(ROUND(AE4,2)*CX4,2)</f>
        <v>0</v>
      </c>
      <c r="DG4" s="0" t="n">
        <f aca="false">ROUND(ROUND(AF4,2)*CX4,2)</f>
        <v>66.69</v>
      </c>
      <c r="DH4" s="0" t="n">
        <f aca="false">ROUND(ROUND(AG4,2)*ROUND(AT4*Source!I28,9),2)</f>
        <v>6.3</v>
      </c>
      <c r="DI4" s="0" t="n">
        <f aca="false">ROUND(ROUND(AH4,2)*CX4,2)</f>
        <v>0</v>
      </c>
      <c r="DJ4" s="0" t="n">
        <f aca="false">DG4</f>
        <v>66.69</v>
      </c>
      <c r="DK4" s="0" t="n">
        <v>0</v>
      </c>
      <c r="DM4" s="0" t="n">
        <v>0</v>
      </c>
      <c r="DO4" s="0" t="n">
        <v>0</v>
      </c>
    </row>
    <row r="5" customFormat="false" ht="12.75" hidden="false" customHeight="false" outlineLevel="0" collapsed="false">
      <c r="A5" s="0" t="n">
        <f aca="false">ROW(Source!A28)</f>
        <v>28</v>
      </c>
      <c r="B5" s="0" t="n">
        <v>86497921</v>
      </c>
      <c r="C5" s="0" t="n">
        <v>86497923</v>
      </c>
      <c r="D5" s="0" t="n">
        <v>0</v>
      </c>
      <c r="E5" s="0" t="n">
        <v>1</v>
      </c>
      <c r="F5" s="0" t="n">
        <v>1</v>
      </c>
      <c r="G5" s="0" t="n">
        <v>30515945</v>
      </c>
      <c r="H5" s="0" t="n">
        <v>2</v>
      </c>
      <c r="I5" s="0" t="s">
        <v>267</v>
      </c>
      <c r="K5" s="0" t="s">
        <v>268</v>
      </c>
      <c r="L5" s="0" t="n">
        <v>1368</v>
      </c>
      <c r="N5" s="0" t="n">
        <v>1011</v>
      </c>
      <c r="O5" s="0" t="s">
        <v>262</v>
      </c>
      <c r="P5" s="0" t="s">
        <v>262</v>
      </c>
      <c r="Q5" s="0" t="n">
        <v>1</v>
      </c>
      <c r="W5" s="0" t="n">
        <v>0</v>
      </c>
      <c r="X5" s="0" t="n">
        <v>1354124625</v>
      </c>
      <c r="Y5" s="0" t="n">
        <f aca="false">AT5</f>
        <v>0.23</v>
      </c>
      <c r="AA5" s="0" t="n">
        <v>0</v>
      </c>
      <c r="AB5" s="0" t="n">
        <v>154.88</v>
      </c>
      <c r="AC5" s="0" t="n">
        <v>13.66</v>
      </c>
      <c r="AD5" s="0" t="n">
        <v>0</v>
      </c>
      <c r="AE5" s="0" t="n">
        <v>0</v>
      </c>
      <c r="AF5" s="0" t="n">
        <v>145.15</v>
      </c>
      <c r="AG5" s="0" t="n">
        <v>12.8</v>
      </c>
      <c r="AH5" s="0" t="n">
        <v>0</v>
      </c>
      <c r="AI5" s="0" t="n">
        <v>1</v>
      </c>
      <c r="AJ5" s="0" t="n">
        <v>1</v>
      </c>
      <c r="AK5" s="0" t="n">
        <v>1</v>
      </c>
      <c r="AL5" s="0" t="n">
        <v>1</v>
      </c>
      <c r="AM5" s="0" t="n">
        <v>0</v>
      </c>
      <c r="AN5" s="0" t="n">
        <v>0</v>
      </c>
      <c r="AO5" s="0" t="n">
        <v>1</v>
      </c>
      <c r="AP5" s="0" t="n">
        <v>0</v>
      </c>
      <c r="AQ5" s="0" t="n">
        <v>0</v>
      </c>
      <c r="AR5" s="0" t="n">
        <v>0</v>
      </c>
      <c r="AT5" s="0" t="n">
        <v>0.23</v>
      </c>
      <c r="AV5" s="0" t="n">
        <v>0</v>
      </c>
      <c r="AW5" s="0" t="n">
        <v>2</v>
      </c>
      <c r="AX5" s="0" t="n">
        <v>86497941</v>
      </c>
      <c r="AY5" s="0" t="n">
        <v>1</v>
      </c>
      <c r="AZ5" s="0" t="n">
        <v>6144</v>
      </c>
      <c r="BA5" s="0" t="n">
        <v>5</v>
      </c>
      <c r="BB5" s="0" t="n">
        <v>0</v>
      </c>
      <c r="BC5" s="0" t="n">
        <v>0</v>
      </c>
      <c r="BD5" s="0" t="n">
        <v>0</v>
      </c>
      <c r="BE5" s="0" t="n">
        <v>0</v>
      </c>
      <c r="BF5" s="0" t="n">
        <v>0</v>
      </c>
      <c r="BG5" s="0" t="n">
        <v>0</v>
      </c>
      <c r="BH5" s="0" t="n">
        <v>0</v>
      </c>
      <c r="BI5" s="0" t="n">
        <v>0</v>
      </c>
      <c r="BJ5" s="0" t="n">
        <v>0</v>
      </c>
      <c r="BK5" s="0" t="n">
        <v>0</v>
      </c>
      <c r="BL5" s="0" t="n">
        <v>0</v>
      </c>
      <c r="BM5" s="0" t="n">
        <v>0</v>
      </c>
      <c r="BN5" s="0" t="n">
        <v>0</v>
      </c>
      <c r="BO5" s="0" t="n">
        <v>0</v>
      </c>
      <c r="BP5" s="0" t="n">
        <v>0</v>
      </c>
      <c r="BQ5" s="0" t="n">
        <v>0</v>
      </c>
      <c r="BR5" s="0" t="n">
        <v>0</v>
      </c>
      <c r="BS5" s="0" t="n">
        <v>0</v>
      </c>
      <c r="BT5" s="0" t="n">
        <v>0</v>
      </c>
      <c r="BU5" s="0" t="n">
        <v>0</v>
      </c>
      <c r="BV5" s="0" t="n">
        <v>0</v>
      </c>
      <c r="BW5" s="0" t="n">
        <v>0</v>
      </c>
      <c r="CV5" s="0" t="n">
        <v>0</v>
      </c>
      <c r="CW5" s="0" t="n">
        <f aca="false">ROUND(AT5*Source!I28*DO5,9)</f>
        <v>0</v>
      </c>
      <c r="CX5" s="0" t="n">
        <f aca="false">ROUND(Y5*Source!I28,9)</f>
        <v>0.0345</v>
      </c>
      <c r="CY5" s="0" t="n">
        <f aca="false">AB5</f>
        <v>154.88</v>
      </c>
      <c r="CZ5" s="0" t="n">
        <f aca="false">AF5</f>
        <v>145.15</v>
      </c>
      <c r="DA5" s="0" t="n">
        <f aca="false">AJ5</f>
        <v>1</v>
      </c>
      <c r="DB5" s="0" t="n">
        <f aca="false">ROUND(AT5*CZ5,2)</f>
        <v>33.38</v>
      </c>
      <c r="DC5" s="0" t="n">
        <f aca="false">ROUND(AT5*AG5,2)</f>
        <v>2.94</v>
      </c>
      <c r="DF5" s="0" t="n">
        <f aca="false">ROUND(ROUND(AE5,2)*CX5,2)</f>
        <v>0</v>
      </c>
      <c r="DG5" s="0" t="n">
        <f aca="false">ROUND(ROUND(AF5,2)*CX5,2)</f>
        <v>5.01</v>
      </c>
      <c r="DH5" s="0" t="n">
        <f aca="false">ROUND(ROUND(AG5,2)*ROUND(AT5*Source!I28,9),2)</f>
        <v>0.44</v>
      </c>
      <c r="DI5" s="0" t="n">
        <f aca="false">ROUND(ROUND(AH5,2)*CX5,2)</f>
        <v>0</v>
      </c>
      <c r="DJ5" s="0" t="n">
        <f aca="false">DG5</f>
        <v>5.01</v>
      </c>
      <c r="DK5" s="0" t="n">
        <v>0</v>
      </c>
      <c r="DM5" s="0" t="n">
        <v>0</v>
      </c>
      <c r="DO5" s="0" t="n">
        <v>0</v>
      </c>
    </row>
    <row r="6" customFormat="false" ht="12.75" hidden="false" customHeight="false" outlineLevel="0" collapsed="false">
      <c r="A6" s="0" t="n">
        <f aca="false">ROW(Source!A28)</f>
        <v>28</v>
      </c>
      <c r="B6" s="0" t="n">
        <v>86497921</v>
      </c>
      <c r="C6" s="0" t="n">
        <v>86497923</v>
      </c>
      <c r="D6" s="0" t="n">
        <v>0</v>
      </c>
      <c r="E6" s="0" t="n">
        <v>1</v>
      </c>
      <c r="F6" s="0" t="n">
        <v>1</v>
      </c>
      <c r="G6" s="0" t="n">
        <v>30515945</v>
      </c>
      <c r="H6" s="0" t="n">
        <v>3</v>
      </c>
      <c r="I6" s="0" t="s">
        <v>269</v>
      </c>
      <c r="K6" s="0" t="s">
        <v>270</v>
      </c>
      <c r="L6" s="0" t="n">
        <v>1339</v>
      </c>
      <c r="N6" s="0" t="n">
        <v>1007</v>
      </c>
      <c r="O6" s="0" t="s">
        <v>222</v>
      </c>
      <c r="P6" s="0" t="s">
        <v>222</v>
      </c>
      <c r="Q6" s="0" t="n">
        <v>1</v>
      </c>
      <c r="W6" s="0" t="n">
        <v>0</v>
      </c>
      <c r="X6" s="0" t="n">
        <v>-1580317299</v>
      </c>
      <c r="Y6" s="0" t="n">
        <f aca="false">AT6</f>
        <v>2.26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F6" s="0" t="n">
        <v>0</v>
      </c>
      <c r="AG6" s="0" t="n">
        <v>0</v>
      </c>
      <c r="AH6" s="0" t="n">
        <v>0</v>
      </c>
      <c r="AI6" s="0" t="n">
        <v>1</v>
      </c>
      <c r="AJ6" s="0" t="n">
        <v>1</v>
      </c>
      <c r="AK6" s="0" t="n">
        <v>1</v>
      </c>
      <c r="AL6" s="0" t="n">
        <v>1</v>
      </c>
      <c r="AM6" s="0" t="n">
        <v>0</v>
      </c>
      <c r="AN6" s="0" t="n">
        <v>0</v>
      </c>
      <c r="AO6" s="0" t="n">
        <v>1</v>
      </c>
      <c r="AP6" s="0" t="n">
        <v>0</v>
      </c>
      <c r="AQ6" s="0" t="n">
        <v>0</v>
      </c>
      <c r="AR6" s="0" t="n">
        <v>0</v>
      </c>
      <c r="AT6" s="0" t="n">
        <v>2.26</v>
      </c>
      <c r="AV6" s="0" t="n">
        <v>0</v>
      </c>
      <c r="AW6" s="0" t="n">
        <v>2</v>
      </c>
      <c r="AX6" s="0" t="n">
        <v>86497942</v>
      </c>
      <c r="AY6" s="0" t="n">
        <v>1</v>
      </c>
      <c r="AZ6" s="0" t="n">
        <v>6144</v>
      </c>
      <c r="BA6" s="0" t="n">
        <v>6</v>
      </c>
      <c r="BB6" s="0" t="n">
        <v>0</v>
      </c>
      <c r="BC6" s="0" t="n">
        <v>0</v>
      </c>
      <c r="BD6" s="0" t="n">
        <v>0</v>
      </c>
      <c r="BE6" s="0" t="n">
        <v>0</v>
      </c>
      <c r="BF6" s="0" t="n">
        <v>0</v>
      </c>
      <c r="BG6" s="0" t="n">
        <v>0</v>
      </c>
      <c r="BH6" s="0" t="n">
        <v>0</v>
      </c>
      <c r="BI6" s="0" t="n">
        <v>0</v>
      </c>
      <c r="BJ6" s="0" t="n">
        <v>0</v>
      </c>
      <c r="BK6" s="0" t="n">
        <v>0</v>
      </c>
      <c r="BL6" s="0" t="n">
        <v>0</v>
      </c>
      <c r="BM6" s="0" t="n">
        <v>0</v>
      </c>
      <c r="BN6" s="0" t="n">
        <v>0</v>
      </c>
      <c r="BO6" s="0" t="n">
        <v>0</v>
      </c>
      <c r="BP6" s="0" t="n">
        <v>0</v>
      </c>
      <c r="BQ6" s="0" t="n">
        <v>0</v>
      </c>
      <c r="BR6" s="0" t="n">
        <v>0</v>
      </c>
      <c r="BS6" s="0" t="n">
        <v>0</v>
      </c>
      <c r="BT6" s="0" t="n">
        <v>0</v>
      </c>
      <c r="BU6" s="0" t="n">
        <v>0</v>
      </c>
      <c r="BV6" s="0" t="n">
        <v>0</v>
      </c>
      <c r="BW6" s="0" t="n">
        <v>0</v>
      </c>
      <c r="CV6" s="0" t="n">
        <v>0</v>
      </c>
      <c r="CW6" s="0" t="n">
        <v>0</v>
      </c>
      <c r="CX6" s="0" t="n">
        <f aca="false">ROUND(Y6*Source!I28,9)</f>
        <v>0.339</v>
      </c>
      <c r="CY6" s="0" t="n">
        <f aca="false">AA6</f>
        <v>0</v>
      </c>
      <c r="CZ6" s="0" t="n">
        <f aca="false">AE6</f>
        <v>0</v>
      </c>
      <c r="DA6" s="0" t="n">
        <f aca="false">AI6</f>
        <v>1</v>
      </c>
      <c r="DB6" s="0" t="n">
        <f aca="false">ROUND(AT6*CZ6,2)</f>
        <v>0</v>
      </c>
      <c r="DC6" s="0" t="n">
        <f aca="false">ROUND(AT6*AG6,2)</f>
        <v>0</v>
      </c>
      <c r="DF6" s="0" t="n">
        <f aca="false">ROUND(ROUND(AE6,2)*CX6,2)</f>
        <v>0</v>
      </c>
      <c r="DG6" s="0" t="n">
        <f aca="false">ROUND(ROUND(AF6,2)*CX6,2)</f>
        <v>0</v>
      </c>
      <c r="DH6" s="0" t="n">
        <f aca="false">ROUND(ROUND(AG6,2)*ROUND(AT6*Source!I28,9),2)</f>
        <v>0</v>
      </c>
      <c r="DI6" s="0" t="n">
        <f aca="false">ROUND(ROUND(AH6,2)*CX6,2)</f>
        <v>0</v>
      </c>
      <c r="DJ6" s="0" t="n">
        <f aca="false">DF6</f>
        <v>0</v>
      </c>
      <c r="DK6" s="0" t="n">
        <v>0</v>
      </c>
      <c r="DM6" s="0" t="n">
        <v>0</v>
      </c>
      <c r="DO6" s="0" t="n">
        <v>0</v>
      </c>
    </row>
    <row r="7" customFormat="false" ht="12.75" hidden="false" customHeight="false" outlineLevel="0" collapsed="false">
      <c r="A7" s="0" t="n">
        <f aca="false">ROW(Source!A28)</f>
        <v>28</v>
      </c>
      <c r="B7" s="0" t="n">
        <v>86497921</v>
      </c>
      <c r="C7" s="0" t="n">
        <v>86497923</v>
      </c>
      <c r="D7" s="0" t="n">
        <v>0</v>
      </c>
      <c r="E7" s="0" t="n">
        <v>1</v>
      </c>
      <c r="F7" s="0" t="n">
        <v>1</v>
      </c>
      <c r="G7" s="0" t="n">
        <v>30515945</v>
      </c>
      <c r="H7" s="0" t="n">
        <v>3</v>
      </c>
      <c r="I7" s="0" t="s">
        <v>271</v>
      </c>
      <c r="K7" s="0" t="s">
        <v>272</v>
      </c>
      <c r="L7" s="0" t="n">
        <v>1348</v>
      </c>
      <c r="N7" s="0" t="n">
        <v>1009</v>
      </c>
      <c r="O7" s="0" t="s">
        <v>220</v>
      </c>
      <c r="P7" s="0" t="s">
        <v>220</v>
      </c>
      <c r="Q7" s="0" t="n">
        <v>1000</v>
      </c>
      <c r="W7" s="0" t="n">
        <v>0</v>
      </c>
      <c r="X7" s="0" t="n">
        <v>202703549</v>
      </c>
      <c r="Y7" s="0" t="n">
        <f aca="false">AT7</f>
        <v>0.64</v>
      </c>
      <c r="AA7" s="0" t="n">
        <v>0</v>
      </c>
      <c r="AB7" s="0" t="n">
        <v>0</v>
      </c>
      <c r="AC7" s="0" t="n">
        <v>0</v>
      </c>
      <c r="AD7" s="0" t="n">
        <v>0</v>
      </c>
      <c r="AE7" s="0" t="n">
        <v>0</v>
      </c>
      <c r="AF7" s="0" t="n">
        <v>0</v>
      </c>
      <c r="AG7" s="0" t="n">
        <v>0</v>
      </c>
      <c r="AH7" s="0" t="n">
        <v>0</v>
      </c>
      <c r="AI7" s="0" t="n">
        <v>1</v>
      </c>
      <c r="AJ7" s="0" t="n">
        <v>1</v>
      </c>
      <c r="AK7" s="0" t="n">
        <v>1</v>
      </c>
      <c r="AL7" s="0" t="n">
        <v>1</v>
      </c>
      <c r="AM7" s="0" t="n">
        <v>0</v>
      </c>
      <c r="AN7" s="0" t="n">
        <v>0</v>
      </c>
      <c r="AO7" s="0" t="n">
        <v>1</v>
      </c>
      <c r="AP7" s="0" t="n">
        <v>0</v>
      </c>
      <c r="AQ7" s="0" t="n">
        <v>0</v>
      </c>
      <c r="AR7" s="0" t="n">
        <v>0</v>
      </c>
      <c r="AT7" s="0" t="n">
        <v>0.64</v>
      </c>
      <c r="AV7" s="0" t="n">
        <v>0</v>
      </c>
      <c r="AW7" s="0" t="n">
        <v>2</v>
      </c>
      <c r="AX7" s="0" t="n">
        <v>86497943</v>
      </c>
      <c r="AY7" s="0" t="n">
        <v>1</v>
      </c>
      <c r="AZ7" s="0" t="n">
        <v>6144</v>
      </c>
      <c r="BA7" s="0" t="n">
        <v>7</v>
      </c>
      <c r="BB7" s="0" t="n">
        <v>0</v>
      </c>
      <c r="BC7" s="0" t="n">
        <v>0</v>
      </c>
      <c r="BD7" s="0" t="n">
        <v>0</v>
      </c>
      <c r="BE7" s="0" t="n">
        <v>0</v>
      </c>
      <c r="BF7" s="0" t="n">
        <v>0</v>
      </c>
      <c r="BG7" s="0" t="n">
        <v>0</v>
      </c>
      <c r="BH7" s="0" t="n">
        <v>0</v>
      </c>
      <c r="BI7" s="0" t="n">
        <v>0</v>
      </c>
      <c r="BJ7" s="0" t="n">
        <v>0</v>
      </c>
      <c r="BK7" s="0" t="n">
        <v>0</v>
      </c>
      <c r="BL7" s="0" t="n">
        <v>0</v>
      </c>
      <c r="BM7" s="0" t="n">
        <v>0</v>
      </c>
      <c r="BN7" s="0" t="n">
        <v>0</v>
      </c>
      <c r="BO7" s="0" t="n">
        <v>0</v>
      </c>
      <c r="BP7" s="0" t="n">
        <v>0</v>
      </c>
      <c r="BQ7" s="0" t="n">
        <v>0</v>
      </c>
      <c r="BR7" s="0" t="n">
        <v>0</v>
      </c>
      <c r="BS7" s="0" t="n">
        <v>0</v>
      </c>
      <c r="BT7" s="0" t="n">
        <v>0</v>
      </c>
      <c r="BU7" s="0" t="n">
        <v>0</v>
      </c>
      <c r="BV7" s="0" t="n">
        <v>0</v>
      </c>
      <c r="BW7" s="0" t="n">
        <v>0</v>
      </c>
      <c r="CV7" s="0" t="n">
        <v>0</v>
      </c>
      <c r="CW7" s="0" t="n">
        <v>0</v>
      </c>
      <c r="CX7" s="0" t="n">
        <f aca="false">ROUND(Y7*Source!I28,9)</f>
        <v>0.096</v>
      </c>
      <c r="CY7" s="0" t="n">
        <f aca="false">AA7</f>
        <v>0</v>
      </c>
      <c r="CZ7" s="0" t="n">
        <f aca="false">AE7</f>
        <v>0</v>
      </c>
      <c r="DA7" s="0" t="n">
        <f aca="false">AI7</f>
        <v>1</v>
      </c>
      <c r="DB7" s="0" t="n">
        <f aca="false">ROUND(AT7*CZ7,2)</f>
        <v>0</v>
      </c>
      <c r="DC7" s="0" t="n">
        <f aca="false">ROUND(AT7*AG7,2)</f>
        <v>0</v>
      </c>
      <c r="DF7" s="0" t="n">
        <f aca="false">ROUND(ROUND(AE7,2)*CX7,2)</f>
        <v>0</v>
      </c>
      <c r="DG7" s="0" t="n">
        <f aca="false">ROUND(ROUND(AF7,2)*CX7,2)</f>
        <v>0</v>
      </c>
      <c r="DH7" s="0" t="n">
        <f aca="false">ROUND(ROUND(AG7,2)*ROUND(AT7*Source!I28,9),2)</f>
        <v>0</v>
      </c>
      <c r="DI7" s="0" t="n">
        <f aca="false">ROUND(ROUND(AH7,2)*CX7,2)</f>
        <v>0</v>
      </c>
      <c r="DJ7" s="0" t="n">
        <f aca="false">DF7</f>
        <v>0</v>
      </c>
      <c r="DK7" s="0" t="n">
        <v>0</v>
      </c>
      <c r="DM7" s="0" t="n">
        <v>0</v>
      </c>
      <c r="DO7" s="0" t="n">
        <v>0</v>
      </c>
    </row>
    <row r="8" customFormat="false" ht="12.75" hidden="false" customHeight="false" outlineLevel="0" collapsed="false">
      <c r="A8" s="0" t="n">
        <f aca="false">ROW(Source!A28)</f>
        <v>28</v>
      </c>
      <c r="B8" s="0" t="n">
        <v>86497921</v>
      </c>
      <c r="C8" s="0" t="n">
        <v>86497923</v>
      </c>
      <c r="D8" s="0" t="n">
        <v>42194904</v>
      </c>
      <c r="E8" s="0" t="n">
        <v>1</v>
      </c>
      <c r="F8" s="0" t="n">
        <v>1</v>
      </c>
      <c r="G8" s="0" t="n">
        <v>30515945</v>
      </c>
      <c r="H8" s="0" t="n">
        <v>3</v>
      </c>
      <c r="I8" s="0" t="s">
        <v>273</v>
      </c>
      <c r="K8" s="0" t="s">
        <v>274</v>
      </c>
      <c r="L8" s="0" t="n">
        <v>1348</v>
      </c>
      <c r="N8" s="0" t="n">
        <v>1009</v>
      </c>
      <c r="O8" s="0" t="s">
        <v>220</v>
      </c>
      <c r="P8" s="0" t="s">
        <v>220</v>
      </c>
      <c r="Q8" s="0" t="n">
        <v>1000</v>
      </c>
      <c r="W8" s="0" t="n">
        <v>0</v>
      </c>
      <c r="X8" s="0" t="n">
        <v>-664602634</v>
      </c>
      <c r="Y8" s="0" t="n">
        <f aca="false">AT8</f>
        <v>0</v>
      </c>
      <c r="AA8" s="0" t="n">
        <v>0</v>
      </c>
      <c r="AB8" s="0" t="n">
        <v>0</v>
      </c>
      <c r="AC8" s="0" t="n">
        <v>0</v>
      </c>
      <c r="AD8" s="0" t="n">
        <v>0</v>
      </c>
      <c r="AE8" s="0" t="n">
        <v>0</v>
      </c>
      <c r="AF8" s="0" t="n">
        <v>0</v>
      </c>
      <c r="AG8" s="0" t="n">
        <v>0</v>
      </c>
      <c r="AH8" s="0" t="n">
        <v>0</v>
      </c>
      <c r="AI8" s="0" t="n">
        <v>1</v>
      </c>
      <c r="AJ8" s="0" t="n">
        <v>1</v>
      </c>
      <c r="AK8" s="0" t="n">
        <v>1</v>
      </c>
      <c r="AL8" s="0" t="n">
        <v>1</v>
      </c>
      <c r="AM8" s="0" t="n">
        <v>0</v>
      </c>
      <c r="AN8" s="0" t="n">
        <v>0</v>
      </c>
      <c r="AO8" s="0" t="n">
        <v>0</v>
      </c>
      <c r="AP8" s="0" t="n">
        <v>0</v>
      </c>
      <c r="AQ8" s="0" t="n">
        <v>0</v>
      </c>
      <c r="AR8" s="0" t="n">
        <v>0</v>
      </c>
      <c r="AT8" s="0" t="n">
        <v>0</v>
      </c>
      <c r="AV8" s="0" t="n">
        <v>0</v>
      </c>
      <c r="AW8" s="0" t="n">
        <v>2</v>
      </c>
      <c r="AX8" s="0" t="n">
        <v>86497944</v>
      </c>
      <c r="AY8" s="0" t="n">
        <v>1</v>
      </c>
      <c r="AZ8" s="0" t="n">
        <v>0</v>
      </c>
      <c r="BA8" s="0" t="n">
        <v>8</v>
      </c>
      <c r="BB8" s="0" t="n">
        <v>0</v>
      </c>
      <c r="BC8" s="0" t="n">
        <v>0</v>
      </c>
      <c r="BD8" s="0" t="n">
        <v>0</v>
      </c>
      <c r="BE8" s="0" t="n">
        <v>0</v>
      </c>
      <c r="BF8" s="0" t="n">
        <v>0</v>
      </c>
      <c r="BG8" s="0" t="n">
        <v>0</v>
      </c>
      <c r="BH8" s="0" t="n">
        <v>0</v>
      </c>
      <c r="BI8" s="0" t="n">
        <v>0</v>
      </c>
      <c r="BJ8" s="0" t="n">
        <v>0</v>
      </c>
      <c r="BK8" s="0" t="n">
        <v>0</v>
      </c>
      <c r="BL8" s="0" t="n">
        <v>0</v>
      </c>
      <c r="BM8" s="0" t="n">
        <v>0</v>
      </c>
      <c r="BN8" s="0" t="n">
        <v>0</v>
      </c>
      <c r="BO8" s="0" t="n">
        <v>0</v>
      </c>
      <c r="BP8" s="0" t="n">
        <v>0</v>
      </c>
      <c r="BQ8" s="0" t="n">
        <v>0</v>
      </c>
      <c r="BR8" s="0" t="n">
        <v>0</v>
      </c>
      <c r="BS8" s="0" t="n">
        <v>0</v>
      </c>
      <c r="BT8" s="0" t="n">
        <v>0</v>
      </c>
      <c r="BU8" s="0" t="n">
        <v>0</v>
      </c>
      <c r="BV8" s="0" t="n">
        <v>0</v>
      </c>
      <c r="BW8" s="0" t="n">
        <v>0</v>
      </c>
      <c r="CV8" s="0" t="n">
        <v>0</v>
      </c>
      <c r="CW8" s="0" t="n">
        <v>0</v>
      </c>
      <c r="CX8" s="0" t="n">
        <f aca="false">ROUND(Y8*Source!I28,9)</f>
        <v>0</v>
      </c>
      <c r="CY8" s="0" t="n">
        <f aca="false">AA8</f>
        <v>0</v>
      </c>
      <c r="CZ8" s="0" t="n">
        <f aca="false">AE8</f>
        <v>0</v>
      </c>
      <c r="DA8" s="0" t="n">
        <f aca="false">AI8</f>
        <v>1</v>
      </c>
      <c r="DB8" s="0" t="n">
        <f aca="false">ROUND(AT8*CZ8,2)</f>
        <v>0</v>
      </c>
      <c r="DC8" s="0" t="n">
        <f aca="false">ROUND(AT8*AG8,2)</f>
        <v>0</v>
      </c>
      <c r="DF8" s="0" t="n">
        <f aca="false">ROUND(ROUND(AE8,2)*CX8,2)</f>
        <v>0</v>
      </c>
      <c r="DG8" s="0" t="n">
        <f aca="false">ROUND(ROUND(AF8,2)*CX8,2)</f>
        <v>0</v>
      </c>
      <c r="DH8" s="0" t="n">
        <f aca="false">ROUND(ROUND(AG8,2)*ROUND(AT8*Source!I28,9),2)</f>
        <v>0</v>
      </c>
      <c r="DI8" s="0" t="n">
        <f aca="false">ROUND(ROUND(AH8,2)*CX8,2)</f>
        <v>0</v>
      </c>
      <c r="DJ8" s="0" t="n">
        <f aca="false">DF8</f>
        <v>0</v>
      </c>
      <c r="DK8" s="0" t="n">
        <v>0</v>
      </c>
      <c r="DM8" s="0" t="n">
        <v>0</v>
      </c>
      <c r="DO8" s="0" t="n">
        <v>0</v>
      </c>
    </row>
    <row r="9" customFormat="false" ht="12.75" hidden="false" customHeight="false" outlineLevel="0" collapsed="false">
      <c r="A9" s="0" t="n">
        <f aca="false">ROW(Source!A28)</f>
        <v>28</v>
      </c>
      <c r="B9" s="0" t="n">
        <v>86497921</v>
      </c>
      <c r="C9" s="0" t="n">
        <v>86497923</v>
      </c>
      <c r="D9" s="0" t="n">
        <v>30531790</v>
      </c>
      <c r="E9" s="0" t="n">
        <v>1</v>
      </c>
      <c r="F9" s="0" t="n">
        <v>1</v>
      </c>
      <c r="G9" s="0" t="n">
        <v>30515945</v>
      </c>
      <c r="H9" s="0" t="n">
        <v>3</v>
      </c>
      <c r="I9" s="0" t="s">
        <v>275</v>
      </c>
      <c r="K9" s="0" t="s">
        <v>276</v>
      </c>
      <c r="L9" s="0" t="n">
        <v>1354</v>
      </c>
      <c r="N9" s="0" t="n">
        <v>1010</v>
      </c>
      <c r="O9" s="0" t="s">
        <v>277</v>
      </c>
      <c r="P9" s="0" t="s">
        <v>277</v>
      </c>
      <c r="Q9" s="0" t="n">
        <v>1</v>
      </c>
      <c r="W9" s="0" t="n">
        <v>0</v>
      </c>
      <c r="X9" s="0" t="n">
        <v>2087865785</v>
      </c>
      <c r="Y9" s="0" t="n">
        <f aca="false">AT9</f>
        <v>0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F9" s="0" t="n">
        <v>0</v>
      </c>
      <c r="AG9" s="0" t="n">
        <v>0</v>
      </c>
      <c r="AH9" s="0" t="n">
        <v>0</v>
      </c>
      <c r="AI9" s="0" t="n">
        <v>1</v>
      </c>
      <c r="AJ9" s="0" t="n">
        <v>1</v>
      </c>
      <c r="AK9" s="0" t="n">
        <v>1</v>
      </c>
      <c r="AL9" s="0" t="n">
        <v>1</v>
      </c>
      <c r="AM9" s="0" t="n">
        <v>0</v>
      </c>
      <c r="AN9" s="0" t="n">
        <v>0</v>
      </c>
      <c r="AO9" s="0" t="n">
        <v>0</v>
      </c>
      <c r="AP9" s="0" t="n">
        <v>0</v>
      </c>
      <c r="AQ9" s="0" t="n">
        <v>0</v>
      </c>
      <c r="AR9" s="0" t="n">
        <v>0</v>
      </c>
      <c r="AT9" s="0" t="n">
        <v>0</v>
      </c>
      <c r="AV9" s="0" t="n">
        <v>0</v>
      </c>
      <c r="AW9" s="0" t="n">
        <v>2</v>
      </c>
      <c r="AX9" s="0" t="n">
        <v>86497945</v>
      </c>
      <c r="AY9" s="0" t="n">
        <v>1</v>
      </c>
      <c r="AZ9" s="0" t="n">
        <v>0</v>
      </c>
      <c r="BA9" s="0" t="n">
        <v>9</v>
      </c>
      <c r="BB9" s="0" t="n">
        <v>0</v>
      </c>
      <c r="BC9" s="0" t="n">
        <v>0</v>
      </c>
      <c r="BD9" s="0" t="n">
        <v>0</v>
      </c>
      <c r="BE9" s="0" t="n">
        <v>0</v>
      </c>
      <c r="BF9" s="0" t="n">
        <v>0</v>
      </c>
      <c r="BG9" s="0" t="n">
        <v>0</v>
      </c>
      <c r="BH9" s="0" t="n">
        <v>0</v>
      </c>
      <c r="BI9" s="0" t="n">
        <v>0</v>
      </c>
      <c r="BJ9" s="0" t="n">
        <v>0</v>
      </c>
      <c r="BK9" s="0" t="n">
        <v>0</v>
      </c>
      <c r="BL9" s="0" t="n">
        <v>0</v>
      </c>
      <c r="BM9" s="0" t="n">
        <v>0</v>
      </c>
      <c r="BN9" s="0" t="n">
        <v>0</v>
      </c>
      <c r="BO9" s="0" t="n">
        <v>0</v>
      </c>
      <c r="BP9" s="0" t="n">
        <v>0</v>
      </c>
      <c r="BQ9" s="0" t="n">
        <v>0</v>
      </c>
      <c r="BR9" s="0" t="n">
        <v>0</v>
      </c>
      <c r="BS9" s="0" t="n">
        <v>0</v>
      </c>
      <c r="BT9" s="0" t="n">
        <v>0</v>
      </c>
      <c r="BU9" s="0" t="n">
        <v>0</v>
      </c>
      <c r="BV9" s="0" t="n">
        <v>0</v>
      </c>
      <c r="BW9" s="0" t="n">
        <v>0</v>
      </c>
      <c r="CV9" s="0" t="n">
        <v>0</v>
      </c>
      <c r="CW9" s="0" t="n">
        <v>0</v>
      </c>
      <c r="CX9" s="0" t="n">
        <f aca="false">ROUND(Y9*Source!I28,9)</f>
        <v>0</v>
      </c>
      <c r="CY9" s="0" t="n">
        <f aca="false">AA9</f>
        <v>0</v>
      </c>
      <c r="CZ9" s="0" t="n">
        <f aca="false">AE9</f>
        <v>0</v>
      </c>
      <c r="DA9" s="0" t="n">
        <f aca="false">AI9</f>
        <v>1</v>
      </c>
      <c r="DB9" s="0" t="n">
        <f aca="false">ROUND(AT9*CZ9,2)</f>
        <v>0</v>
      </c>
      <c r="DC9" s="0" t="n">
        <f aca="false">ROUND(AT9*AG9,2)</f>
        <v>0</v>
      </c>
      <c r="DF9" s="0" t="n">
        <f aca="false">ROUND(ROUND(AE9,2)*CX9,2)</f>
        <v>0</v>
      </c>
      <c r="DG9" s="0" t="n">
        <f aca="false">ROUND(ROUND(AF9,2)*CX9,2)</f>
        <v>0</v>
      </c>
      <c r="DH9" s="0" t="n">
        <f aca="false">ROUND(ROUND(AG9,2)*ROUND(AT9*Source!I28,9),2)</f>
        <v>0</v>
      </c>
      <c r="DI9" s="0" t="n">
        <f aca="false">ROUND(ROUND(AH9,2)*CX9,2)</f>
        <v>0</v>
      </c>
      <c r="DJ9" s="0" t="n">
        <f aca="false">DF9</f>
        <v>0</v>
      </c>
      <c r="DK9" s="0" t="n">
        <v>0</v>
      </c>
      <c r="DM9" s="0" t="n">
        <v>0</v>
      </c>
      <c r="DO9" s="0" t="n">
        <v>0</v>
      </c>
    </row>
    <row r="10" customFormat="false" ht="12.75" hidden="false" customHeight="false" outlineLevel="0" collapsed="false">
      <c r="A10" s="0" t="n">
        <f aca="false">ROW(Source!A28)</f>
        <v>28</v>
      </c>
      <c r="B10" s="0" t="n">
        <v>86497921</v>
      </c>
      <c r="C10" s="0" t="n">
        <v>86497923</v>
      </c>
      <c r="D10" s="0" t="n">
        <v>30531464</v>
      </c>
      <c r="E10" s="0" t="n">
        <v>1</v>
      </c>
      <c r="F10" s="0" t="n">
        <v>1</v>
      </c>
      <c r="G10" s="0" t="n">
        <v>30515945</v>
      </c>
      <c r="H10" s="0" t="n">
        <v>3</v>
      </c>
      <c r="I10" s="0" t="s">
        <v>278</v>
      </c>
      <c r="K10" s="0" t="s">
        <v>279</v>
      </c>
      <c r="L10" s="0" t="n">
        <v>1339</v>
      </c>
      <c r="N10" s="0" t="n">
        <v>1007</v>
      </c>
      <c r="O10" s="0" t="s">
        <v>222</v>
      </c>
      <c r="P10" s="0" t="s">
        <v>222</v>
      </c>
      <c r="Q10" s="0" t="n">
        <v>1</v>
      </c>
      <c r="W10" s="0" t="n">
        <v>0</v>
      </c>
      <c r="X10" s="0" t="n">
        <v>1930922274</v>
      </c>
      <c r="Y10" s="0" t="n">
        <f aca="false">AT10</f>
        <v>1.33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n">
        <v>0</v>
      </c>
      <c r="AG10" s="0" t="n">
        <v>0</v>
      </c>
      <c r="AH10" s="0" t="n">
        <v>0</v>
      </c>
      <c r="AI10" s="0" t="n">
        <v>1</v>
      </c>
      <c r="AJ10" s="0" t="n">
        <v>1</v>
      </c>
      <c r="AK10" s="0" t="n">
        <v>1</v>
      </c>
      <c r="AL10" s="0" t="n">
        <v>1</v>
      </c>
      <c r="AM10" s="0" t="n">
        <v>0</v>
      </c>
      <c r="AN10" s="0" t="n">
        <v>0</v>
      </c>
      <c r="AO10" s="0" t="n">
        <v>0</v>
      </c>
      <c r="AP10" s="0" t="n">
        <v>0</v>
      </c>
      <c r="AQ10" s="0" t="n">
        <v>0</v>
      </c>
      <c r="AR10" s="0" t="n">
        <v>0</v>
      </c>
      <c r="AT10" s="0" t="n">
        <v>1.33</v>
      </c>
      <c r="AV10" s="0" t="n">
        <v>0</v>
      </c>
      <c r="AW10" s="0" t="n">
        <v>2</v>
      </c>
      <c r="AX10" s="0" t="n">
        <v>86497946</v>
      </c>
      <c r="AY10" s="0" t="n">
        <v>1</v>
      </c>
      <c r="AZ10" s="0" t="n">
        <v>6144</v>
      </c>
      <c r="BA10" s="0" t="n">
        <v>10</v>
      </c>
      <c r="BB10" s="0" t="n">
        <v>0</v>
      </c>
      <c r="BC10" s="0" t="n">
        <v>0</v>
      </c>
      <c r="BD10" s="0" t="n">
        <v>0</v>
      </c>
      <c r="BE10" s="0" t="n">
        <v>0</v>
      </c>
      <c r="BF10" s="0" t="n">
        <v>0</v>
      </c>
      <c r="BG10" s="0" t="n">
        <v>0</v>
      </c>
      <c r="BH10" s="0" t="n">
        <v>0</v>
      </c>
      <c r="BI10" s="0" t="n">
        <v>0</v>
      </c>
      <c r="BJ10" s="0" t="n">
        <v>0</v>
      </c>
      <c r="BK10" s="0" t="n">
        <v>0</v>
      </c>
      <c r="BL10" s="0" t="n">
        <v>0</v>
      </c>
      <c r="BM10" s="0" t="n">
        <v>0</v>
      </c>
      <c r="BN10" s="0" t="n">
        <v>0</v>
      </c>
      <c r="BO10" s="0" t="n">
        <v>0</v>
      </c>
      <c r="BP10" s="0" t="n">
        <v>0</v>
      </c>
      <c r="BQ10" s="0" t="n">
        <v>0</v>
      </c>
      <c r="BR10" s="0" t="n">
        <v>0</v>
      </c>
      <c r="BS10" s="0" t="n">
        <v>0</v>
      </c>
      <c r="BT10" s="0" t="n">
        <v>0</v>
      </c>
      <c r="BU10" s="0" t="n">
        <v>0</v>
      </c>
      <c r="BV10" s="0" t="n">
        <v>0</v>
      </c>
      <c r="BW10" s="0" t="n">
        <v>0</v>
      </c>
      <c r="CV10" s="0" t="n">
        <v>0</v>
      </c>
      <c r="CW10" s="0" t="n">
        <v>0</v>
      </c>
      <c r="CX10" s="0" t="n">
        <f aca="false">ROUND(Y10*Source!I28,9)</f>
        <v>0.1995</v>
      </c>
      <c r="CY10" s="0" t="n">
        <f aca="false">AA10</f>
        <v>0</v>
      </c>
      <c r="CZ10" s="0" t="n">
        <f aca="false">AE10</f>
        <v>0</v>
      </c>
      <c r="DA10" s="0" t="n">
        <f aca="false">AI10</f>
        <v>1</v>
      </c>
      <c r="DB10" s="0" t="n">
        <f aca="false">ROUND(AT10*CZ10,2)</f>
        <v>0</v>
      </c>
      <c r="DC10" s="0" t="n">
        <f aca="false">ROUND(AT10*AG10,2)</f>
        <v>0</v>
      </c>
      <c r="DF10" s="0" t="n">
        <f aca="false">ROUND(ROUND(AE10,2)*CX10,2)</f>
        <v>0</v>
      </c>
      <c r="DG10" s="0" t="n">
        <f aca="false">ROUND(ROUND(AF10,2)*CX10,2)</f>
        <v>0</v>
      </c>
      <c r="DH10" s="0" t="n">
        <f aca="false">ROUND(ROUND(AG10,2)*ROUND(AT10*Source!I28,9),2)</f>
        <v>0</v>
      </c>
      <c r="DI10" s="0" t="n">
        <f aca="false">ROUND(ROUND(AH10,2)*CX10,2)</f>
        <v>0</v>
      </c>
      <c r="DJ10" s="0" t="n">
        <f aca="false">DF10</f>
        <v>0</v>
      </c>
      <c r="DK10" s="0" t="n">
        <v>0</v>
      </c>
      <c r="DM10" s="0" t="n">
        <v>0</v>
      </c>
      <c r="DO10" s="0" t="n">
        <v>0</v>
      </c>
    </row>
    <row r="11" customFormat="false" ht="12.75" hidden="false" customHeight="false" outlineLevel="0" collapsed="false">
      <c r="A11" s="0" t="n">
        <f aca="false">ROW(Source!A28)</f>
        <v>28</v>
      </c>
      <c r="B11" s="0" t="n">
        <v>86497921</v>
      </c>
      <c r="C11" s="0" t="n">
        <v>86497923</v>
      </c>
      <c r="D11" s="0" t="n">
        <v>30531602</v>
      </c>
      <c r="E11" s="0" t="n">
        <v>1</v>
      </c>
      <c r="F11" s="0" t="n">
        <v>1</v>
      </c>
      <c r="G11" s="0" t="n">
        <v>30515945</v>
      </c>
      <c r="H11" s="0" t="n">
        <v>3</v>
      </c>
      <c r="I11" s="0" t="s">
        <v>280</v>
      </c>
      <c r="K11" s="0" t="s">
        <v>281</v>
      </c>
      <c r="L11" s="0" t="n">
        <v>1339</v>
      </c>
      <c r="N11" s="0" t="n">
        <v>1007</v>
      </c>
      <c r="O11" s="0" t="s">
        <v>222</v>
      </c>
      <c r="P11" s="0" t="s">
        <v>222</v>
      </c>
      <c r="Q11" s="0" t="n">
        <v>1</v>
      </c>
      <c r="W11" s="0" t="n">
        <v>0</v>
      </c>
      <c r="X11" s="0" t="n">
        <v>-1299012478</v>
      </c>
      <c r="Y11" s="0" t="n">
        <f aca="false">AT11</f>
        <v>0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n">
        <v>0</v>
      </c>
      <c r="AG11" s="0" t="n">
        <v>0</v>
      </c>
      <c r="AH11" s="0" t="n">
        <v>0</v>
      </c>
      <c r="AI11" s="0" t="n">
        <v>1</v>
      </c>
      <c r="AJ11" s="0" t="n">
        <v>1</v>
      </c>
      <c r="AK11" s="0" t="n">
        <v>1</v>
      </c>
      <c r="AL11" s="0" t="n">
        <v>1</v>
      </c>
      <c r="AM11" s="0" t="n">
        <v>0</v>
      </c>
      <c r="AN11" s="0" t="n">
        <v>0</v>
      </c>
      <c r="AO11" s="0" t="n">
        <v>0</v>
      </c>
      <c r="AP11" s="0" t="n">
        <v>0</v>
      </c>
      <c r="AQ11" s="0" t="n">
        <v>0</v>
      </c>
      <c r="AR11" s="0" t="n">
        <v>0</v>
      </c>
      <c r="AT11" s="0" t="n">
        <v>0</v>
      </c>
      <c r="AV11" s="0" t="n">
        <v>0</v>
      </c>
      <c r="AW11" s="0" t="n">
        <v>2</v>
      </c>
      <c r="AX11" s="0" t="n">
        <v>86497947</v>
      </c>
      <c r="AY11" s="0" t="n">
        <v>1</v>
      </c>
      <c r="AZ11" s="0" t="n">
        <v>0</v>
      </c>
      <c r="BA11" s="0" t="n">
        <v>11</v>
      </c>
      <c r="BB11" s="0" t="n">
        <v>0</v>
      </c>
      <c r="BC11" s="0" t="n">
        <v>0</v>
      </c>
      <c r="BD11" s="0" t="n">
        <v>0</v>
      </c>
      <c r="BE11" s="0" t="n">
        <v>0</v>
      </c>
      <c r="BF11" s="0" t="n">
        <v>0</v>
      </c>
      <c r="BG11" s="0" t="n">
        <v>0</v>
      </c>
      <c r="BH11" s="0" t="n">
        <v>0</v>
      </c>
      <c r="BI11" s="0" t="n">
        <v>0</v>
      </c>
      <c r="BJ11" s="0" t="n">
        <v>0</v>
      </c>
      <c r="BK11" s="0" t="n">
        <v>0</v>
      </c>
      <c r="BL11" s="0" t="n">
        <v>0</v>
      </c>
      <c r="BM11" s="0" t="n">
        <v>0</v>
      </c>
      <c r="BN11" s="0" t="n">
        <v>0</v>
      </c>
      <c r="BO11" s="0" t="n">
        <v>0</v>
      </c>
      <c r="BP11" s="0" t="n">
        <v>0</v>
      </c>
      <c r="BQ11" s="0" t="n">
        <v>0</v>
      </c>
      <c r="BR11" s="0" t="n">
        <v>0</v>
      </c>
      <c r="BS11" s="0" t="n">
        <v>0</v>
      </c>
      <c r="BT11" s="0" t="n">
        <v>0</v>
      </c>
      <c r="BU11" s="0" t="n">
        <v>0</v>
      </c>
      <c r="BV11" s="0" t="n">
        <v>0</v>
      </c>
      <c r="BW11" s="0" t="n">
        <v>0</v>
      </c>
      <c r="CV11" s="0" t="n">
        <v>0</v>
      </c>
      <c r="CW11" s="0" t="n">
        <v>0</v>
      </c>
      <c r="CX11" s="0" t="n">
        <f aca="false">ROUND(Y11*Source!I28,9)</f>
        <v>0</v>
      </c>
      <c r="CY11" s="0" t="n">
        <f aca="false">AA11</f>
        <v>0</v>
      </c>
      <c r="CZ11" s="0" t="n">
        <f aca="false">AE11</f>
        <v>0</v>
      </c>
      <c r="DA11" s="0" t="n">
        <f aca="false">AI11</f>
        <v>1</v>
      </c>
      <c r="DB11" s="0" t="n">
        <f aca="false">ROUND(AT11*CZ11,2)</f>
        <v>0</v>
      </c>
      <c r="DC11" s="0" t="n">
        <f aca="false">ROUND(AT11*AG11,2)</f>
        <v>0</v>
      </c>
      <c r="DF11" s="0" t="n">
        <f aca="false">ROUND(ROUND(AE11,2)*CX11,2)</f>
        <v>0</v>
      </c>
      <c r="DG11" s="0" t="n">
        <f aca="false">ROUND(ROUND(AF11,2)*CX11,2)</f>
        <v>0</v>
      </c>
      <c r="DH11" s="0" t="n">
        <f aca="false">ROUND(ROUND(AG11,2)*ROUND(AT11*Source!I28,9),2)</f>
        <v>0</v>
      </c>
      <c r="DI11" s="0" t="n">
        <f aca="false">ROUND(ROUND(AH11,2)*CX11,2)</f>
        <v>0</v>
      </c>
      <c r="DJ11" s="0" t="n">
        <f aca="false">DF11</f>
        <v>0</v>
      </c>
      <c r="DK11" s="0" t="n">
        <v>0</v>
      </c>
      <c r="DM11" s="0" t="n">
        <v>0</v>
      </c>
      <c r="DO11" s="0" t="n">
        <v>0</v>
      </c>
    </row>
    <row r="12" customFormat="false" ht="12.75" hidden="false" customHeight="false" outlineLevel="0" collapsed="false">
      <c r="A12" s="0" t="n">
        <f aca="false">ROW(Source!A28)</f>
        <v>28</v>
      </c>
      <c r="B12" s="0" t="n">
        <v>86497921</v>
      </c>
      <c r="C12" s="0" t="n">
        <v>86497923</v>
      </c>
      <c r="D12" s="0" t="n">
        <v>30531602</v>
      </c>
      <c r="E12" s="0" t="n">
        <v>1</v>
      </c>
      <c r="F12" s="0" t="n">
        <v>1</v>
      </c>
      <c r="G12" s="0" t="n">
        <v>30515945</v>
      </c>
      <c r="H12" s="0" t="n">
        <v>3</v>
      </c>
      <c r="I12" s="0" t="s">
        <v>280</v>
      </c>
      <c r="K12" s="0" t="s">
        <v>282</v>
      </c>
      <c r="L12" s="0" t="n">
        <v>1339</v>
      </c>
      <c r="N12" s="0" t="n">
        <v>1007</v>
      </c>
      <c r="O12" s="0" t="s">
        <v>222</v>
      </c>
      <c r="P12" s="0" t="s">
        <v>222</v>
      </c>
      <c r="Q12" s="0" t="n">
        <v>1</v>
      </c>
      <c r="W12" s="0" t="n">
        <v>0</v>
      </c>
      <c r="X12" s="0" t="n">
        <v>-1506672958</v>
      </c>
      <c r="Y12" s="0" t="n">
        <f aca="false">AT12</f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n">
        <v>0</v>
      </c>
      <c r="AG12" s="0" t="n">
        <v>0</v>
      </c>
      <c r="AH12" s="0" t="n">
        <v>0</v>
      </c>
      <c r="AI12" s="0" t="n">
        <v>1</v>
      </c>
      <c r="AJ12" s="0" t="n">
        <v>1</v>
      </c>
      <c r="AK12" s="0" t="n">
        <v>1</v>
      </c>
      <c r="AL12" s="0" t="n">
        <v>1</v>
      </c>
      <c r="AM12" s="0" t="n">
        <v>0</v>
      </c>
      <c r="AN12" s="0" t="n">
        <v>0</v>
      </c>
      <c r="AO12" s="0" t="n">
        <v>0</v>
      </c>
      <c r="AP12" s="0" t="n">
        <v>0</v>
      </c>
      <c r="AQ12" s="0" t="n">
        <v>0</v>
      </c>
      <c r="AR12" s="0" t="n">
        <v>0</v>
      </c>
      <c r="AT12" s="0" t="n">
        <v>0</v>
      </c>
      <c r="AV12" s="0" t="n">
        <v>0</v>
      </c>
      <c r="AW12" s="0" t="n">
        <v>2</v>
      </c>
      <c r="AX12" s="0" t="n">
        <v>86497948</v>
      </c>
      <c r="AY12" s="0" t="n">
        <v>1</v>
      </c>
      <c r="AZ12" s="0" t="n">
        <v>0</v>
      </c>
      <c r="BA12" s="0" t="n">
        <v>12</v>
      </c>
      <c r="BB12" s="0" t="n">
        <v>0</v>
      </c>
      <c r="BC12" s="0" t="n">
        <v>0</v>
      </c>
      <c r="BD12" s="0" t="n">
        <v>0</v>
      </c>
      <c r="BE12" s="0" t="n">
        <v>0</v>
      </c>
      <c r="BF12" s="0" t="n">
        <v>0</v>
      </c>
      <c r="BG12" s="0" t="n">
        <v>0</v>
      </c>
      <c r="BH12" s="0" t="n">
        <v>0</v>
      </c>
      <c r="BI12" s="0" t="n">
        <v>0</v>
      </c>
      <c r="BJ12" s="0" t="n">
        <v>0</v>
      </c>
      <c r="BK12" s="0" t="n">
        <v>0</v>
      </c>
      <c r="BL12" s="0" t="n">
        <v>0</v>
      </c>
      <c r="BM12" s="0" t="n">
        <v>0</v>
      </c>
      <c r="BN12" s="0" t="n">
        <v>0</v>
      </c>
      <c r="BO12" s="0" t="n">
        <v>0</v>
      </c>
      <c r="BP12" s="0" t="n">
        <v>0</v>
      </c>
      <c r="BQ12" s="0" t="n">
        <v>0</v>
      </c>
      <c r="BR12" s="0" t="n">
        <v>0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CV12" s="0" t="n">
        <v>0</v>
      </c>
      <c r="CW12" s="0" t="n">
        <v>0</v>
      </c>
      <c r="CX12" s="0" t="n">
        <f aca="false">ROUND(Y12*Source!I28,9)</f>
        <v>0</v>
      </c>
      <c r="CY12" s="0" t="n">
        <f aca="false">AA12</f>
        <v>0</v>
      </c>
      <c r="CZ12" s="0" t="n">
        <f aca="false">AE12</f>
        <v>0</v>
      </c>
      <c r="DA12" s="0" t="n">
        <f aca="false">AI12</f>
        <v>1</v>
      </c>
      <c r="DB12" s="0" t="n">
        <f aca="false">ROUND(AT12*CZ12,2)</f>
        <v>0</v>
      </c>
      <c r="DC12" s="0" t="n">
        <f aca="false">ROUND(AT12*AG12,2)</f>
        <v>0</v>
      </c>
      <c r="DF12" s="0" t="n">
        <f aca="false">ROUND(ROUND(AE12,2)*CX12,2)</f>
        <v>0</v>
      </c>
      <c r="DG12" s="0" t="n">
        <f aca="false">ROUND(ROUND(AF12,2)*CX12,2)</f>
        <v>0</v>
      </c>
      <c r="DH12" s="0" t="n">
        <f aca="false">ROUND(ROUND(AG12,2)*ROUND(AT12*Source!I28,9),2)</f>
        <v>0</v>
      </c>
      <c r="DI12" s="0" t="n">
        <f aca="false">ROUND(ROUND(AH12,2)*CX12,2)</f>
        <v>0</v>
      </c>
      <c r="DJ12" s="0" t="n">
        <f aca="false">DF12</f>
        <v>0</v>
      </c>
      <c r="DK12" s="0" t="n">
        <v>0</v>
      </c>
      <c r="DM12" s="0" t="n">
        <v>0</v>
      </c>
      <c r="DO12" s="0" t="n">
        <v>0</v>
      </c>
    </row>
    <row r="13" customFormat="false" ht="12.75" hidden="false" customHeight="false" outlineLevel="0" collapsed="false">
      <c r="A13" s="0" t="n">
        <f aca="false">ROW(Source!A28)</f>
        <v>28</v>
      </c>
      <c r="B13" s="0" t="n">
        <v>86497921</v>
      </c>
      <c r="C13" s="0" t="n">
        <v>86497923</v>
      </c>
      <c r="D13" s="0" t="n">
        <v>30531602</v>
      </c>
      <c r="E13" s="0" t="n">
        <v>1</v>
      </c>
      <c r="F13" s="0" t="n">
        <v>1</v>
      </c>
      <c r="G13" s="0" t="n">
        <v>30515945</v>
      </c>
      <c r="H13" s="0" t="n">
        <v>3</v>
      </c>
      <c r="I13" s="0" t="s">
        <v>280</v>
      </c>
      <c r="K13" s="0" t="s">
        <v>283</v>
      </c>
      <c r="L13" s="0" t="n">
        <v>1339</v>
      </c>
      <c r="N13" s="0" t="n">
        <v>1007</v>
      </c>
      <c r="O13" s="0" t="s">
        <v>222</v>
      </c>
      <c r="P13" s="0" t="s">
        <v>222</v>
      </c>
      <c r="Q13" s="0" t="n">
        <v>1</v>
      </c>
      <c r="W13" s="0" t="n">
        <v>0</v>
      </c>
      <c r="X13" s="0" t="n">
        <v>1455194175</v>
      </c>
      <c r="Y13" s="0" t="n">
        <f aca="false">AT13</f>
        <v>0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n">
        <v>0</v>
      </c>
      <c r="AG13" s="0" t="n">
        <v>0</v>
      </c>
      <c r="AH13" s="0" t="n">
        <v>0</v>
      </c>
      <c r="AI13" s="0" t="n">
        <v>1</v>
      </c>
      <c r="AJ13" s="0" t="n">
        <v>1</v>
      </c>
      <c r="AK13" s="0" t="n">
        <v>1</v>
      </c>
      <c r="AL13" s="0" t="n">
        <v>1</v>
      </c>
      <c r="AM13" s="0" t="n">
        <v>0</v>
      </c>
      <c r="AN13" s="0" t="n">
        <v>0</v>
      </c>
      <c r="AO13" s="0" t="n">
        <v>0</v>
      </c>
      <c r="AP13" s="0" t="n">
        <v>0</v>
      </c>
      <c r="AQ13" s="0" t="n">
        <v>0</v>
      </c>
      <c r="AR13" s="0" t="n">
        <v>0</v>
      </c>
      <c r="AT13" s="0" t="n">
        <v>0</v>
      </c>
      <c r="AV13" s="0" t="n">
        <v>0</v>
      </c>
      <c r="AW13" s="0" t="n">
        <v>2</v>
      </c>
      <c r="AX13" s="0" t="n">
        <v>86497949</v>
      </c>
      <c r="AY13" s="0" t="n">
        <v>1</v>
      </c>
      <c r="AZ13" s="0" t="n">
        <v>0</v>
      </c>
      <c r="BA13" s="0" t="n">
        <v>13</v>
      </c>
      <c r="BB13" s="0" t="n">
        <v>0</v>
      </c>
      <c r="BC13" s="0" t="n">
        <v>0</v>
      </c>
      <c r="BD13" s="0" t="n">
        <v>0</v>
      </c>
      <c r="BE13" s="0" t="n">
        <v>0</v>
      </c>
      <c r="BF13" s="0" t="n">
        <v>0</v>
      </c>
      <c r="BG13" s="0" t="n">
        <v>0</v>
      </c>
      <c r="BH13" s="0" t="n">
        <v>0</v>
      </c>
      <c r="BI13" s="0" t="n">
        <v>0</v>
      </c>
      <c r="BJ13" s="0" t="n">
        <v>0</v>
      </c>
      <c r="BK13" s="0" t="n">
        <v>0</v>
      </c>
      <c r="BL13" s="0" t="n">
        <v>0</v>
      </c>
      <c r="BM13" s="0" t="n">
        <v>0</v>
      </c>
      <c r="BN13" s="0" t="n">
        <v>0</v>
      </c>
      <c r="BO13" s="0" t="n">
        <v>0</v>
      </c>
      <c r="BP13" s="0" t="n">
        <v>0</v>
      </c>
      <c r="BQ13" s="0" t="n">
        <v>0</v>
      </c>
      <c r="BR13" s="0" t="n">
        <v>0</v>
      </c>
      <c r="BS13" s="0" t="n">
        <v>0</v>
      </c>
      <c r="BT13" s="0" t="n">
        <v>0</v>
      </c>
      <c r="BU13" s="0" t="n">
        <v>0</v>
      </c>
      <c r="BV13" s="0" t="n">
        <v>0</v>
      </c>
      <c r="BW13" s="0" t="n">
        <v>0</v>
      </c>
      <c r="CV13" s="0" t="n">
        <v>0</v>
      </c>
      <c r="CW13" s="0" t="n">
        <v>0</v>
      </c>
      <c r="CX13" s="0" t="n">
        <f aca="false">ROUND(Y13*Source!I28,9)</f>
        <v>0</v>
      </c>
      <c r="CY13" s="0" t="n">
        <f aca="false">AA13</f>
        <v>0</v>
      </c>
      <c r="CZ13" s="0" t="n">
        <f aca="false">AE13</f>
        <v>0</v>
      </c>
      <c r="DA13" s="0" t="n">
        <f aca="false">AI13</f>
        <v>1</v>
      </c>
      <c r="DB13" s="0" t="n">
        <f aca="false">ROUND(AT13*CZ13,2)</f>
        <v>0</v>
      </c>
      <c r="DC13" s="0" t="n">
        <f aca="false">ROUND(AT13*AG13,2)</f>
        <v>0</v>
      </c>
      <c r="DF13" s="0" t="n">
        <f aca="false">ROUND(ROUND(AE13,2)*CX13,2)</f>
        <v>0</v>
      </c>
      <c r="DG13" s="0" t="n">
        <f aca="false">ROUND(ROUND(AF13,2)*CX13,2)</f>
        <v>0</v>
      </c>
      <c r="DH13" s="0" t="n">
        <f aca="false">ROUND(ROUND(AG13,2)*ROUND(AT13*Source!I28,9),2)</f>
        <v>0</v>
      </c>
      <c r="DI13" s="0" t="n">
        <f aca="false">ROUND(ROUND(AH13,2)*CX13,2)</f>
        <v>0</v>
      </c>
      <c r="DJ13" s="0" t="n">
        <f aca="false">DF13</f>
        <v>0</v>
      </c>
      <c r="DK13" s="0" t="n">
        <v>0</v>
      </c>
      <c r="DM13" s="0" t="n">
        <v>0</v>
      </c>
      <c r="DO13" s="0" t="n">
        <v>0</v>
      </c>
    </row>
    <row r="14" customFormat="false" ht="12.75" hidden="false" customHeight="false" outlineLevel="0" collapsed="false">
      <c r="A14" s="0" t="n">
        <f aca="false">ROW(Source!A29)</f>
        <v>29</v>
      </c>
      <c r="B14" s="0" t="n">
        <v>86497922</v>
      </c>
      <c r="C14" s="0" t="n">
        <v>86497923</v>
      </c>
      <c r="D14" s="0" t="n">
        <v>0</v>
      </c>
      <c r="E14" s="0" t="n">
        <v>1</v>
      </c>
      <c r="F14" s="0" t="n">
        <v>1</v>
      </c>
      <c r="G14" s="0" t="n">
        <v>30515945</v>
      </c>
      <c r="H14" s="0" t="n">
        <v>1</v>
      </c>
      <c r="I14" s="0" t="s">
        <v>93</v>
      </c>
      <c r="K14" s="0" t="s">
        <v>258</v>
      </c>
      <c r="L14" s="0" t="n">
        <v>1369</v>
      </c>
      <c r="N14" s="0" t="n">
        <v>1013</v>
      </c>
      <c r="O14" s="0" t="s">
        <v>259</v>
      </c>
      <c r="P14" s="0" t="s">
        <v>259</v>
      </c>
      <c r="Q14" s="0" t="n">
        <v>1</v>
      </c>
      <c r="W14" s="0" t="n">
        <v>0</v>
      </c>
      <c r="X14" s="0" t="n">
        <v>-2001970737</v>
      </c>
      <c r="Y14" s="0" t="n">
        <f aca="false">(AT14*1.1*0.8)</f>
        <v>77.968</v>
      </c>
      <c r="AA14" s="0" t="n">
        <v>0</v>
      </c>
      <c r="AB14" s="0" t="n">
        <v>0</v>
      </c>
      <c r="AC14" s="0" t="n">
        <v>0</v>
      </c>
      <c r="AD14" s="0" t="n">
        <v>0</v>
      </c>
      <c r="AE14" s="0" t="n">
        <v>0</v>
      </c>
      <c r="AF14" s="0" t="n">
        <v>0</v>
      </c>
      <c r="AG14" s="0" t="n">
        <v>0</v>
      </c>
      <c r="AH14" s="0" t="n">
        <v>0</v>
      </c>
      <c r="AI14" s="0" t="n">
        <v>1</v>
      </c>
      <c r="AJ14" s="0" t="n">
        <v>1</v>
      </c>
      <c r="AK14" s="0" t="n">
        <v>1</v>
      </c>
      <c r="AL14" s="0" t="n">
        <v>1</v>
      </c>
      <c r="AM14" s="0" t="n">
        <v>0</v>
      </c>
      <c r="AN14" s="0" t="n">
        <v>0</v>
      </c>
      <c r="AO14" s="0" t="n">
        <v>1</v>
      </c>
      <c r="AP14" s="0" t="n">
        <v>0</v>
      </c>
      <c r="AQ14" s="0" t="n">
        <v>0</v>
      </c>
      <c r="AR14" s="0" t="n">
        <v>0</v>
      </c>
      <c r="AT14" s="0" t="n">
        <v>88.6</v>
      </c>
      <c r="AU14" s="0" t="s">
        <v>99</v>
      </c>
      <c r="AV14" s="0" t="n">
        <v>1</v>
      </c>
      <c r="AW14" s="0" t="n">
        <v>2</v>
      </c>
      <c r="AX14" s="0" t="n">
        <v>86497937</v>
      </c>
      <c r="AY14" s="0" t="n">
        <v>1</v>
      </c>
      <c r="AZ14" s="0" t="n">
        <v>6144</v>
      </c>
      <c r="BA14" s="0" t="n">
        <v>14</v>
      </c>
      <c r="BB14" s="0" t="n">
        <v>0</v>
      </c>
      <c r="BC14" s="0" t="n">
        <v>0</v>
      </c>
      <c r="BD14" s="0" t="n">
        <v>0</v>
      </c>
      <c r="BE14" s="0" t="n">
        <v>0</v>
      </c>
      <c r="BF14" s="0" t="n">
        <v>0</v>
      </c>
      <c r="BG14" s="0" t="n">
        <v>0</v>
      </c>
      <c r="BH14" s="0" t="n">
        <v>0</v>
      </c>
      <c r="BI14" s="0" t="n">
        <v>0</v>
      </c>
      <c r="BJ14" s="0" t="n">
        <v>0</v>
      </c>
      <c r="BK14" s="0" t="n">
        <v>0</v>
      </c>
      <c r="BL14" s="0" t="n">
        <v>0</v>
      </c>
      <c r="BM14" s="0" t="n">
        <v>0</v>
      </c>
      <c r="BN14" s="0" t="n">
        <v>0</v>
      </c>
      <c r="BO14" s="0" t="n">
        <v>0</v>
      </c>
      <c r="BP14" s="0" t="n">
        <v>0</v>
      </c>
      <c r="BQ14" s="0" t="n">
        <v>0</v>
      </c>
      <c r="BR14" s="0" t="n">
        <v>0</v>
      </c>
      <c r="BS14" s="0" t="n">
        <v>0</v>
      </c>
      <c r="BT14" s="0" t="n">
        <v>0</v>
      </c>
      <c r="BU14" s="0" t="n">
        <v>0</v>
      </c>
      <c r="BV14" s="0" t="n">
        <v>0</v>
      </c>
      <c r="BW14" s="0" t="n">
        <v>0</v>
      </c>
      <c r="CU14" s="0" t="n">
        <f aca="false">ROUND(AT14*Source!I29*AH14*AL14,2)</f>
        <v>0</v>
      </c>
      <c r="CV14" s="0" t="n">
        <f aca="false">ROUND(Y14*Source!I29,9)</f>
        <v>11.6952</v>
      </c>
      <c r="CW14" s="0" t="n">
        <v>0</v>
      </c>
      <c r="CX14" s="0" t="n">
        <f aca="false">ROUND(Y14*Source!I29,9)</f>
        <v>11.6952</v>
      </c>
      <c r="CY14" s="0" t="n">
        <f aca="false">AD14</f>
        <v>0</v>
      </c>
      <c r="CZ14" s="0" t="n">
        <f aca="false">AH14</f>
        <v>0</v>
      </c>
      <c r="DA14" s="0" t="n">
        <f aca="false">AL14</f>
        <v>1</v>
      </c>
      <c r="DB14" s="0" t="n">
        <f aca="false">(ROUND(AT14*CZ14,2)*1.1*0.8)</f>
        <v>0</v>
      </c>
      <c r="DC14" s="0" t="n">
        <f aca="false">(ROUND(AT14*AG14,2)*1.1*0.8)</f>
        <v>0</v>
      </c>
      <c r="DF14" s="0" t="n">
        <f aca="false">ROUND(ROUND(AE14,2)*CX14,2)</f>
        <v>0</v>
      </c>
      <c r="DG14" s="0" t="n">
        <f aca="false">ROUND(ROUND(AF14,2)*CX14,2)</f>
        <v>0</v>
      </c>
      <c r="DH14" s="0" t="n">
        <f aca="false">ROUND(ROUND(AG14,2)*ROUND((AT14*Source!I29*1.1*0.8),9),2)</f>
        <v>0</v>
      </c>
      <c r="DI14" s="0" t="n">
        <f aca="false">ROUND(ROUND(AH14,2)*CX14,2)</f>
        <v>0</v>
      </c>
      <c r="DJ14" s="0" t="n">
        <f aca="false">DI14</f>
        <v>0</v>
      </c>
      <c r="DK14" s="0" t="n">
        <v>0</v>
      </c>
      <c r="DM14" s="0" t="n">
        <v>0</v>
      </c>
      <c r="DO14" s="0" t="n">
        <v>0</v>
      </c>
      <c r="DP14" s="0" t="s">
        <v>99</v>
      </c>
    </row>
    <row r="15" customFormat="false" ht="12.75" hidden="false" customHeight="false" outlineLevel="0" collapsed="false">
      <c r="A15" s="0" t="n">
        <f aca="false">ROW(Source!A29)</f>
        <v>29</v>
      </c>
      <c r="B15" s="0" t="n">
        <v>86497922</v>
      </c>
      <c r="C15" s="0" t="n">
        <v>86497923</v>
      </c>
      <c r="D15" s="0" t="n">
        <v>0</v>
      </c>
      <c r="E15" s="0" t="n">
        <v>1</v>
      </c>
      <c r="F15" s="0" t="n">
        <v>1</v>
      </c>
      <c r="G15" s="0" t="n">
        <v>30515945</v>
      </c>
      <c r="H15" s="0" t="n">
        <v>2</v>
      </c>
      <c r="I15" s="0" t="s">
        <v>260</v>
      </c>
      <c r="K15" s="0" t="s">
        <v>261</v>
      </c>
      <c r="L15" s="0" t="n">
        <v>1368</v>
      </c>
      <c r="N15" s="0" t="n">
        <v>1011</v>
      </c>
      <c r="O15" s="0" t="s">
        <v>262</v>
      </c>
      <c r="P15" s="0" t="s">
        <v>262</v>
      </c>
      <c r="Q15" s="0" t="n">
        <v>1</v>
      </c>
      <c r="W15" s="0" t="n">
        <v>0</v>
      </c>
      <c r="X15" s="0" t="n">
        <v>475176377</v>
      </c>
      <c r="Y15" s="0" t="n">
        <f aca="false">AT15</f>
        <v>0.32</v>
      </c>
      <c r="AA15" s="0" t="n">
        <v>0</v>
      </c>
      <c r="AB15" s="0" t="n">
        <v>0.79</v>
      </c>
      <c r="AC15" s="0" t="n">
        <v>0</v>
      </c>
      <c r="AD15" s="0" t="n">
        <v>0</v>
      </c>
      <c r="AE15" s="0" t="n">
        <v>0</v>
      </c>
      <c r="AF15" s="0" t="n">
        <v>0.74</v>
      </c>
      <c r="AG15" s="0" t="n">
        <v>0</v>
      </c>
      <c r="AH15" s="0" t="n">
        <v>0</v>
      </c>
      <c r="AI15" s="0" t="n">
        <v>1</v>
      </c>
      <c r="AJ15" s="0" t="n">
        <v>1</v>
      </c>
      <c r="AK15" s="0" t="n">
        <v>1</v>
      </c>
      <c r="AL15" s="0" t="n">
        <v>1</v>
      </c>
      <c r="AM15" s="0" t="n">
        <v>0</v>
      </c>
      <c r="AN15" s="0" t="n">
        <v>0</v>
      </c>
      <c r="AO15" s="0" t="n">
        <v>1</v>
      </c>
      <c r="AP15" s="0" t="n">
        <v>0</v>
      </c>
      <c r="AQ15" s="0" t="n">
        <v>0</v>
      </c>
      <c r="AR15" s="0" t="n">
        <v>0</v>
      </c>
      <c r="AT15" s="0" t="n">
        <v>0.32</v>
      </c>
      <c r="AV15" s="0" t="n">
        <v>0</v>
      </c>
      <c r="AW15" s="0" t="n">
        <v>2</v>
      </c>
      <c r="AX15" s="0" t="n">
        <v>86497938</v>
      </c>
      <c r="AY15" s="0" t="n">
        <v>1</v>
      </c>
      <c r="AZ15" s="0" t="n">
        <v>6144</v>
      </c>
      <c r="BA15" s="0" t="n">
        <v>15</v>
      </c>
      <c r="BB15" s="0" t="n">
        <v>0</v>
      </c>
      <c r="BC15" s="0" t="n">
        <v>0</v>
      </c>
      <c r="BD15" s="0" t="n">
        <v>0</v>
      </c>
      <c r="BE15" s="0" t="n">
        <v>0</v>
      </c>
      <c r="BF15" s="0" t="n">
        <v>0</v>
      </c>
      <c r="BG15" s="0" t="n">
        <v>0</v>
      </c>
      <c r="BH15" s="0" t="n">
        <v>0</v>
      </c>
      <c r="BI15" s="0" t="n">
        <v>0</v>
      </c>
      <c r="BJ15" s="0" t="n">
        <v>0</v>
      </c>
      <c r="BK15" s="0" t="n">
        <v>0</v>
      </c>
      <c r="BL15" s="0" t="n">
        <v>0</v>
      </c>
      <c r="BM15" s="0" t="n">
        <v>0</v>
      </c>
      <c r="BN15" s="0" t="n">
        <v>0</v>
      </c>
      <c r="BO15" s="0" t="n">
        <v>0</v>
      </c>
      <c r="BP15" s="0" t="n">
        <v>0</v>
      </c>
      <c r="BQ15" s="0" t="n">
        <v>0</v>
      </c>
      <c r="BR15" s="0" t="n">
        <v>0</v>
      </c>
      <c r="BS15" s="0" t="n">
        <v>0</v>
      </c>
      <c r="BT15" s="0" t="n">
        <v>0</v>
      </c>
      <c r="BU15" s="0" t="n">
        <v>0</v>
      </c>
      <c r="BV15" s="0" t="n">
        <v>0</v>
      </c>
      <c r="BW15" s="0" t="n">
        <v>0</v>
      </c>
      <c r="CV15" s="0" t="n">
        <v>0</v>
      </c>
      <c r="CW15" s="0" t="n">
        <f aca="false">ROUND(AT15*Source!I29*DO15,9)</f>
        <v>0</v>
      </c>
      <c r="CX15" s="0" t="n">
        <f aca="false">ROUND(Y15*Source!I29,9)</f>
        <v>0.048</v>
      </c>
      <c r="CY15" s="0" t="n">
        <f aca="false">AB15</f>
        <v>0.79</v>
      </c>
      <c r="CZ15" s="0" t="n">
        <f aca="false">AF15</f>
        <v>0.74</v>
      </c>
      <c r="DA15" s="0" t="n">
        <f aca="false">AJ15</f>
        <v>1</v>
      </c>
      <c r="DB15" s="0" t="n">
        <f aca="false">ROUND(AT15*CZ15,2)</f>
        <v>0.24</v>
      </c>
      <c r="DC15" s="0" t="n">
        <f aca="false">ROUND(AT15*AG15,2)</f>
        <v>0</v>
      </c>
      <c r="DF15" s="0" t="n">
        <f aca="false">ROUND(ROUND(AE15,2)*CX15,2)</f>
        <v>0</v>
      </c>
      <c r="DG15" s="0" t="n">
        <f aca="false">ROUND(ROUND(AF15,2)*CX15,2)</f>
        <v>0.04</v>
      </c>
      <c r="DH15" s="0" t="n">
        <f aca="false">ROUND(ROUND(AG15,2)*ROUND(AT15*Source!I29,9),2)</f>
        <v>0</v>
      </c>
      <c r="DI15" s="0" t="n">
        <f aca="false">ROUND(ROUND(AH15,2)*CX15,2)</f>
        <v>0</v>
      </c>
      <c r="DJ15" s="0" t="n">
        <f aca="false">DG15</f>
        <v>0.04</v>
      </c>
      <c r="DK15" s="0" t="n">
        <v>0</v>
      </c>
      <c r="DM15" s="0" t="n">
        <v>0</v>
      </c>
      <c r="DO15" s="0" t="n">
        <v>0</v>
      </c>
    </row>
    <row r="16" customFormat="false" ht="12.75" hidden="false" customHeight="false" outlineLevel="0" collapsed="false">
      <c r="A16" s="0" t="n">
        <f aca="false">ROW(Source!A29)</f>
        <v>29</v>
      </c>
      <c r="B16" s="0" t="n">
        <v>86497922</v>
      </c>
      <c r="C16" s="0" t="n">
        <v>86497923</v>
      </c>
      <c r="D16" s="0" t="n">
        <v>0</v>
      </c>
      <c r="E16" s="0" t="n">
        <v>1</v>
      </c>
      <c r="F16" s="0" t="n">
        <v>1</v>
      </c>
      <c r="G16" s="0" t="n">
        <v>30515945</v>
      </c>
      <c r="H16" s="0" t="n">
        <v>2</v>
      </c>
      <c r="I16" s="0" t="s">
        <v>263</v>
      </c>
      <c r="K16" s="0" t="s">
        <v>264</v>
      </c>
      <c r="L16" s="0" t="n">
        <v>1368</v>
      </c>
      <c r="N16" s="0" t="n">
        <v>1011</v>
      </c>
      <c r="O16" s="0" t="s">
        <v>262</v>
      </c>
      <c r="P16" s="0" t="s">
        <v>262</v>
      </c>
      <c r="Q16" s="0" t="n">
        <v>1</v>
      </c>
      <c r="W16" s="0" t="n">
        <v>0</v>
      </c>
      <c r="X16" s="0" t="n">
        <v>-36453594</v>
      </c>
      <c r="Y16" s="0" t="n">
        <f aca="false">AT16</f>
        <v>7.13</v>
      </c>
      <c r="AA16" s="0" t="n">
        <v>0</v>
      </c>
      <c r="AB16" s="0" t="n">
        <v>78.03</v>
      </c>
      <c r="AC16" s="0" t="n">
        <v>11.85</v>
      </c>
      <c r="AD16" s="0" t="n">
        <v>0</v>
      </c>
      <c r="AE16" s="0" t="n">
        <v>0</v>
      </c>
      <c r="AF16" s="0" t="n">
        <v>73.13</v>
      </c>
      <c r="AG16" s="0" t="n">
        <v>11.11</v>
      </c>
      <c r="AH16" s="0" t="n">
        <v>0</v>
      </c>
      <c r="AI16" s="0" t="n">
        <v>1</v>
      </c>
      <c r="AJ16" s="0" t="n">
        <v>1</v>
      </c>
      <c r="AK16" s="0" t="n">
        <v>1</v>
      </c>
      <c r="AL16" s="0" t="n">
        <v>1</v>
      </c>
      <c r="AM16" s="0" t="n">
        <v>0</v>
      </c>
      <c r="AN16" s="0" t="n">
        <v>0</v>
      </c>
      <c r="AO16" s="0" t="n">
        <v>1</v>
      </c>
      <c r="AP16" s="0" t="n">
        <v>0</v>
      </c>
      <c r="AQ16" s="0" t="n">
        <v>0</v>
      </c>
      <c r="AR16" s="0" t="n">
        <v>0</v>
      </c>
      <c r="AT16" s="0" t="n">
        <v>7.13</v>
      </c>
      <c r="AV16" s="0" t="n">
        <v>0</v>
      </c>
      <c r="AW16" s="0" t="n">
        <v>2</v>
      </c>
      <c r="AX16" s="0" t="n">
        <v>86497939</v>
      </c>
      <c r="AY16" s="0" t="n">
        <v>1</v>
      </c>
      <c r="AZ16" s="0" t="n">
        <v>6144</v>
      </c>
      <c r="BA16" s="0" t="n">
        <v>16</v>
      </c>
      <c r="BB16" s="0" t="n">
        <v>0</v>
      </c>
      <c r="BC16" s="0" t="n">
        <v>0</v>
      </c>
      <c r="BD16" s="0" t="n">
        <v>0</v>
      </c>
      <c r="BE16" s="0" t="n">
        <v>0</v>
      </c>
      <c r="BF16" s="0" t="n">
        <v>0</v>
      </c>
      <c r="BG16" s="0" t="n">
        <v>0</v>
      </c>
      <c r="BH16" s="0" t="n">
        <v>0</v>
      </c>
      <c r="BI16" s="0" t="n">
        <v>0</v>
      </c>
      <c r="BJ16" s="0" t="n">
        <v>0</v>
      </c>
      <c r="BK16" s="0" t="n">
        <v>0</v>
      </c>
      <c r="BL16" s="0" t="n">
        <v>0</v>
      </c>
      <c r="BM16" s="0" t="n">
        <v>0</v>
      </c>
      <c r="BN16" s="0" t="n">
        <v>0</v>
      </c>
      <c r="BO16" s="0" t="n">
        <v>0</v>
      </c>
      <c r="BP16" s="0" t="n">
        <v>0</v>
      </c>
      <c r="BQ16" s="0" t="n">
        <v>0</v>
      </c>
      <c r="BR16" s="0" t="n">
        <v>0</v>
      </c>
      <c r="BS16" s="0" t="n">
        <v>0</v>
      </c>
      <c r="BT16" s="0" t="n">
        <v>0</v>
      </c>
      <c r="BU16" s="0" t="n">
        <v>0</v>
      </c>
      <c r="BV16" s="0" t="n">
        <v>0</v>
      </c>
      <c r="BW16" s="0" t="n">
        <v>0</v>
      </c>
      <c r="CV16" s="0" t="n">
        <v>0</v>
      </c>
      <c r="CW16" s="0" t="n">
        <f aca="false">ROUND(AT16*Source!I29*DO16,9)</f>
        <v>0</v>
      </c>
      <c r="CX16" s="0" t="n">
        <f aca="false">ROUND(Y16*Source!I29,9)</f>
        <v>1.0695</v>
      </c>
      <c r="CY16" s="0" t="n">
        <f aca="false">AB16</f>
        <v>78.03</v>
      </c>
      <c r="CZ16" s="0" t="n">
        <f aca="false">AF16</f>
        <v>73.13</v>
      </c>
      <c r="DA16" s="0" t="n">
        <f aca="false">AJ16</f>
        <v>1</v>
      </c>
      <c r="DB16" s="0" t="n">
        <f aca="false">ROUND(AT16*CZ16,2)</f>
        <v>521.42</v>
      </c>
      <c r="DC16" s="0" t="n">
        <f aca="false">ROUND(AT16*AG16,2)</f>
        <v>79.21</v>
      </c>
      <c r="DF16" s="0" t="n">
        <f aca="false">ROUND(ROUND(AE16,2)*CX16,2)</f>
        <v>0</v>
      </c>
      <c r="DG16" s="0" t="n">
        <f aca="false">ROUND(ROUND(AF16,2)*CX16,2)</f>
        <v>78.21</v>
      </c>
      <c r="DH16" s="0" t="n">
        <f aca="false">ROUND(ROUND(AG16,2)*ROUND(AT16*Source!I29,9),2)</f>
        <v>11.88</v>
      </c>
      <c r="DI16" s="0" t="n">
        <f aca="false">ROUND(ROUND(AH16,2)*CX16,2)</f>
        <v>0</v>
      </c>
      <c r="DJ16" s="0" t="n">
        <f aca="false">DG16</f>
        <v>78.21</v>
      </c>
      <c r="DK16" s="0" t="n">
        <v>0</v>
      </c>
      <c r="DM16" s="0" t="n">
        <v>0</v>
      </c>
      <c r="DO16" s="0" t="n">
        <v>0</v>
      </c>
    </row>
    <row r="17" customFormat="false" ht="12.75" hidden="false" customHeight="false" outlineLevel="0" collapsed="false">
      <c r="A17" s="0" t="n">
        <f aca="false">ROW(Source!A29)</f>
        <v>29</v>
      </c>
      <c r="B17" s="0" t="n">
        <v>86497922</v>
      </c>
      <c r="C17" s="0" t="n">
        <v>86497923</v>
      </c>
      <c r="D17" s="0" t="n">
        <v>0</v>
      </c>
      <c r="E17" s="0" t="n">
        <v>1</v>
      </c>
      <c r="F17" s="0" t="n">
        <v>1</v>
      </c>
      <c r="G17" s="0" t="n">
        <v>30515945</v>
      </c>
      <c r="H17" s="0" t="n">
        <v>2</v>
      </c>
      <c r="I17" s="0" t="s">
        <v>265</v>
      </c>
      <c r="K17" s="0" t="s">
        <v>266</v>
      </c>
      <c r="L17" s="0" t="n">
        <v>1368</v>
      </c>
      <c r="N17" s="0" t="n">
        <v>1011</v>
      </c>
      <c r="O17" s="0" t="s">
        <v>262</v>
      </c>
      <c r="P17" s="0" t="s">
        <v>262</v>
      </c>
      <c r="Q17" s="0" t="n">
        <v>1</v>
      </c>
      <c r="W17" s="0" t="n">
        <v>0</v>
      </c>
      <c r="X17" s="0" t="n">
        <v>783330151</v>
      </c>
      <c r="Y17" s="0" t="n">
        <f aca="false">AT17</f>
        <v>2.82</v>
      </c>
      <c r="AA17" s="0" t="n">
        <v>0</v>
      </c>
      <c r="AB17" s="0" t="n">
        <v>168.23</v>
      </c>
      <c r="AC17" s="0" t="n">
        <v>15.9</v>
      </c>
      <c r="AD17" s="0" t="n">
        <v>0</v>
      </c>
      <c r="AE17" s="0" t="n">
        <v>0</v>
      </c>
      <c r="AF17" s="0" t="n">
        <v>157.67</v>
      </c>
      <c r="AG17" s="0" t="n">
        <v>14.9</v>
      </c>
      <c r="AH17" s="0" t="n">
        <v>0</v>
      </c>
      <c r="AI17" s="0" t="n">
        <v>1</v>
      </c>
      <c r="AJ17" s="0" t="n">
        <v>1</v>
      </c>
      <c r="AK17" s="0" t="n">
        <v>1</v>
      </c>
      <c r="AL17" s="0" t="n">
        <v>1</v>
      </c>
      <c r="AM17" s="0" t="n">
        <v>0</v>
      </c>
      <c r="AN17" s="0" t="n">
        <v>0</v>
      </c>
      <c r="AO17" s="0" t="n">
        <v>1</v>
      </c>
      <c r="AP17" s="0" t="n">
        <v>0</v>
      </c>
      <c r="AQ17" s="0" t="n">
        <v>0</v>
      </c>
      <c r="AR17" s="0" t="n">
        <v>0</v>
      </c>
      <c r="AT17" s="0" t="n">
        <v>2.82</v>
      </c>
      <c r="AV17" s="0" t="n">
        <v>0</v>
      </c>
      <c r="AW17" s="0" t="n">
        <v>2</v>
      </c>
      <c r="AX17" s="0" t="n">
        <v>86497940</v>
      </c>
      <c r="AY17" s="0" t="n">
        <v>1</v>
      </c>
      <c r="AZ17" s="0" t="n">
        <v>6144</v>
      </c>
      <c r="BA17" s="0" t="n">
        <v>17</v>
      </c>
      <c r="BB17" s="0" t="n">
        <v>0</v>
      </c>
      <c r="BC17" s="0" t="n">
        <v>0</v>
      </c>
      <c r="BD17" s="0" t="n">
        <v>0</v>
      </c>
      <c r="BE17" s="0" t="n">
        <v>0</v>
      </c>
      <c r="BF17" s="0" t="n">
        <v>0</v>
      </c>
      <c r="BG17" s="0" t="n">
        <v>0</v>
      </c>
      <c r="BH17" s="0" t="n">
        <v>0</v>
      </c>
      <c r="BI17" s="0" t="n">
        <v>0</v>
      </c>
      <c r="BJ17" s="0" t="n">
        <v>0</v>
      </c>
      <c r="BK17" s="0" t="n">
        <v>0</v>
      </c>
      <c r="BL17" s="0" t="n">
        <v>0</v>
      </c>
      <c r="BM17" s="0" t="n">
        <v>0</v>
      </c>
      <c r="BN17" s="0" t="n">
        <v>0</v>
      </c>
      <c r="BO17" s="0" t="n">
        <v>0</v>
      </c>
      <c r="BP17" s="0" t="n">
        <v>0</v>
      </c>
      <c r="BQ17" s="0" t="n">
        <v>0</v>
      </c>
      <c r="BR17" s="0" t="n">
        <v>0</v>
      </c>
      <c r="BS17" s="0" t="n">
        <v>0</v>
      </c>
      <c r="BT17" s="0" t="n">
        <v>0</v>
      </c>
      <c r="BU17" s="0" t="n">
        <v>0</v>
      </c>
      <c r="BV17" s="0" t="n">
        <v>0</v>
      </c>
      <c r="BW17" s="0" t="n">
        <v>0</v>
      </c>
      <c r="CV17" s="0" t="n">
        <v>0</v>
      </c>
      <c r="CW17" s="0" t="n">
        <f aca="false">ROUND(AT17*Source!I29*DO17,9)</f>
        <v>0</v>
      </c>
      <c r="CX17" s="0" t="n">
        <f aca="false">ROUND(Y17*Source!I29,9)</f>
        <v>0.423</v>
      </c>
      <c r="CY17" s="0" t="n">
        <f aca="false">AB17</f>
        <v>168.23</v>
      </c>
      <c r="CZ17" s="0" t="n">
        <f aca="false">AF17</f>
        <v>157.67</v>
      </c>
      <c r="DA17" s="0" t="n">
        <f aca="false">AJ17</f>
        <v>1</v>
      </c>
      <c r="DB17" s="0" t="n">
        <f aca="false">ROUND(AT17*CZ17,2)</f>
        <v>444.63</v>
      </c>
      <c r="DC17" s="0" t="n">
        <f aca="false">ROUND(AT17*AG17,2)</f>
        <v>42.02</v>
      </c>
      <c r="DF17" s="0" t="n">
        <f aca="false">ROUND(ROUND(AE17,2)*CX17,2)</f>
        <v>0</v>
      </c>
      <c r="DG17" s="0" t="n">
        <f aca="false">ROUND(ROUND(AF17,2)*CX17,2)</f>
        <v>66.69</v>
      </c>
      <c r="DH17" s="0" t="n">
        <f aca="false">ROUND(ROUND(AG17,2)*ROUND(AT17*Source!I29,9),2)</f>
        <v>6.3</v>
      </c>
      <c r="DI17" s="0" t="n">
        <f aca="false">ROUND(ROUND(AH17,2)*CX17,2)</f>
        <v>0</v>
      </c>
      <c r="DJ17" s="0" t="n">
        <f aca="false">DG17</f>
        <v>66.69</v>
      </c>
      <c r="DK17" s="0" t="n">
        <v>0</v>
      </c>
      <c r="DM17" s="0" t="n">
        <v>0</v>
      </c>
      <c r="DO17" s="0" t="n">
        <v>0</v>
      </c>
    </row>
    <row r="18" customFormat="false" ht="12.75" hidden="false" customHeight="false" outlineLevel="0" collapsed="false">
      <c r="A18" s="0" t="n">
        <f aca="false">ROW(Source!A29)</f>
        <v>29</v>
      </c>
      <c r="B18" s="0" t="n">
        <v>86497922</v>
      </c>
      <c r="C18" s="0" t="n">
        <v>86497923</v>
      </c>
      <c r="D18" s="0" t="n">
        <v>0</v>
      </c>
      <c r="E18" s="0" t="n">
        <v>1</v>
      </c>
      <c r="F18" s="0" t="n">
        <v>1</v>
      </c>
      <c r="G18" s="0" t="n">
        <v>30515945</v>
      </c>
      <c r="H18" s="0" t="n">
        <v>2</v>
      </c>
      <c r="I18" s="0" t="s">
        <v>267</v>
      </c>
      <c r="K18" s="0" t="s">
        <v>268</v>
      </c>
      <c r="L18" s="0" t="n">
        <v>1368</v>
      </c>
      <c r="N18" s="0" t="n">
        <v>1011</v>
      </c>
      <c r="O18" s="0" t="s">
        <v>262</v>
      </c>
      <c r="P18" s="0" t="s">
        <v>262</v>
      </c>
      <c r="Q18" s="0" t="n">
        <v>1</v>
      </c>
      <c r="W18" s="0" t="n">
        <v>0</v>
      </c>
      <c r="X18" s="0" t="n">
        <v>1354124625</v>
      </c>
      <c r="Y18" s="0" t="n">
        <f aca="false">AT18</f>
        <v>0.23</v>
      </c>
      <c r="AA18" s="0" t="n">
        <v>0</v>
      </c>
      <c r="AB18" s="0" t="n">
        <v>154.88</v>
      </c>
      <c r="AC18" s="0" t="n">
        <v>13.66</v>
      </c>
      <c r="AD18" s="0" t="n">
        <v>0</v>
      </c>
      <c r="AE18" s="0" t="n">
        <v>0</v>
      </c>
      <c r="AF18" s="0" t="n">
        <v>145.15</v>
      </c>
      <c r="AG18" s="0" t="n">
        <v>12.8</v>
      </c>
      <c r="AH18" s="0" t="n">
        <v>0</v>
      </c>
      <c r="AI18" s="0" t="n">
        <v>1</v>
      </c>
      <c r="AJ18" s="0" t="n">
        <v>1</v>
      </c>
      <c r="AK18" s="0" t="n">
        <v>1</v>
      </c>
      <c r="AL18" s="0" t="n">
        <v>1</v>
      </c>
      <c r="AM18" s="0" t="n">
        <v>0</v>
      </c>
      <c r="AN18" s="0" t="n">
        <v>0</v>
      </c>
      <c r="AO18" s="0" t="n">
        <v>1</v>
      </c>
      <c r="AP18" s="0" t="n">
        <v>0</v>
      </c>
      <c r="AQ18" s="0" t="n">
        <v>0</v>
      </c>
      <c r="AR18" s="0" t="n">
        <v>0</v>
      </c>
      <c r="AT18" s="0" t="n">
        <v>0.23</v>
      </c>
      <c r="AV18" s="0" t="n">
        <v>0</v>
      </c>
      <c r="AW18" s="0" t="n">
        <v>2</v>
      </c>
      <c r="AX18" s="0" t="n">
        <v>86497941</v>
      </c>
      <c r="AY18" s="0" t="n">
        <v>1</v>
      </c>
      <c r="AZ18" s="0" t="n">
        <v>6144</v>
      </c>
      <c r="BA18" s="0" t="n">
        <v>18</v>
      </c>
      <c r="BB18" s="0" t="n">
        <v>0</v>
      </c>
      <c r="BC18" s="0" t="n">
        <v>0</v>
      </c>
      <c r="BD18" s="0" t="n">
        <v>0</v>
      </c>
      <c r="BE18" s="0" t="n">
        <v>0</v>
      </c>
      <c r="BF18" s="0" t="n">
        <v>0</v>
      </c>
      <c r="BG18" s="0" t="n">
        <v>0</v>
      </c>
      <c r="BH18" s="0" t="n">
        <v>0</v>
      </c>
      <c r="BI18" s="0" t="n">
        <v>0</v>
      </c>
      <c r="BJ18" s="0" t="n">
        <v>0</v>
      </c>
      <c r="BK18" s="0" t="n">
        <v>0</v>
      </c>
      <c r="BL18" s="0" t="n">
        <v>0</v>
      </c>
      <c r="BM18" s="0" t="n">
        <v>0</v>
      </c>
      <c r="BN18" s="0" t="n">
        <v>0</v>
      </c>
      <c r="BO18" s="0" t="n">
        <v>0</v>
      </c>
      <c r="BP18" s="0" t="n">
        <v>0</v>
      </c>
      <c r="BQ18" s="0" t="n">
        <v>0</v>
      </c>
      <c r="BR18" s="0" t="n">
        <v>0</v>
      </c>
      <c r="BS18" s="0" t="n">
        <v>0</v>
      </c>
      <c r="BT18" s="0" t="n">
        <v>0</v>
      </c>
      <c r="BU18" s="0" t="n">
        <v>0</v>
      </c>
      <c r="BV18" s="0" t="n">
        <v>0</v>
      </c>
      <c r="BW18" s="0" t="n">
        <v>0</v>
      </c>
      <c r="CV18" s="0" t="n">
        <v>0</v>
      </c>
      <c r="CW18" s="0" t="n">
        <f aca="false">ROUND(AT18*Source!I29*DO18,9)</f>
        <v>0</v>
      </c>
      <c r="CX18" s="0" t="n">
        <f aca="false">ROUND(Y18*Source!I29,9)</f>
        <v>0.0345</v>
      </c>
      <c r="CY18" s="0" t="n">
        <f aca="false">AB18</f>
        <v>154.88</v>
      </c>
      <c r="CZ18" s="0" t="n">
        <f aca="false">AF18</f>
        <v>145.15</v>
      </c>
      <c r="DA18" s="0" t="n">
        <f aca="false">AJ18</f>
        <v>1</v>
      </c>
      <c r="DB18" s="0" t="n">
        <f aca="false">ROUND(AT18*CZ18,2)</f>
        <v>33.38</v>
      </c>
      <c r="DC18" s="0" t="n">
        <f aca="false">ROUND(AT18*AG18,2)</f>
        <v>2.94</v>
      </c>
      <c r="DF18" s="0" t="n">
        <f aca="false">ROUND(ROUND(AE18,2)*CX18,2)</f>
        <v>0</v>
      </c>
      <c r="DG18" s="0" t="n">
        <f aca="false">ROUND(ROUND(AF18,2)*CX18,2)</f>
        <v>5.01</v>
      </c>
      <c r="DH18" s="0" t="n">
        <f aca="false">ROUND(ROUND(AG18,2)*ROUND(AT18*Source!I29,9),2)</f>
        <v>0.44</v>
      </c>
      <c r="DI18" s="0" t="n">
        <f aca="false">ROUND(ROUND(AH18,2)*CX18,2)</f>
        <v>0</v>
      </c>
      <c r="DJ18" s="0" t="n">
        <f aca="false">DG18</f>
        <v>5.01</v>
      </c>
      <c r="DK18" s="0" t="n">
        <v>0</v>
      </c>
      <c r="DM18" s="0" t="n">
        <v>0</v>
      </c>
      <c r="DO18" s="0" t="n">
        <v>0</v>
      </c>
    </row>
    <row r="19" customFormat="false" ht="12.75" hidden="false" customHeight="false" outlineLevel="0" collapsed="false">
      <c r="A19" s="0" t="n">
        <f aca="false">ROW(Source!A29)</f>
        <v>29</v>
      </c>
      <c r="B19" s="0" t="n">
        <v>86497922</v>
      </c>
      <c r="C19" s="0" t="n">
        <v>86497923</v>
      </c>
      <c r="D19" s="0" t="n">
        <v>0</v>
      </c>
      <c r="E19" s="0" t="n">
        <v>1</v>
      </c>
      <c r="F19" s="0" t="n">
        <v>1</v>
      </c>
      <c r="G19" s="0" t="n">
        <v>30515945</v>
      </c>
      <c r="H19" s="0" t="n">
        <v>3</v>
      </c>
      <c r="I19" s="0" t="s">
        <v>269</v>
      </c>
      <c r="K19" s="0" t="s">
        <v>270</v>
      </c>
      <c r="L19" s="0" t="n">
        <v>1339</v>
      </c>
      <c r="N19" s="0" t="n">
        <v>1007</v>
      </c>
      <c r="O19" s="0" t="s">
        <v>222</v>
      </c>
      <c r="P19" s="0" t="s">
        <v>222</v>
      </c>
      <c r="Q19" s="0" t="n">
        <v>1</v>
      </c>
      <c r="W19" s="0" t="n">
        <v>0</v>
      </c>
      <c r="X19" s="0" t="n">
        <v>-1580317299</v>
      </c>
      <c r="Y19" s="0" t="n">
        <f aca="false">AT19</f>
        <v>2.26</v>
      </c>
      <c r="AA19" s="0" t="n">
        <v>0</v>
      </c>
      <c r="AB19" s="0" t="n">
        <v>0</v>
      </c>
      <c r="AC19" s="0" t="n">
        <v>0</v>
      </c>
      <c r="AD19" s="0" t="n">
        <v>0</v>
      </c>
      <c r="AE19" s="0" t="n">
        <v>0</v>
      </c>
      <c r="AF19" s="0" t="n">
        <v>0</v>
      </c>
      <c r="AG19" s="0" t="n">
        <v>0</v>
      </c>
      <c r="AH19" s="0" t="n">
        <v>0</v>
      </c>
      <c r="AI19" s="0" t="n">
        <v>1</v>
      </c>
      <c r="AJ19" s="0" t="n">
        <v>1</v>
      </c>
      <c r="AK19" s="0" t="n">
        <v>1</v>
      </c>
      <c r="AL19" s="0" t="n">
        <v>1</v>
      </c>
      <c r="AM19" s="0" t="n">
        <v>0</v>
      </c>
      <c r="AN19" s="0" t="n">
        <v>0</v>
      </c>
      <c r="AO19" s="0" t="n">
        <v>1</v>
      </c>
      <c r="AP19" s="0" t="n">
        <v>0</v>
      </c>
      <c r="AQ19" s="0" t="n">
        <v>0</v>
      </c>
      <c r="AR19" s="0" t="n">
        <v>0</v>
      </c>
      <c r="AT19" s="0" t="n">
        <v>2.26</v>
      </c>
      <c r="AV19" s="0" t="n">
        <v>0</v>
      </c>
      <c r="AW19" s="0" t="n">
        <v>2</v>
      </c>
      <c r="AX19" s="0" t="n">
        <v>86497942</v>
      </c>
      <c r="AY19" s="0" t="n">
        <v>1</v>
      </c>
      <c r="AZ19" s="0" t="n">
        <v>6144</v>
      </c>
      <c r="BA19" s="0" t="n">
        <v>19</v>
      </c>
      <c r="BB19" s="0" t="n">
        <v>0</v>
      </c>
      <c r="BC19" s="0" t="n">
        <v>0</v>
      </c>
      <c r="BD19" s="0" t="n">
        <v>0</v>
      </c>
      <c r="BE19" s="0" t="n">
        <v>0</v>
      </c>
      <c r="BF19" s="0" t="n">
        <v>0</v>
      </c>
      <c r="BG19" s="0" t="n">
        <v>0</v>
      </c>
      <c r="BH19" s="0" t="n">
        <v>0</v>
      </c>
      <c r="BI19" s="0" t="n">
        <v>0</v>
      </c>
      <c r="BJ19" s="0" t="n">
        <v>0</v>
      </c>
      <c r="BK19" s="0" t="n">
        <v>0</v>
      </c>
      <c r="BL19" s="0" t="n">
        <v>0</v>
      </c>
      <c r="BM19" s="0" t="n">
        <v>0</v>
      </c>
      <c r="BN19" s="0" t="n">
        <v>0</v>
      </c>
      <c r="BO19" s="0" t="n">
        <v>0</v>
      </c>
      <c r="BP19" s="0" t="n">
        <v>0</v>
      </c>
      <c r="BQ19" s="0" t="n">
        <v>0</v>
      </c>
      <c r="BR19" s="0" t="n">
        <v>0</v>
      </c>
      <c r="BS19" s="0" t="n">
        <v>0</v>
      </c>
      <c r="BT19" s="0" t="n">
        <v>0</v>
      </c>
      <c r="BU19" s="0" t="n">
        <v>0</v>
      </c>
      <c r="BV19" s="0" t="n">
        <v>0</v>
      </c>
      <c r="BW19" s="0" t="n">
        <v>0</v>
      </c>
      <c r="CV19" s="0" t="n">
        <v>0</v>
      </c>
      <c r="CW19" s="0" t="n">
        <v>0</v>
      </c>
      <c r="CX19" s="0" t="n">
        <f aca="false">ROUND(Y19*Source!I29,9)</f>
        <v>0.339</v>
      </c>
      <c r="CY19" s="0" t="n">
        <f aca="false">AA19</f>
        <v>0</v>
      </c>
      <c r="CZ19" s="0" t="n">
        <f aca="false">AE19</f>
        <v>0</v>
      </c>
      <c r="DA19" s="0" t="n">
        <f aca="false">AI19</f>
        <v>1</v>
      </c>
      <c r="DB19" s="0" t="n">
        <f aca="false">ROUND(AT19*CZ19,2)</f>
        <v>0</v>
      </c>
      <c r="DC19" s="0" t="n">
        <f aca="false">ROUND(AT19*AG19,2)</f>
        <v>0</v>
      </c>
      <c r="DF19" s="0" t="n">
        <f aca="false">ROUND(ROUND(AE19,2)*CX19,2)</f>
        <v>0</v>
      </c>
      <c r="DG19" s="0" t="n">
        <f aca="false">ROUND(ROUND(AF19,2)*CX19,2)</f>
        <v>0</v>
      </c>
      <c r="DH19" s="0" t="n">
        <f aca="false">ROUND(ROUND(AG19,2)*ROUND(AT19*Source!I29,9),2)</f>
        <v>0</v>
      </c>
      <c r="DI19" s="0" t="n">
        <f aca="false">ROUND(ROUND(AH19,2)*CX19,2)</f>
        <v>0</v>
      </c>
      <c r="DJ19" s="0" t="n">
        <f aca="false">DF19</f>
        <v>0</v>
      </c>
      <c r="DK19" s="0" t="n">
        <v>0</v>
      </c>
      <c r="DM19" s="0" t="n">
        <v>0</v>
      </c>
      <c r="DO19" s="0" t="n">
        <v>0</v>
      </c>
    </row>
    <row r="20" customFormat="false" ht="12.75" hidden="false" customHeight="false" outlineLevel="0" collapsed="false">
      <c r="A20" s="0" t="n">
        <f aca="false">ROW(Source!A29)</f>
        <v>29</v>
      </c>
      <c r="B20" s="0" t="n">
        <v>86497922</v>
      </c>
      <c r="C20" s="0" t="n">
        <v>86497923</v>
      </c>
      <c r="D20" s="0" t="n">
        <v>0</v>
      </c>
      <c r="E20" s="0" t="n">
        <v>1</v>
      </c>
      <c r="F20" s="0" t="n">
        <v>1</v>
      </c>
      <c r="G20" s="0" t="n">
        <v>30515945</v>
      </c>
      <c r="H20" s="0" t="n">
        <v>3</v>
      </c>
      <c r="I20" s="0" t="s">
        <v>271</v>
      </c>
      <c r="K20" s="0" t="s">
        <v>272</v>
      </c>
      <c r="L20" s="0" t="n">
        <v>1348</v>
      </c>
      <c r="N20" s="0" t="n">
        <v>1009</v>
      </c>
      <c r="O20" s="0" t="s">
        <v>220</v>
      </c>
      <c r="P20" s="0" t="s">
        <v>220</v>
      </c>
      <c r="Q20" s="0" t="n">
        <v>1000</v>
      </c>
      <c r="W20" s="0" t="n">
        <v>0</v>
      </c>
      <c r="X20" s="0" t="n">
        <v>202703549</v>
      </c>
      <c r="Y20" s="0" t="n">
        <f aca="false">AT20</f>
        <v>0.64</v>
      </c>
      <c r="AA20" s="0" t="n">
        <v>0</v>
      </c>
      <c r="AB20" s="0" t="n">
        <v>0</v>
      </c>
      <c r="AC20" s="0" t="n">
        <v>0</v>
      </c>
      <c r="AD20" s="0" t="n">
        <v>0</v>
      </c>
      <c r="AE20" s="0" t="n">
        <v>0</v>
      </c>
      <c r="AF20" s="0" t="n">
        <v>0</v>
      </c>
      <c r="AG20" s="0" t="n">
        <v>0</v>
      </c>
      <c r="AH20" s="0" t="n">
        <v>0</v>
      </c>
      <c r="AI20" s="0" t="n">
        <v>1</v>
      </c>
      <c r="AJ20" s="0" t="n">
        <v>1</v>
      </c>
      <c r="AK20" s="0" t="n">
        <v>1</v>
      </c>
      <c r="AL20" s="0" t="n">
        <v>1</v>
      </c>
      <c r="AM20" s="0" t="n">
        <v>0</v>
      </c>
      <c r="AN20" s="0" t="n">
        <v>0</v>
      </c>
      <c r="AO20" s="0" t="n">
        <v>1</v>
      </c>
      <c r="AP20" s="0" t="n">
        <v>0</v>
      </c>
      <c r="AQ20" s="0" t="n">
        <v>0</v>
      </c>
      <c r="AR20" s="0" t="n">
        <v>0</v>
      </c>
      <c r="AT20" s="0" t="n">
        <v>0.64</v>
      </c>
      <c r="AV20" s="0" t="n">
        <v>0</v>
      </c>
      <c r="AW20" s="0" t="n">
        <v>2</v>
      </c>
      <c r="AX20" s="0" t="n">
        <v>86497943</v>
      </c>
      <c r="AY20" s="0" t="n">
        <v>1</v>
      </c>
      <c r="AZ20" s="0" t="n">
        <v>6144</v>
      </c>
      <c r="BA20" s="0" t="n">
        <v>20</v>
      </c>
      <c r="BB20" s="0" t="n">
        <v>0</v>
      </c>
      <c r="BC20" s="0" t="n">
        <v>0</v>
      </c>
      <c r="BD20" s="0" t="n">
        <v>0</v>
      </c>
      <c r="BE20" s="0" t="n">
        <v>0</v>
      </c>
      <c r="BF20" s="0" t="n">
        <v>0</v>
      </c>
      <c r="BG20" s="0" t="n">
        <v>0</v>
      </c>
      <c r="BH20" s="0" t="n">
        <v>0</v>
      </c>
      <c r="BI20" s="0" t="n">
        <v>0</v>
      </c>
      <c r="BJ20" s="0" t="n">
        <v>0</v>
      </c>
      <c r="BK20" s="0" t="n">
        <v>0</v>
      </c>
      <c r="BL20" s="0" t="n">
        <v>0</v>
      </c>
      <c r="BM20" s="0" t="n">
        <v>0</v>
      </c>
      <c r="BN20" s="0" t="n">
        <v>0</v>
      </c>
      <c r="BO20" s="0" t="n">
        <v>0</v>
      </c>
      <c r="BP20" s="0" t="n">
        <v>0</v>
      </c>
      <c r="BQ20" s="0" t="n">
        <v>0</v>
      </c>
      <c r="BR20" s="0" t="n">
        <v>0</v>
      </c>
      <c r="BS20" s="0" t="n">
        <v>0</v>
      </c>
      <c r="BT20" s="0" t="n">
        <v>0</v>
      </c>
      <c r="BU20" s="0" t="n">
        <v>0</v>
      </c>
      <c r="BV20" s="0" t="n">
        <v>0</v>
      </c>
      <c r="BW20" s="0" t="n">
        <v>0</v>
      </c>
      <c r="CV20" s="0" t="n">
        <v>0</v>
      </c>
      <c r="CW20" s="0" t="n">
        <v>0</v>
      </c>
      <c r="CX20" s="0" t="n">
        <f aca="false">ROUND(Y20*Source!I29,9)</f>
        <v>0.096</v>
      </c>
      <c r="CY20" s="0" t="n">
        <f aca="false">AA20</f>
        <v>0</v>
      </c>
      <c r="CZ20" s="0" t="n">
        <f aca="false">AE20</f>
        <v>0</v>
      </c>
      <c r="DA20" s="0" t="n">
        <f aca="false">AI20</f>
        <v>1</v>
      </c>
      <c r="DB20" s="0" t="n">
        <f aca="false">ROUND(AT20*CZ20,2)</f>
        <v>0</v>
      </c>
      <c r="DC20" s="0" t="n">
        <f aca="false">ROUND(AT20*AG20,2)</f>
        <v>0</v>
      </c>
      <c r="DF20" s="0" t="n">
        <f aca="false">ROUND(ROUND(AE20,2)*CX20,2)</f>
        <v>0</v>
      </c>
      <c r="DG20" s="0" t="n">
        <f aca="false">ROUND(ROUND(AF20,2)*CX20,2)</f>
        <v>0</v>
      </c>
      <c r="DH20" s="0" t="n">
        <f aca="false">ROUND(ROUND(AG20,2)*ROUND(AT20*Source!I29,9),2)</f>
        <v>0</v>
      </c>
      <c r="DI20" s="0" t="n">
        <f aca="false">ROUND(ROUND(AH20,2)*CX20,2)</f>
        <v>0</v>
      </c>
      <c r="DJ20" s="0" t="n">
        <f aca="false">DF20</f>
        <v>0</v>
      </c>
      <c r="DK20" s="0" t="n">
        <v>0</v>
      </c>
      <c r="DM20" s="0" t="n">
        <v>0</v>
      </c>
      <c r="DO20" s="0" t="n">
        <v>0</v>
      </c>
    </row>
    <row r="21" customFormat="false" ht="12.75" hidden="false" customHeight="false" outlineLevel="0" collapsed="false">
      <c r="A21" s="0" t="n">
        <f aca="false">ROW(Source!A29)</f>
        <v>29</v>
      </c>
      <c r="B21" s="0" t="n">
        <v>86497922</v>
      </c>
      <c r="C21" s="0" t="n">
        <v>86497923</v>
      </c>
      <c r="D21" s="0" t="n">
        <v>42194904</v>
      </c>
      <c r="E21" s="0" t="n">
        <v>1</v>
      </c>
      <c r="F21" s="0" t="n">
        <v>1</v>
      </c>
      <c r="G21" s="0" t="n">
        <v>30515945</v>
      </c>
      <c r="H21" s="0" t="n">
        <v>3</v>
      </c>
      <c r="I21" s="0" t="s">
        <v>273</v>
      </c>
      <c r="K21" s="0" t="s">
        <v>274</v>
      </c>
      <c r="L21" s="0" t="n">
        <v>1348</v>
      </c>
      <c r="N21" s="0" t="n">
        <v>1009</v>
      </c>
      <c r="O21" s="0" t="s">
        <v>220</v>
      </c>
      <c r="P21" s="0" t="s">
        <v>220</v>
      </c>
      <c r="Q21" s="0" t="n">
        <v>1000</v>
      </c>
      <c r="W21" s="0" t="n">
        <v>0</v>
      </c>
      <c r="X21" s="0" t="n">
        <v>-664602634</v>
      </c>
      <c r="Y21" s="0" t="n">
        <f aca="false">AT21</f>
        <v>0</v>
      </c>
      <c r="AA21" s="0" t="n">
        <v>0</v>
      </c>
      <c r="AB21" s="0" t="n">
        <v>0</v>
      </c>
      <c r="AC21" s="0" t="n">
        <v>0</v>
      </c>
      <c r="AD21" s="0" t="n">
        <v>0</v>
      </c>
      <c r="AE21" s="0" t="n">
        <v>0</v>
      </c>
      <c r="AF21" s="0" t="n">
        <v>0</v>
      </c>
      <c r="AG21" s="0" t="n">
        <v>0</v>
      </c>
      <c r="AH21" s="0" t="n">
        <v>0</v>
      </c>
      <c r="AI21" s="0" t="n">
        <v>1</v>
      </c>
      <c r="AJ21" s="0" t="n">
        <v>1</v>
      </c>
      <c r="AK21" s="0" t="n">
        <v>1</v>
      </c>
      <c r="AL21" s="0" t="n">
        <v>1</v>
      </c>
      <c r="AM21" s="0" t="n">
        <v>0</v>
      </c>
      <c r="AN21" s="0" t="n">
        <v>0</v>
      </c>
      <c r="AO21" s="0" t="n">
        <v>0</v>
      </c>
      <c r="AP21" s="0" t="n">
        <v>0</v>
      </c>
      <c r="AQ21" s="0" t="n">
        <v>0</v>
      </c>
      <c r="AR21" s="0" t="n">
        <v>0</v>
      </c>
      <c r="AT21" s="0" t="n">
        <v>0</v>
      </c>
      <c r="AV21" s="0" t="n">
        <v>0</v>
      </c>
      <c r="AW21" s="0" t="n">
        <v>2</v>
      </c>
      <c r="AX21" s="0" t="n">
        <v>86497944</v>
      </c>
      <c r="AY21" s="0" t="n">
        <v>1</v>
      </c>
      <c r="AZ21" s="0" t="n">
        <v>0</v>
      </c>
      <c r="BA21" s="0" t="n">
        <v>21</v>
      </c>
      <c r="BB21" s="0" t="n">
        <v>0</v>
      </c>
      <c r="BC21" s="0" t="n">
        <v>0</v>
      </c>
      <c r="BD21" s="0" t="n">
        <v>0</v>
      </c>
      <c r="BE21" s="0" t="n">
        <v>0</v>
      </c>
      <c r="BF21" s="0" t="n">
        <v>0</v>
      </c>
      <c r="BG21" s="0" t="n">
        <v>0</v>
      </c>
      <c r="BH21" s="0" t="n">
        <v>0</v>
      </c>
      <c r="BI21" s="0" t="n">
        <v>0</v>
      </c>
      <c r="BJ21" s="0" t="n">
        <v>0</v>
      </c>
      <c r="BK21" s="0" t="n">
        <v>0</v>
      </c>
      <c r="BL21" s="0" t="n">
        <v>0</v>
      </c>
      <c r="BM21" s="0" t="n">
        <v>0</v>
      </c>
      <c r="BN21" s="0" t="n">
        <v>0</v>
      </c>
      <c r="BO21" s="0" t="n">
        <v>0</v>
      </c>
      <c r="BP21" s="0" t="n">
        <v>0</v>
      </c>
      <c r="BQ21" s="0" t="n">
        <v>0</v>
      </c>
      <c r="BR21" s="0" t="n">
        <v>0</v>
      </c>
      <c r="BS21" s="0" t="n">
        <v>0</v>
      </c>
      <c r="BT21" s="0" t="n">
        <v>0</v>
      </c>
      <c r="BU21" s="0" t="n">
        <v>0</v>
      </c>
      <c r="BV21" s="0" t="n">
        <v>0</v>
      </c>
      <c r="BW21" s="0" t="n">
        <v>0</v>
      </c>
      <c r="CV21" s="0" t="n">
        <v>0</v>
      </c>
      <c r="CW21" s="0" t="n">
        <v>0</v>
      </c>
      <c r="CX21" s="0" t="n">
        <f aca="false">ROUND(Y21*Source!I29,9)</f>
        <v>0</v>
      </c>
      <c r="CY21" s="0" t="n">
        <f aca="false">AA21</f>
        <v>0</v>
      </c>
      <c r="CZ21" s="0" t="n">
        <f aca="false">AE21</f>
        <v>0</v>
      </c>
      <c r="DA21" s="0" t="n">
        <f aca="false">AI21</f>
        <v>1</v>
      </c>
      <c r="DB21" s="0" t="n">
        <f aca="false">ROUND(AT21*CZ21,2)</f>
        <v>0</v>
      </c>
      <c r="DC21" s="0" t="n">
        <f aca="false">ROUND(AT21*AG21,2)</f>
        <v>0</v>
      </c>
      <c r="DF21" s="0" t="n">
        <f aca="false">ROUND(ROUND(AE21,2)*CX21,2)</f>
        <v>0</v>
      </c>
      <c r="DG21" s="0" t="n">
        <f aca="false">ROUND(ROUND(AF21,2)*CX21,2)</f>
        <v>0</v>
      </c>
      <c r="DH21" s="0" t="n">
        <f aca="false">ROUND(ROUND(AG21,2)*ROUND(AT21*Source!I29,9),2)</f>
        <v>0</v>
      </c>
      <c r="DI21" s="0" t="n">
        <f aca="false">ROUND(ROUND(AH21,2)*CX21,2)</f>
        <v>0</v>
      </c>
      <c r="DJ21" s="0" t="n">
        <f aca="false">DF21</f>
        <v>0</v>
      </c>
      <c r="DK21" s="0" t="n">
        <v>0</v>
      </c>
      <c r="DM21" s="0" t="n">
        <v>0</v>
      </c>
      <c r="DO21" s="0" t="n">
        <v>0</v>
      </c>
    </row>
    <row r="22" customFormat="false" ht="12.75" hidden="false" customHeight="false" outlineLevel="0" collapsed="false">
      <c r="A22" s="0" t="n">
        <f aca="false">ROW(Source!A29)</f>
        <v>29</v>
      </c>
      <c r="B22" s="0" t="n">
        <v>86497922</v>
      </c>
      <c r="C22" s="0" t="n">
        <v>86497923</v>
      </c>
      <c r="D22" s="0" t="n">
        <v>30531790</v>
      </c>
      <c r="E22" s="0" t="n">
        <v>1</v>
      </c>
      <c r="F22" s="0" t="n">
        <v>1</v>
      </c>
      <c r="G22" s="0" t="n">
        <v>30515945</v>
      </c>
      <c r="H22" s="0" t="n">
        <v>3</v>
      </c>
      <c r="I22" s="0" t="s">
        <v>275</v>
      </c>
      <c r="K22" s="0" t="s">
        <v>276</v>
      </c>
      <c r="L22" s="0" t="n">
        <v>1354</v>
      </c>
      <c r="N22" s="0" t="n">
        <v>1010</v>
      </c>
      <c r="O22" s="0" t="s">
        <v>277</v>
      </c>
      <c r="P22" s="0" t="s">
        <v>277</v>
      </c>
      <c r="Q22" s="0" t="n">
        <v>1</v>
      </c>
      <c r="W22" s="0" t="n">
        <v>0</v>
      </c>
      <c r="X22" s="0" t="n">
        <v>2087865785</v>
      </c>
      <c r="Y22" s="0" t="n">
        <f aca="false">AT22</f>
        <v>0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F22" s="0" t="n">
        <v>0</v>
      </c>
      <c r="AG22" s="0" t="n">
        <v>0</v>
      </c>
      <c r="AH22" s="0" t="n">
        <v>0</v>
      </c>
      <c r="AI22" s="0" t="n">
        <v>1</v>
      </c>
      <c r="AJ22" s="0" t="n">
        <v>1</v>
      </c>
      <c r="AK22" s="0" t="n">
        <v>1</v>
      </c>
      <c r="AL22" s="0" t="n">
        <v>1</v>
      </c>
      <c r="AM22" s="0" t="n">
        <v>0</v>
      </c>
      <c r="AN22" s="0" t="n">
        <v>0</v>
      </c>
      <c r="AO22" s="0" t="n">
        <v>0</v>
      </c>
      <c r="AP22" s="0" t="n">
        <v>0</v>
      </c>
      <c r="AQ22" s="0" t="n">
        <v>0</v>
      </c>
      <c r="AR22" s="0" t="n">
        <v>0</v>
      </c>
      <c r="AT22" s="0" t="n">
        <v>0</v>
      </c>
      <c r="AV22" s="0" t="n">
        <v>0</v>
      </c>
      <c r="AW22" s="0" t="n">
        <v>2</v>
      </c>
      <c r="AX22" s="0" t="n">
        <v>86497945</v>
      </c>
      <c r="AY22" s="0" t="n">
        <v>1</v>
      </c>
      <c r="AZ22" s="0" t="n">
        <v>0</v>
      </c>
      <c r="BA22" s="0" t="n">
        <v>22</v>
      </c>
      <c r="BB22" s="0" t="n">
        <v>0</v>
      </c>
      <c r="BC22" s="0" t="n">
        <v>0</v>
      </c>
      <c r="BD22" s="0" t="n">
        <v>0</v>
      </c>
      <c r="BE22" s="0" t="n">
        <v>0</v>
      </c>
      <c r="BF22" s="0" t="n">
        <v>0</v>
      </c>
      <c r="BG22" s="0" t="n">
        <v>0</v>
      </c>
      <c r="BH22" s="0" t="n">
        <v>0</v>
      </c>
      <c r="BI22" s="0" t="n">
        <v>0</v>
      </c>
      <c r="BJ22" s="0" t="n">
        <v>0</v>
      </c>
      <c r="BK22" s="0" t="n">
        <v>0</v>
      </c>
      <c r="BL22" s="0" t="n">
        <v>0</v>
      </c>
      <c r="BM22" s="0" t="n">
        <v>0</v>
      </c>
      <c r="BN22" s="0" t="n">
        <v>0</v>
      </c>
      <c r="BO22" s="0" t="n">
        <v>0</v>
      </c>
      <c r="BP22" s="0" t="n">
        <v>0</v>
      </c>
      <c r="BQ22" s="0" t="n">
        <v>0</v>
      </c>
      <c r="BR22" s="0" t="n">
        <v>0</v>
      </c>
      <c r="BS22" s="0" t="n">
        <v>0</v>
      </c>
      <c r="BT22" s="0" t="n">
        <v>0</v>
      </c>
      <c r="BU22" s="0" t="n">
        <v>0</v>
      </c>
      <c r="BV22" s="0" t="n">
        <v>0</v>
      </c>
      <c r="BW22" s="0" t="n">
        <v>0</v>
      </c>
      <c r="CV22" s="0" t="n">
        <v>0</v>
      </c>
      <c r="CW22" s="0" t="n">
        <v>0</v>
      </c>
      <c r="CX22" s="0" t="n">
        <f aca="false">ROUND(Y22*Source!I29,9)</f>
        <v>0</v>
      </c>
      <c r="CY22" s="0" t="n">
        <f aca="false">AA22</f>
        <v>0</v>
      </c>
      <c r="CZ22" s="0" t="n">
        <f aca="false">AE22</f>
        <v>0</v>
      </c>
      <c r="DA22" s="0" t="n">
        <f aca="false">AI22</f>
        <v>1</v>
      </c>
      <c r="DB22" s="0" t="n">
        <f aca="false">ROUND(AT22*CZ22,2)</f>
        <v>0</v>
      </c>
      <c r="DC22" s="0" t="n">
        <f aca="false">ROUND(AT22*AG22,2)</f>
        <v>0</v>
      </c>
      <c r="DF22" s="0" t="n">
        <f aca="false">ROUND(ROUND(AE22,2)*CX22,2)</f>
        <v>0</v>
      </c>
      <c r="DG22" s="0" t="n">
        <f aca="false">ROUND(ROUND(AF22,2)*CX22,2)</f>
        <v>0</v>
      </c>
      <c r="DH22" s="0" t="n">
        <f aca="false">ROUND(ROUND(AG22,2)*ROUND(AT22*Source!I29,9),2)</f>
        <v>0</v>
      </c>
      <c r="DI22" s="0" t="n">
        <f aca="false">ROUND(ROUND(AH22,2)*CX22,2)</f>
        <v>0</v>
      </c>
      <c r="DJ22" s="0" t="n">
        <f aca="false">DF22</f>
        <v>0</v>
      </c>
      <c r="DK22" s="0" t="n">
        <v>0</v>
      </c>
      <c r="DM22" s="0" t="n">
        <v>0</v>
      </c>
      <c r="DO22" s="0" t="n">
        <v>0</v>
      </c>
    </row>
    <row r="23" customFormat="false" ht="12.75" hidden="false" customHeight="false" outlineLevel="0" collapsed="false">
      <c r="A23" s="0" t="n">
        <f aca="false">ROW(Source!A29)</f>
        <v>29</v>
      </c>
      <c r="B23" s="0" t="n">
        <v>86497922</v>
      </c>
      <c r="C23" s="0" t="n">
        <v>86497923</v>
      </c>
      <c r="D23" s="0" t="n">
        <v>30531464</v>
      </c>
      <c r="E23" s="0" t="n">
        <v>1</v>
      </c>
      <c r="F23" s="0" t="n">
        <v>1</v>
      </c>
      <c r="G23" s="0" t="n">
        <v>30515945</v>
      </c>
      <c r="H23" s="0" t="n">
        <v>3</v>
      </c>
      <c r="I23" s="0" t="s">
        <v>278</v>
      </c>
      <c r="K23" s="0" t="s">
        <v>279</v>
      </c>
      <c r="L23" s="0" t="n">
        <v>1339</v>
      </c>
      <c r="N23" s="0" t="n">
        <v>1007</v>
      </c>
      <c r="O23" s="0" t="s">
        <v>222</v>
      </c>
      <c r="P23" s="0" t="s">
        <v>222</v>
      </c>
      <c r="Q23" s="0" t="n">
        <v>1</v>
      </c>
      <c r="W23" s="0" t="n">
        <v>0</v>
      </c>
      <c r="X23" s="0" t="n">
        <v>1930922274</v>
      </c>
      <c r="Y23" s="0" t="n">
        <f aca="false">AT23</f>
        <v>1.33</v>
      </c>
      <c r="AA23" s="0" t="n">
        <v>0</v>
      </c>
      <c r="AB23" s="0" t="n">
        <v>0</v>
      </c>
      <c r="AC23" s="0" t="n">
        <v>0</v>
      </c>
      <c r="AD23" s="0" t="n">
        <v>0</v>
      </c>
      <c r="AE23" s="0" t="n">
        <v>0</v>
      </c>
      <c r="AF23" s="0" t="n">
        <v>0</v>
      </c>
      <c r="AG23" s="0" t="n">
        <v>0</v>
      </c>
      <c r="AH23" s="0" t="n">
        <v>0</v>
      </c>
      <c r="AI23" s="0" t="n">
        <v>1</v>
      </c>
      <c r="AJ23" s="0" t="n">
        <v>1</v>
      </c>
      <c r="AK23" s="0" t="n">
        <v>1</v>
      </c>
      <c r="AL23" s="0" t="n">
        <v>1</v>
      </c>
      <c r="AM23" s="0" t="n">
        <v>0</v>
      </c>
      <c r="AN23" s="0" t="n">
        <v>0</v>
      </c>
      <c r="AO23" s="0" t="n">
        <v>0</v>
      </c>
      <c r="AP23" s="0" t="n">
        <v>0</v>
      </c>
      <c r="AQ23" s="0" t="n">
        <v>0</v>
      </c>
      <c r="AR23" s="0" t="n">
        <v>0</v>
      </c>
      <c r="AT23" s="0" t="n">
        <v>1.33</v>
      </c>
      <c r="AV23" s="0" t="n">
        <v>0</v>
      </c>
      <c r="AW23" s="0" t="n">
        <v>2</v>
      </c>
      <c r="AX23" s="0" t="n">
        <v>86497946</v>
      </c>
      <c r="AY23" s="0" t="n">
        <v>1</v>
      </c>
      <c r="AZ23" s="0" t="n">
        <v>6144</v>
      </c>
      <c r="BA23" s="0" t="n">
        <v>23</v>
      </c>
      <c r="BB23" s="0" t="n">
        <v>0</v>
      </c>
      <c r="BC23" s="0" t="n">
        <v>0</v>
      </c>
      <c r="BD23" s="0" t="n">
        <v>0</v>
      </c>
      <c r="BE23" s="0" t="n">
        <v>0</v>
      </c>
      <c r="BF23" s="0" t="n">
        <v>0</v>
      </c>
      <c r="BG23" s="0" t="n">
        <v>0</v>
      </c>
      <c r="BH23" s="0" t="n">
        <v>0</v>
      </c>
      <c r="BI23" s="0" t="n">
        <v>0</v>
      </c>
      <c r="BJ23" s="0" t="n">
        <v>0</v>
      </c>
      <c r="BK23" s="0" t="n">
        <v>0</v>
      </c>
      <c r="BL23" s="0" t="n">
        <v>0</v>
      </c>
      <c r="BM23" s="0" t="n">
        <v>0</v>
      </c>
      <c r="BN23" s="0" t="n">
        <v>0</v>
      </c>
      <c r="BO23" s="0" t="n">
        <v>0</v>
      </c>
      <c r="BP23" s="0" t="n">
        <v>0</v>
      </c>
      <c r="BQ23" s="0" t="n">
        <v>0</v>
      </c>
      <c r="BR23" s="0" t="n">
        <v>0</v>
      </c>
      <c r="BS23" s="0" t="n">
        <v>0</v>
      </c>
      <c r="BT23" s="0" t="n">
        <v>0</v>
      </c>
      <c r="BU23" s="0" t="n">
        <v>0</v>
      </c>
      <c r="BV23" s="0" t="n">
        <v>0</v>
      </c>
      <c r="BW23" s="0" t="n">
        <v>0</v>
      </c>
      <c r="CV23" s="0" t="n">
        <v>0</v>
      </c>
      <c r="CW23" s="0" t="n">
        <v>0</v>
      </c>
      <c r="CX23" s="0" t="n">
        <f aca="false">ROUND(Y23*Source!I29,9)</f>
        <v>0.1995</v>
      </c>
      <c r="CY23" s="0" t="n">
        <f aca="false">AA23</f>
        <v>0</v>
      </c>
      <c r="CZ23" s="0" t="n">
        <f aca="false">AE23</f>
        <v>0</v>
      </c>
      <c r="DA23" s="0" t="n">
        <f aca="false">AI23</f>
        <v>1</v>
      </c>
      <c r="DB23" s="0" t="n">
        <f aca="false">ROUND(AT23*CZ23,2)</f>
        <v>0</v>
      </c>
      <c r="DC23" s="0" t="n">
        <f aca="false">ROUND(AT23*AG23,2)</f>
        <v>0</v>
      </c>
      <c r="DF23" s="0" t="n">
        <f aca="false">ROUND(ROUND(AE23,2)*CX23,2)</f>
        <v>0</v>
      </c>
      <c r="DG23" s="0" t="n">
        <f aca="false">ROUND(ROUND(AF23,2)*CX23,2)</f>
        <v>0</v>
      </c>
      <c r="DH23" s="0" t="n">
        <f aca="false">ROUND(ROUND(AG23,2)*ROUND(AT23*Source!I29,9),2)</f>
        <v>0</v>
      </c>
      <c r="DI23" s="0" t="n">
        <f aca="false">ROUND(ROUND(AH23,2)*CX23,2)</f>
        <v>0</v>
      </c>
      <c r="DJ23" s="0" t="n">
        <f aca="false">DF23</f>
        <v>0</v>
      </c>
      <c r="DK23" s="0" t="n">
        <v>0</v>
      </c>
      <c r="DM23" s="0" t="n">
        <v>0</v>
      </c>
      <c r="DO23" s="0" t="n">
        <v>0</v>
      </c>
    </row>
    <row r="24" customFormat="false" ht="12.75" hidden="false" customHeight="false" outlineLevel="0" collapsed="false">
      <c r="A24" s="0" t="n">
        <f aca="false">ROW(Source!A29)</f>
        <v>29</v>
      </c>
      <c r="B24" s="0" t="n">
        <v>86497922</v>
      </c>
      <c r="C24" s="0" t="n">
        <v>86497923</v>
      </c>
      <c r="D24" s="0" t="n">
        <v>30531602</v>
      </c>
      <c r="E24" s="0" t="n">
        <v>1</v>
      </c>
      <c r="F24" s="0" t="n">
        <v>1</v>
      </c>
      <c r="G24" s="0" t="n">
        <v>30515945</v>
      </c>
      <c r="H24" s="0" t="n">
        <v>3</v>
      </c>
      <c r="I24" s="0" t="s">
        <v>280</v>
      </c>
      <c r="K24" s="0" t="s">
        <v>281</v>
      </c>
      <c r="L24" s="0" t="n">
        <v>1339</v>
      </c>
      <c r="N24" s="0" t="n">
        <v>1007</v>
      </c>
      <c r="O24" s="0" t="s">
        <v>222</v>
      </c>
      <c r="P24" s="0" t="s">
        <v>222</v>
      </c>
      <c r="Q24" s="0" t="n">
        <v>1</v>
      </c>
      <c r="W24" s="0" t="n">
        <v>0</v>
      </c>
      <c r="X24" s="0" t="n">
        <v>-1299012478</v>
      </c>
      <c r="Y24" s="0" t="n">
        <f aca="false">AT24</f>
        <v>0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</v>
      </c>
      <c r="AF24" s="0" t="n">
        <v>0</v>
      </c>
      <c r="AG24" s="0" t="n">
        <v>0</v>
      </c>
      <c r="AH24" s="0" t="n">
        <v>0</v>
      </c>
      <c r="AI24" s="0" t="n">
        <v>1</v>
      </c>
      <c r="AJ24" s="0" t="n">
        <v>1</v>
      </c>
      <c r="AK24" s="0" t="n">
        <v>1</v>
      </c>
      <c r="AL24" s="0" t="n">
        <v>1</v>
      </c>
      <c r="AM24" s="0" t="n">
        <v>0</v>
      </c>
      <c r="AN24" s="0" t="n">
        <v>0</v>
      </c>
      <c r="AO24" s="0" t="n">
        <v>0</v>
      </c>
      <c r="AP24" s="0" t="n">
        <v>0</v>
      </c>
      <c r="AQ24" s="0" t="n">
        <v>0</v>
      </c>
      <c r="AR24" s="0" t="n">
        <v>0</v>
      </c>
      <c r="AT24" s="0" t="n">
        <v>0</v>
      </c>
      <c r="AV24" s="0" t="n">
        <v>0</v>
      </c>
      <c r="AW24" s="0" t="n">
        <v>2</v>
      </c>
      <c r="AX24" s="0" t="n">
        <v>86497947</v>
      </c>
      <c r="AY24" s="0" t="n">
        <v>1</v>
      </c>
      <c r="AZ24" s="0" t="n">
        <v>0</v>
      </c>
      <c r="BA24" s="0" t="n">
        <v>24</v>
      </c>
      <c r="BB24" s="0" t="n">
        <v>0</v>
      </c>
      <c r="BC24" s="0" t="n">
        <v>0</v>
      </c>
      <c r="BD24" s="0" t="n">
        <v>0</v>
      </c>
      <c r="BE24" s="0" t="n">
        <v>0</v>
      </c>
      <c r="BF24" s="0" t="n">
        <v>0</v>
      </c>
      <c r="BG24" s="0" t="n">
        <v>0</v>
      </c>
      <c r="BH24" s="0" t="n">
        <v>0</v>
      </c>
      <c r="BI24" s="0" t="n">
        <v>0</v>
      </c>
      <c r="BJ24" s="0" t="n">
        <v>0</v>
      </c>
      <c r="BK24" s="0" t="n">
        <v>0</v>
      </c>
      <c r="BL24" s="0" t="n">
        <v>0</v>
      </c>
      <c r="BM24" s="0" t="n">
        <v>0</v>
      </c>
      <c r="BN24" s="0" t="n">
        <v>0</v>
      </c>
      <c r="BO24" s="0" t="n">
        <v>0</v>
      </c>
      <c r="BP24" s="0" t="n">
        <v>0</v>
      </c>
      <c r="BQ24" s="0" t="n">
        <v>0</v>
      </c>
      <c r="BR24" s="0" t="n">
        <v>0</v>
      </c>
      <c r="BS24" s="0" t="n">
        <v>0</v>
      </c>
      <c r="BT24" s="0" t="n">
        <v>0</v>
      </c>
      <c r="BU24" s="0" t="n">
        <v>0</v>
      </c>
      <c r="BV24" s="0" t="n">
        <v>0</v>
      </c>
      <c r="BW24" s="0" t="n">
        <v>0</v>
      </c>
      <c r="CV24" s="0" t="n">
        <v>0</v>
      </c>
      <c r="CW24" s="0" t="n">
        <v>0</v>
      </c>
      <c r="CX24" s="0" t="n">
        <f aca="false">ROUND(Y24*Source!I29,9)</f>
        <v>0</v>
      </c>
      <c r="CY24" s="0" t="n">
        <f aca="false">AA24</f>
        <v>0</v>
      </c>
      <c r="CZ24" s="0" t="n">
        <f aca="false">AE24</f>
        <v>0</v>
      </c>
      <c r="DA24" s="0" t="n">
        <f aca="false">AI24</f>
        <v>1</v>
      </c>
      <c r="DB24" s="0" t="n">
        <f aca="false">ROUND(AT24*CZ24,2)</f>
        <v>0</v>
      </c>
      <c r="DC24" s="0" t="n">
        <f aca="false">ROUND(AT24*AG24,2)</f>
        <v>0</v>
      </c>
      <c r="DF24" s="0" t="n">
        <f aca="false">ROUND(ROUND(AE24,2)*CX24,2)</f>
        <v>0</v>
      </c>
      <c r="DG24" s="0" t="n">
        <f aca="false">ROUND(ROUND(AF24,2)*CX24,2)</f>
        <v>0</v>
      </c>
      <c r="DH24" s="0" t="n">
        <f aca="false">ROUND(ROUND(AG24,2)*ROUND(AT24*Source!I29,9),2)</f>
        <v>0</v>
      </c>
      <c r="DI24" s="0" t="n">
        <f aca="false">ROUND(ROUND(AH24,2)*CX24,2)</f>
        <v>0</v>
      </c>
      <c r="DJ24" s="0" t="n">
        <f aca="false">DF24</f>
        <v>0</v>
      </c>
      <c r="DK24" s="0" t="n">
        <v>0</v>
      </c>
      <c r="DM24" s="0" t="n">
        <v>0</v>
      </c>
      <c r="DO24" s="0" t="n">
        <v>0</v>
      </c>
    </row>
    <row r="25" customFormat="false" ht="12.75" hidden="false" customHeight="false" outlineLevel="0" collapsed="false">
      <c r="A25" s="0" t="n">
        <f aca="false">ROW(Source!A29)</f>
        <v>29</v>
      </c>
      <c r="B25" s="0" t="n">
        <v>86497922</v>
      </c>
      <c r="C25" s="0" t="n">
        <v>86497923</v>
      </c>
      <c r="D25" s="0" t="n">
        <v>30531602</v>
      </c>
      <c r="E25" s="0" t="n">
        <v>1</v>
      </c>
      <c r="F25" s="0" t="n">
        <v>1</v>
      </c>
      <c r="G25" s="0" t="n">
        <v>30515945</v>
      </c>
      <c r="H25" s="0" t="n">
        <v>3</v>
      </c>
      <c r="I25" s="0" t="s">
        <v>280</v>
      </c>
      <c r="K25" s="0" t="s">
        <v>282</v>
      </c>
      <c r="L25" s="0" t="n">
        <v>1339</v>
      </c>
      <c r="N25" s="0" t="n">
        <v>1007</v>
      </c>
      <c r="O25" s="0" t="s">
        <v>222</v>
      </c>
      <c r="P25" s="0" t="s">
        <v>222</v>
      </c>
      <c r="Q25" s="0" t="n">
        <v>1</v>
      </c>
      <c r="W25" s="0" t="n">
        <v>0</v>
      </c>
      <c r="X25" s="0" t="n">
        <v>-1506672958</v>
      </c>
      <c r="Y25" s="0" t="n">
        <f aca="false">AT25</f>
        <v>0</v>
      </c>
      <c r="AA25" s="0" t="n">
        <v>0</v>
      </c>
      <c r="AB25" s="0" t="n">
        <v>0</v>
      </c>
      <c r="AC25" s="0" t="n">
        <v>0</v>
      </c>
      <c r="AD25" s="0" t="n">
        <v>0</v>
      </c>
      <c r="AE25" s="0" t="n">
        <v>0</v>
      </c>
      <c r="AF25" s="0" t="n">
        <v>0</v>
      </c>
      <c r="AG25" s="0" t="n">
        <v>0</v>
      </c>
      <c r="AH25" s="0" t="n">
        <v>0</v>
      </c>
      <c r="AI25" s="0" t="n">
        <v>1</v>
      </c>
      <c r="AJ25" s="0" t="n">
        <v>1</v>
      </c>
      <c r="AK25" s="0" t="n">
        <v>1</v>
      </c>
      <c r="AL25" s="0" t="n">
        <v>1</v>
      </c>
      <c r="AM25" s="0" t="n">
        <v>0</v>
      </c>
      <c r="AN25" s="0" t="n">
        <v>0</v>
      </c>
      <c r="AO25" s="0" t="n">
        <v>0</v>
      </c>
      <c r="AP25" s="0" t="n">
        <v>0</v>
      </c>
      <c r="AQ25" s="0" t="n">
        <v>0</v>
      </c>
      <c r="AR25" s="0" t="n">
        <v>0</v>
      </c>
      <c r="AT25" s="0" t="n">
        <v>0</v>
      </c>
      <c r="AV25" s="0" t="n">
        <v>0</v>
      </c>
      <c r="AW25" s="0" t="n">
        <v>2</v>
      </c>
      <c r="AX25" s="0" t="n">
        <v>86497948</v>
      </c>
      <c r="AY25" s="0" t="n">
        <v>1</v>
      </c>
      <c r="AZ25" s="0" t="n">
        <v>0</v>
      </c>
      <c r="BA25" s="0" t="n">
        <v>25</v>
      </c>
      <c r="BB25" s="0" t="n">
        <v>0</v>
      </c>
      <c r="BC25" s="0" t="n">
        <v>0</v>
      </c>
      <c r="BD25" s="0" t="n">
        <v>0</v>
      </c>
      <c r="BE25" s="0" t="n">
        <v>0</v>
      </c>
      <c r="BF25" s="0" t="n">
        <v>0</v>
      </c>
      <c r="BG25" s="0" t="n">
        <v>0</v>
      </c>
      <c r="BH25" s="0" t="n">
        <v>0</v>
      </c>
      <c r="BI25" s="0" t="n">
        <v>0</v>
      </c>
      <c r="BJ25" s="0" t="n">
        <v>0</v>
      </c>
      <c r="BK25" s="0" t="n">
        <v>0</v>
      </c>
      <c r="BL25" s="0" t="n">
        <v>0</v>
      </c>
      <c r="BM25" s="0" t="n">
        <v>0</v>
      </c>
      <c r="BN25" s="0" t="n">
        <v>0</v>
      </c>
      <c r="BO25" s="0" t="n">
        <v>0</v>
      </c>
      <c r="BP25" s="0" t="n">
        <v>0</v>
      </c>
      <c r="BQ25" s="0" t="n">
        <v>0</v>
      </c>
      <c r="BR25" s="0" t="n">
        <v>0</v>
      </c>
      <c r="BS25" s="0" t="n">
        <v>0</v>
      </c>
      <c r="BT25" s="0" t="n">
        <v>0</v>
      </c>
      <c r="BU25" s="0" t="n">
        <v>0</v>
      </c>
      <c r="BV25" s="0" t="n">
        <v>0</v>
      </c>
      <c r="BW25" s="0" t="n">
        <v>0</v>
      </c>
      <c r="CV25" s="0" t="n">
        <v>0</v>
      </c>
      <c r="CW25" s="0" t="n">
        <v>0</v>
      </c>
      <c r="CX25" s="0" t="n">
        <f aca="false">ROUND(Y25*Source!I29,9)</f>
        <v>0</v>
      </c>
      <c r="CY25" s="0" t="n">
        <f aca="false">AA25</f>
        <v>0</v>
      </c>
      <c r="CZ25" s="0" t="n">
        <f aca="false">AE25</f>
        <v>0</v>
      </c>
      <c r="DA25" s="0" t="n">
        <f aca="false">AI25</f>
        <v>1</v>
      </c>
      <c r="DB25" s="0" t="n">
        <f aca="false">ROUND(AT25*CZ25,2)</f>
        <v>0</v>
      </c>
      <c r="DC25" s="0" t="n">
        <f aca="false">ROUND(AT25*AG25,2)</f>
        <v>0</v>
      </c>
      <c r="DF25" s="0" t="n">
        <f aca="false">ROUND(ROUND(AE25,2)*CX25,2)</f>
        <v>0</v>
      </c>
      <c r="DG25" s="0" t="n">
        <f aca="false">ROUND(ROUND(AF25,2)*CX25,2)</f>
        <v>0</v>
      </c>
      <c r="DH25" s="0" t="n">
        <f aca="false">ROUND(ROUND(AG25,2)*ROUND(AT25*Source!I29,9),2)</f>
        <v>0</v>
      </c>
      <c r="DI25" s="0" t="n">
        <f aca="false">ROUND(ROUND(AH25,2)*CX25,2)</f>
        <v>0</v>
      </c>
      <c r="DJ25" s="0" t="n">
        <f aca="false">DF25</f>
        <v>0</v>
      </c>
      <c r="DK25" s="0" t="n">
        <v>0</v>
      </c>
      <c r="DM25" s="0" t="n">
        <v>0</v>
      </c>
      <c r="DO25" s="0" t="n">
        <v>0</v>
      </c>
    </row>
    <row r="26" customFormat="false" ht="12.75" hidden="false" customHeight="false" outlineLevel="0" collapsed="false">
      <c r="A26" s="0" t="n">
        <f aca="false">ROW(Source!A29)</f>
        <v>29</v>
      </c>
      <c r="B26" s="0" t="n">
        <v>86497922</v>
      </c>
      <c r="C26" s="0" t="n">
        <v>86497923</v>
      </c>
      <c r="D26" s="0" t="n">
        <v>30531602</v>
      </c>
      <c r="E26" s="0" t="n">
        <v>1</v>
      </c>
      <c r="F26" s="0" t="n">
        <v>1</v>
      </c>
      <c r="G26" s="0" t="n">
        <v>30515945</v>
      </c>
      <c r="H26" s="0" t="n">
        <v>3</v>
      </c>
      <c r="I26" s="0" t="s">
        <v>280</v>
      </c>
      <c r="K26" s="0" t="s">
        <v>283</v>
      </c>
      <c r="L26" s="0" t="n">
        <v>1339</v>
      </c>
      <c r="N26" s="0" t="n">
        <v>1007</v>
      </c>
      <c r="O26" s="0" t="s">
        <v>222</v>
      </c>
      <c r="P26" s="0" t="s">
        <v>222</v>
      </c>
      <c r="Q26" s="0" t="n">
        <v>1</v>
      </c>
      <c r="W26" s="0" t="n">
        <v>0</v>
      </c>
      <c r="X26" s="0" t="n">
        <v>1455194175</v>
      </c>
      <c r="Y26" s="0" t="n">
        <f aca="false">AT26</f>
        <v>0</v>
      </c>
      <c r="AA26" s="0" t="n">
        <v>0</v>
      </c>
      <c r="AB26" s="0" t="n">
        <v>0</v>
      </c>
      <c r="AC26" s="0" t="n">
        <v>0</v>
      </c>
      <c r="AD26" s="0" t="n">
        <v>0</v>
      </c>
      <c r="AE26" s="0" t="n">
        <v>0</v>
      </c>
      <c r="AF26" s="0" t="n">
        <v>0</v>
      </c>
      <c r="AG26" s="0" t="n">
        <v>0</v>
      </c>
      <c r="AH26" s="0" t="n">
        <v>0</v>
      </c>
      <c r="AI26" s="0" t="n">
        <v>1</v>
      </c>
      <c r="AJ26" s="0" t="n">
        <v>1</v>
      </c>
      <c r="AK26" s="0" t="n">
        <v>1</v>
      </c>
      <c r="AL26" s="0" t="n">
        <v>1</v>
      </c>
      <c r="AM26" s="0" t="n">
        <v>0</v>
      </c>
      <c r="AN26" s="0" t="n">
        <v>0</v>
      </c>
      <c r="AO26" s="0" t="n">
        <v>0</v>
      </c>
      <c r="AP26" s="0" t="n">
        <v>0</v>
      </c>
      <c r="AQ26" s="0" t="n">
        <v>0</v>
      </c>
      <c r="AR26" s="0" t="n">
        <v>0</v>
      </c>
      <c r="AT26" s="0" t="n">
        <v>0</v>
      </c>
      <c r="AV26" s="0" t="n">
        <v>0</v>
      </c>
      <c r="AW26" s="0" t="n">
        <v>2</v>
      </c>
      <c r="AX26" s="0" t="n">
        <v>86497949</v>
      </c>
      <c r="AY26" s="0" t="n">
        <v>1</v>
      </c>
      <c r="AZ26" s="0" t="n">
        <v>0</v>
      </c>
      <c r="BA26" s="0" t="n">
        <v>26</v>
      </c>
      <c r="BB26" s="0" t="n">
        <v>0</v>
      </c>
      <c r="BC26" s="0" t="n">
        <v>0</v>
      </c>
      <c r="BD26" s="0" t="n">
        <v>0</v>
      </c>
      <c r="BE26" s="0" t="n">
        <v>0</v>
      </c>
      <c r="BF26" s="0" t="n">
        <v>0</v>
      </c>
      <c r="BG26" s="0" t="n">
        <v>0</v>
      </c>
      <c r="BH26" s="0" t="n">
        <v>0</v>
      </c>
      <c r="BI26" s="0" t="n">
        <v>0</v>
      </c>
      <c r="BJ26" s="0" t="n">
        <v>0</v>
      </c>
      <c r="BK26" s="0" t="n">
        <v>0</v>
      </c>
      <c r="BL26" s="0" t="n">
        <v>0</v>
      </c>
      <c r="BM26" s="0" t="n">
        <v>0</v>
      </c>
      <c r="BN26" s="0" t="n">
        <v>0</v>
      </c>
      <c r="BO26" s="0" t="n">
        <v>0</v>
      </c>
      <c r="BP26" s="0" t="n">
        <v>0</v>
      </c>
      <c r="BQ26" s="0" t="n">
        <v>0</v>
      </c>
      <c r="BR26" s="0" t="n">
        <v>0</v>
      </c>
      <c r="BS26" s="0" t="n">
        <v>0</v>
      </c>
      <c r="BT26" s="0" t="n">
        <v>0</v>
      </c>
      <c r="BU26" s="0" t="n">
        <v>0</v>
      </c>
      <c r="BV26" s="0" t="n">
        <v>0</v>
      </c>
      <c r="BW26" s="0" t="n">
        <v>0</v>
      </c>
      <c r="CV26" s="0" t="n">
        <v>0</v>
      </c>
      <c r="CW26" s="0" t="n">
        <v>0</v>
      </c>
      <c r="CX26" s="0" t="n">
        <f aca="false">ROUND(Y26*Source!I29,9)</f>
        <v>0</v>
      </c>
      <c r="CY26" s="0" t="n">
        <f aca="false">AA26</f>
        <v>0</v>
      </c>
      <c r="CZ26" s="0" t="n">
        <f aca="false">AE26</f>
        <v>0</v>
      </c>
      <c r="DA26" s="0" t="n">
        <f aca="false">AI26</f>
        <v>1</v>
      </c>
      <c r="DB26" s="0" t="n">
        <f aca="false">ROUND(AT26*CZ26,2)</f>
        <v>0</v>
      </c>
      <c r="DC26" s="0" t="n">
        <f aca="false">ROUND(AT26*AG26,2)</f>
        <v>0</v>
      </c>
      <c r="DF26" s="0" t="n">
        <f aca="false">ROUND(ROUND(AE26,2)*CX26,2)</f>
        <v>0</v>
      </c>
      <c r="DG26" s="0" t="n">
        <f aca="false">ROUND(ROUND(AF26,2)*CX26,2)</f>
        <v>0</v>
      </c>
      <c r="DH26" s="0" t="n">
        <f aca="false">ROUND(ROUND(AG26,2)*ROUND(AT26*Source!I29,9),2)</f>
        <v>0</v>
      </c>
      <c r="DI26" s="0" t="n">
        <f aca="false">ROUND(ROUND(AH26,2)*CX26,2)</f>
        <v>0</v>
      </c>
      <c r="DJ26" s="0" t="n">
        <f aca="false">DF26</f>
        <v>0</v>
      </c>
      <c r="DK26" s="0" t="n">
        <v>0</v>
      </c>
      <c r="DM26" s="0" t="n">
        <v>0</v>
      </c>
      <c r="DO26" s="0" t="n">
        <v>0</v>
      </c>
    </row>
    <row r="27" customFormat="false" ht="12.75" hidden="false" customHeight="false" outlineLevel="0" collapsed="false">
      <c r="A27" s="0" t="n">
        <f aca="false">ROW(Source!A30)</f>
        <v>30</v>
      </c>
      <c r="B27" s="0" t="n">
        <v>86497921</v>
      </c>
      <c r="C27" s="0" t="n">
        <v>86497950</v>
      </c>
      <c r="D27" s="0" t="n">
        <v>0</v>
      </c>
      <c r="E27" s="0" t="n">
        <v>1</v>
      </c>
      <c r="F27" s="0" t="n">
        <v>1</v>
      </c>
      <c r="G27" s="0" t="n">
        <v>30515945</v>
      </c>
      <c r="H27" s="0" t="n">
        <v>1</v>
      </c>
      <c r="I27" s="0" t="s">
        <v>93</v>
      </c>
      <c r="K27" s="0" t="s">
        <v>258</v>
      </c>
      <c r="L27" s="0" t="n">
        <v>1369</v>
      </c>
      <c r="N27" s="0" t="n">
        <v>1013</v>
      </c>
      <c r="O27" s="0" t="s">
        <v>259</v>
      </c>
      <c r="P27" s="0" t="s">
        <v>259</v>
      </c>
      <c r="Q27" s="0" t="n">
        <v>1</v>
      </c>
      <c r="W27" s="0" t="n">
        <v>0</v>
      </c>
      <c r="X27" s="0" t="n">
        <v>-2001970737</v>
      </c>
      <c r="Y27" s="0" t="n">
        <f aca="false">(AT27*1.1*0.8)</f>
        <v>77.968</v>
      </c>
      <c r="AA27" s="0" t="n">
        <v>0</v>
      </c>
      <c r="AB27" s="0" t="n">
        <v>0</v>
      </c>
      <c r="AC27" s="0" t="n">
        <v>0</v>
      </c>
      <c r="AD27" s="0" t="n">
        <v>0</v>
      </c>
      <c r="AE27" s="0" t="n">
        <v>0</v>
      </c>
      <c r="AF27" s="0" t="n">
        <v>0</v>
      </c>
      <c r="AG27" s="0" t="n">
        <v>0</v>
      </c>
      <c r="AH27" s="0" t="n">
        <v>0</v>
      </c>
      <c r="AI27" s="0" t="n">
        <v>1</v>
      </c>
      <c r="AJ27" s="0" t="n">
        <v>1</v>
      </c>
      <c r="AK27" s="0" t="n">
        <v>1</v>
      </c>
      <c r="AL27" s="0" t="n">
        <v>1</v>
      </c>
      <c r="AM27" s="0" t="n">
        <v>0</v>
      </c>
      <c r="AN27" s="0" t="n">
        <v>0</v>
      </c>
      <c r="AO27" s="0" t="n">
        <v>1</v>
      </c>
      <c r="AP27" s="0" t="n">
        <v>0</v>
      </c>
      <c r="AQ27" s="0" t="n">
        <v>0</v>
      </c>
      <c r="AR27" s="0" t="n">
        <v>0</v>
      </c>
      <c r="AT27" s="0" t="n">
        <v>88.6</v>
      </c>
      <c r="AU27" s="0" t="s">
        <v>99</v>
      </c>
      <c r="AV27" s="0" t="n">
        <v>1</v>
      </c>
      <c r="AW27" s="0" t="n">
        <v>2</v>
      </c>
      <c r="AX27" s="0" t="n">
        <v>86497964</v>
      </c>
      <c r="AY27" s="0" t="n">
        <v>1</v>
      </c>
      <c r="AZ27" s="0" t="n">
        <v>6144</v>
      </c>
      <c r="BA27" s="0" t="n">
        <v>27</v>
      </c>
      <c r="BB27" s="0" t="n">
        <v>0</v>
      </c>
      <c r="BC27" s="0" t="n">
        <v>0</v>
      </c>
      <c r="BD27" s="0" t="n">
        <v>0</v>
      </c>
      <c r="BE27" s="0" t="n">
        <v>0</v>
      </c>
      <c r="BF27" s="0" t="n">
        <v>0</v>
      </c>
      <c r="BG27" s="0" t="n">
        <v>0</v>
      </c>
      <c r="BH27" s="0" t="n">
        <v>0</v>
      </c>
      <c r="BI27" s="0" t="n">
        <v>0</v>
      </c>
      <c r="BJ27" s="0" t="n">
        <v>0</v>
      </c>
      <c r="BK27" s="0" t="n">
        <v>0</v>
      </c>
      <c r="BL27" s="0" t="n">
        <v>0</v>
      </c>
      <c r="BM27" s="0" t="n">
        <v>0</v>
      </c>
      <c r="BN27" s="0" t="n">
        <v>0</v>
      </c>
      <c r="BO27" s="0" t="n">
        <v>0</v>
      </c>
      <c r="BP27" s="0" t="n">
        <v>0</v>
      </c>
      <c r="BQ27" s="0" t="n">
        <v>0</v>
      </c>
      <c r="BR27" s="0" t="n">
        <v>0</v>
      </c>
      <c r="BS27" s="0" t="n">
        <v>0</v>
      </c>
      <c r="BT27" s="0" t="n">
        <v>0</v>
      </c>
      <c r="BU27" s="0" t="n">
        <v>0</v>
      </c>
      <c r="BV27" s="0" t="n">
        <v>0</v>
      </c>
      <c r="BW27" s="0" t="n">
        <v>0</v>
      </c>
      <c r="CU27" s="0" t="n">
        <f aca="false">ROUND(AT27*Source!I30*AH27*AL27,2)</f>
        <v>0</v>
      </c>
      <c r="CV27" s="0" t="n">
        <f aca="false">ROUND(Y27*Source!I30,9)</f>
        <v>8.57648</v>
      </c>
      <c r="CW27" s="0" t="n">
        <v>0</v>
      </c>
      <c r="CX27" s="0" t="n">
        <f aca="false">ROUND(Y27*Source!I30,9)</f>
        <v>8.57648</v>
      </c>
      <c r="CY27" s="0" t="n">
        <f aca="false">AD27</f>
        <v>0</v>
      </c>
      <c r="CZ27" s="0" t="n">
        <f aca="false">AH27</f>
        <v>0</v>
      </c>
      <c r="DA27" s="0" t="n">
        <f aca="false">AL27</f>
        <v>1</v>
      </c>
      <c r="DB27" s="0" t="n">
        <f aca="false">(ROUND(AT27*CZ27,2)*1.1*0.8)</f>
        <v>0</v>
      </c>
      <c r="DC27" s="0" t="n">
        <f aca="false">(ROUND(AT27*AG27,2)*1.1*0.8)</f>
        <v>0</v>
      </c>
      <c r="DF27" s="0" t="n">
        <f aca="false">ROUND(ROUND(AE27,2)*CX27,2)</f>
        <v>0</v>
      </c>
      <c r="DG27" s="0" t="n">
        <f aca="false">ROUND(ROUND(AF27,2)*CX27,2)</f>
        <v>0</v>
      </c>
      <c r="DH27" s="0" t="n">
        <f aca="false">ROUND(ROUND(AG27,2)*ROUND((AT27*Source!I30*1.1*0.8),9),2)</f>
        <v>0</v>
      </c>
      <c r="DI27" s="0" t="n">
        <f aca="false">ROUND(ROUND(AH27,2)*CX27,2)</f>
        <v>0</v>
      </c>
      <c r="DJ27" s="0" t="n">
        <f aca="false">DI27</f>
        <v>0</v>
      </c>
      <c r="DK27" s="0" t="n">
        <v>0</v>
      </c>
      <c r="DM27" s="0" t="n">
        <v>0</v>
      </c>
      <c r="DO27" s="0" t="n">
        <v>0</v>
      </c>
      <c r="DP27" s="0" t="s">
        <v>99</v>
      </c>
    </row>
    <row r="28" customFormat="false" ht="12.75" hidden="false" customHeight="false" outlineLevel="0" collapsed="false">
      <c r="A28" s="0" t="n">
        <f aca="false">ROW(Source!A30)</f>
        <v>30</v>
      </c>
      <c r="B28" s="0" t="n">
        <v>86497921</v>
      </c>
      <c r="C28" s="0" t="n">
        <v>86497950</v>
      </c>
      <c r="D28" s="0" t="n">
        <v>0</v>
      </c>
      <c r="E28" s="0" t="n">
        <v>1</v>
      </c>
      <c r="F28" s="0" t="n">
        <v>1</v>
      </c>
      <c r="G28" s="0" t="n">
        <v>30515945</v>
      </c>
      <c r="H28" s="0" t="n">
        <v>2</v>
      </c>
      <c r="I28" s="0" t="s">
        <v>260</v>
      </c>
      <c r="K28" s="0" t="s">
        <v>261</v>
      </c>
      <c r="L28" s="0" t="n">
        <v>1368</v>
      </c>
      <c r="N28" s="0" t="n">
        <v>1011</v>
      </c>
      <c r="O28" s="0" t="s">
        <v>262</v>
      </c>
      <c r="P28" s="0" t="s">
        <v>262</v>
      </c>
      <c r="Q28" s="0" t="n">
        <v>1</v>
      </c>
      <c r="W28" s="0" t="n">
        <v>0</v>
      </c>
      <c r="X28" s="0" t="n">
        <v>475176377</v>
      </c>
      <c r="Y28" s="0" t="n">
        <f aca="false">AT28</f>
        <v>0.32</v>
      </c>
      <c r="AA28" s="0" t="n">
        <v>0</v>
      </c>
      <c r="AB28" s="0" t="n">
        <v>0.79</v>
      </c>
      <c r="AC28" s="0" t="n">
        <v>0</v>
      </c>
      <c r="AD28" s="0" t="n">
        <v>0</v>
      </c>
      <c r="AE28" s="0" t="n">
        <v>0</v>
      </c>
      <c r="AF28" s="0" t="n">
        <v>0.74</v>
      </c>
      <c r="AG28" s="0" t="n">
        <v>0</v>
      </c>
      <c r="AH28" s="0" t="n">
        <v>0</v>
      </c>
      <c r="AI28" s="0" t="n">
        <v>1</v>
      </c>
      <c r="AJ28" s="0" t="n">
        <v>1</v>
      </c>
      <c r="AK28" s="0" t="n">
        <v>1</v>
      </c>
      <c r="AL28" s="0" t="n">
        <v>1</v>
      </c>
      <c r="AM28" s="0" t="n">
        <v>0</v>
      </c>
      <c r="AN28" s="0" t="n">
        <v>0</v>
      </c>
      <c r="AO28" s="0" t="n">
        <v>1</v>
      </c>
      <c r="AP28" s="0" t="n">
        <v>0</v>
      </c>
      <c r="AQ28" s="0" t="n">
        <v>0</v>
      </c>
      <c r="AR28" s="0" t="n">
        <v>0</v>
      </c>
      <c r="AT28" s="0" t="n">
        <v>0.32</v>
      </c>
      <c r="AV28" s="0" t="n">
        <v>0</v>
      </c>
      <c r="AW28" s="0" t="n">
        <v>2</v>
      </c>
      <c r="AX28" s="0" t="n">
        <v>86497965</v>
      </c>
      <c r="AY28" s="0" t="n">
        <v>1</v>
      </c>
      <c r="AZ28" s="0" t="n">
        <v>6144</v>
      </c>
      <c r="BA28" s="0" t="n">
        <v>28</v>
      </c>
      <c r="BB28" s="0" t="n">
        <v>0</v>
      </c>
      <c r="BC28" s="0" t="n">
        <v>0</v>
      </c>
      <c r="BD28" s="0" t="n">
        <v>0</v>
      </c>
      <c r="BE28" s="0" t="n">
        <v>0</v>
      </c>
      <c r="BF28" s="0" t="n">
        <v>0</v>
      </c>
      <c r="BG28" s="0" t="n">
        <v>0</v>
      </c>
      <c r="BH28" s="0" t="n">
        <v>0</v>
      </c>
      <c r="BI28" s="0" t="n">
        <v>0</v>
      </c>
      <c r="BJ28" s="0" t="n">
        <v>0</v>
      </c>
      <c r="BK28" s="0" t="n">
        <v>0</v>
      </c>
      <c r="BL28" s="0" t="n">
        <v>0</v>
      </c>
      <c r="BM28" s="0" t="n">
        <v>0</v>
      </c>
      <c r="BN28" s="0" t="n">
        <v>0</v>
      </c>
      <c r="BO28" s="0" t="n">
        <v>0</v>
      </c>
      <c r="BP28" s="0" t="n">
        <v>0</v>
      </c>
      <c r="BQ28" s="0" t="n">
        <v>0</v>
      </c>
      <c r="BR28" s="0" t="n">
        <v>0</v>
      </c>
      <c r="BS28" s="0" t="n">
        <v>0</v>
      </c>
      <c r="BT28" s="0" t="n">
        <v>0</v>
      </c>
      <c r="BU28" s="0" t="n">
        <v>0</v>
      </c>
      <c r="BV28" s="0" t="n">
        <v>0</v>
      </c>
      <c r="BW28" s="0" t="n">
        <v>0</v>
      </c>
      <c r="CV28" s="0" t="n">
        <v>0</v>
      </c>
      <c r="CW28" s="0" t="n">
        <f aca="false">ROUND(AT28*Source!I30*DO28,9)</f>
        <v>0</v>
      </c>
      <c r="CX28" s="0" t="n">
        <f aca="false">ROUND(Y28*Source!I30,9)</f>
        <v>0.0352</v>
      </c>
      <c r="CY28" s="0" t="n">
        <f aca="false">AB28</f>
        <v>0.79</v>
      </c>
      <c r="CZ28" s="0" t="n">
        <f aca="false">AF28</f>
        <v>0.74</v>
      </c>
      <c r="DA28" s="0" t="n">
        <f aca="false">AJ28</f>
        <v>1</v>
      </c>
      <c r="DB28" s="0" t="n">
        <f aca="false">ROUND(AT28*CZ28,2)</f>
        <v>0.24</v>
      </c>
      <c r="DC28" s="0" t="n">
        <f aca="false">ROUND(AT28*AG28,2)</f>
        <v>0</v>
      </c>
      <c r="DF28" s="0" t="n">
        <f aca="false">ROUND(ROUND(AE28,2)*CX28,2)</f>
        <v>0</v>
      </c>
      <c r="DG28" s="0" t="n">
        <f aca="false">ROUND(ROUND(AF28,2)*CX28,2)</f>
        <v>0.03</v>
      </c>
      <c r="DH28" s="0" t="n">
        <f aca="false">ROUND(ROUND(AG28,2)*ROUND(AT28*Source!I30,9),2)</f>
        <v>0</v>
      </c>
      <c r="DI28" s="0" t="n">
        <f aca="false">ROUND(ROUND(AH28,2)*CX28,2)</f>
        <v>0</v>
      </c>
      <c r="DJ28" s="0" t="n">
        <f aca="false">DG28</f>
        <v>0.03</v>
      </c>
      <c r="DK28" s="0" t="n">
        <v>0</v>
      </c>
      <c r="DM28" s="0" t="n">
        <v>0</v>
      </c>
      <c r="DO28" s="0" t="n">
        <v>0</v>
      </c>
    </row>
    <row r="29" customFormat="false" ht="12.75" hidden="false" customHeight="false" outlineLevel="0" collapsed="false">
      <c r="A29" s="0" t="n">
        <f aca="false">ROW(Source!A30)</f>
        <v>30</v>
      </c>
      <c r="B29" s="0" t="n">
        <v>86497921</v>
      </c>
      <c r="C29" s="0" t="n">
        <v>86497950</v>
      </c>
      <c r="D29" s="0" t="n">
        <v>0</v>
      </c>
      <c r="E29" s="0" t="n">
        <v>1</v>
      </c>
      <c r="F29" s="0" t="n">
        <v>1</v>
      </c>
      <c r="G29" s="0" t="n">
        <v>30515945</v>
      </c>
      <c r="H29" s="0" t="n">
        <v>2</v>
      </c>
      <c r="I29" s="0" t="s">
        <v>263</v>
      </c>
      <c r="K29" s="0" t="s">
        <v>264</v>
      </c>
      <c r="L29" s="0" t="n">
        <v>1368</v>
      </c>
      <c r="N29" s="0" t="n">
        <v>1011</v>
      </c>
      <c r="O29" s="0" t="s">
        <v>262</v>
      </c>
      <c r="P29" s="0" t="s">
        <v>262</v>
      </c>
      <c r="Q29" s="0" t="n">
        <v>1</v>
      </c>
      <c r="W29" s="0" t="n">
        <v>0</v>
      </c>
      <c r="X29" s="0" t="n">
        <v>-36453594</v>
      </c>
      <c r="Y29" s="0" t="n">
        <f aca="false">AT29</f>
        <v>7.13</v>
      </c>
      <c r="AA29" s="0" t="n">
        <v>0</v>
      </c>
      <c r="AB29" s="0" t="n">
        <v>78.03</v>
      </c>
      <c r="AC29" s="0" t="n">
        <v>11.85</v>
      </c>
      <c r="AD29" s="0" t="n">
        <v>0</v>
      </c>
      <c r="AE29" s="0" t="n">
        <v>0</v>
      </c>
      <c r="AF29" s="0" t="n">
        <v>73.13</v>
      </c>
      <c r="AG29" s="0" t="n">
        <v>11.11</v>
      </c>
      <c r="AH29" s="0" t="n">
        <v>0</v>
      </c>
      <c r="AI29" s="0" t="n">
        <v>1</v>
      </c>
      <c r="AJ29" s="0" t="n">
        <v>1</v>
      </c>
      <c r="AK29" s="0" t="n">
        <v>1</v>
      </c>
      <c r="AL29" s="0" t="n">
        <v>1</v>
      </c>
      <c r="AM29" s="0" t="n">
        <v>0</v>
      </c>
      <c r="AN29" s="0" t="n">
        <v>0</v>
      </c>
      <c r="AO29" s="0" t="n">
        <v>1</v>
      </c>
      <c r="AP29" s="0" t="n">
        <v>0</v>
      </c>
      <c r="AQ29" s="0" t="n">
        <v>0</v>
      </c>
      <c r="AR29" s="0" t="n">
        <v>0</v>
      </c>
      <c r="AT29" s="0" t="n">
        <v>7.13</v>
      </c>
      <c r="AV29" s="0" t="n">
        <v>0</v>
      </c>
      <c r="AW29" s="0" t="n">
        <v>2</v>
      </c>
      <c r="AX29" s="0" t="n">
        <v>86497966</v>
      </c>
      <c r="AY29" s="0" t="n">
        <v>1</v>
      </c>
      <c r="AZ29" s="0" t="n">
        <v>6144</v>
      </c>
      <c r="BA29" s="0" t="n">
        <v>29</v>
      </c>
      <c r="BB29" s="0" t="n">
        <v>0</v>
      </c>
      <c r="BC29" s="0" t="n">
        <v>0</v>
      </c>
      <c r="BD29" s="0" t="n">
        <v>0</v>
      </c>
      <c r="BE29" s="0" t="n">
        <v>0</v>
      </c>
      <c r="BF29" s="0" t="n">
        <v>0</v>
      </c>
      <c r="BG29" s="0" t="n">
        <v>0</v>
      </c>
      <c r="BH29" s="0" t="n">
        <v>0</v>
      </c>
      <c r="BI29" s="0" t="n">
        <v>0</v>
      </c>
      <c r="BJ29" s="0" t="n">
        <v>0</v>
      </c>
      <c r="BK29" s="0" t="n">
        <v>0</v>
      </c>
      <c r="BL29" s="0" t="n">
        <v>0</v>
      </c>
      <c r="BM29" s="0" t="n">
        <v>0</v>
      </c>
      <c r="BN29" s="0" t="n">
        <v>0</v>
      </c>
      <c r="BO29" s="0" t="n">
        <v>0</v>
      </c>
      <c r="BP29" s="0" t="n">
        <v>0</v>
      </c>
      <c r="BQ29" s="0" t="n">
        <v>0</v>
      </c>
      <c r="BR29" s="0" t="n">
        <v>0</v>
      </c>
      <c r="BS29" s="0" t="n">
        <v>0</v>
      </c>
      <c r="BT29" s="0" t="n">
        <v>0</v>
      </c>
      <c r="BU29" s="0" t="n">
        <v>0</v>
      </c>
      <c r="BV29" s="0" t="n">
        <v>0</v>
      </c>
      <c r="BW29" s="0" t="n">
        <v>0</v>
      </c>
      <c r="CV29" s="0" t="n">
        <v>0</v>
      </c>
      <c r="CW29" s="0" t="n">
        <f aca="false">ROUND(AT29*Source!I30*DO29,9)</f>
        <v>0</v>
      </c>
      <c r="CX29" s="0" t="n">
        <f aca="false">ROUND(Y29*Source!I30,9)</f>
        <v>0.7843</v>
      </c>
      <c r="CY29" s="0" t="n">
        <f aca="false">AB29</f>
        <v>78.03</v>
      </c>
      <c r="CZ29" s="0" t="n">
        <f aca="false">AF29</f>
        <v>73.13</v>
      </c>
      <c r="DA29" s="0" t="n">
        <f aca="false">AJ29</f>
        <v>1</v>
      </c>
      <c r="DB29" s="0" t="n">
        <f aca="false">ROUND(AT29*CZ29,2)</f>
        <v>521.42</v>
      </c>
      <c r="DC29" s="0" t="n">
        <f aca="false">ROUND(AT29*AG29,2)</f>
        <v>79.21</v>
      </c>
      <c r="DF29" s="0" t="n">
        <f aca="false">ROUND(ROUND(AE29,2)*CX29,2)</f>
        <v>0</v>
      </c>
      <c r="DG29" s="0" t="n">
        <f aca="false">ROUND(ROUND(AF29,2)*CX29,2)</f>
        <v>57.36</v>
      </c>
      <c r="DH29" s="0" t="n">
        <f aca="false">ROUND(ROUND(AG29,2)*ROUND(AT29*Source!I30,9),2)</f>
        <v>8.71</v>
      </c>
      <c r="DI29" s="0" t="n">
        <f aca="false">ROUND(ROUND(AH29,2)*CX29,2)</f>
        <v>0</v>
      </c>
      <c r="DJ29" s="0" t="n">
        <f aca="false">DG29</f>
        <v>57.36</v>
      </c>
      <c r="DK29" s="0" t="n">
        <v>0</v>
      </c>
      <c r="DM29" s="0" t="n">
        <v>0</v>
      </c>
      <c r="DO29" s="0" t="n">
        <v>0</v>
      </c>
    </row>
    <row r="30" customFormat="false" ht="12.75" hidden="false" customHeight="false" outlineLevel="0" collapsed="false">
      <c r="A30" s="0" t="n">
        <f aca="false">ROW(Source!A30)</f>
        <v>30</v>
      </c>
      <c r="B30" s="0" t="n">
        <v>86497921</v>
      </c>
      <c r="C30" s="0" t="n">
        <v>86497950</v>
      </c>
      <c r="D30" s="0" t="n">
        <v>0</v>
      </c>
      <c r="E30" s="0" t="n">
        <v>1</v>
      </c>
      <c r="F30" s="0" t="n">
        <v>1</v>
      </c>
      <c r="G30" s="0" t="n">
        <v>30515945</v>
      </c>
      <c r="H30" s="0" t="n">
        <v>2</v>
      </c>
      <c r="I30" s="0" t="s">
        <v>265</v>
      </c>
      <c r="K30" s="0" t="s">
        <v>266</v>
      </c>
      <c r="L30" s="0" t="n">
        <v>1368</v>
      </c>
      <c r="N30" s="0" t="n">
        <v>1011</v>
      </c>
      <c r="O30" s="0" t="s">
        <v>262</v>
      </c>
      <c r="P30" s="0" t="s">
        <v>262</v>
      </c>
      <c r="Q30" s="0" t="n">
        <v>1</v>
      </c>
      <c r="W30" s="0" t="n">
        <v>0</v>
      </c>
      <c r="X30" s="0" t="n">
        <v>783330151</v>
      </c>
      <c r="Y30" s="0" t="n">
        <f aca="false">AT30</f>
        <v>2.82</v>
      </c>
      <c r="AA30" s="0" t="n">
        <v>0</v>
      </c>
      <c r="AB30" s="0" t="n">
        <v>168.23</v>
      </c>
      <c r="AC30" s="0" t="n">
        <v>15.9</v>
      </c>
      <c r="AD30" s="0" t="n">
        <v>0</v>
      </c>
      <c r="AE30" s="0" t="n">
        <v>0</v>
      </c>
      <c r="AF30" s="0" t="n">
        <v>157.67</v>
      </c>
      <c r="AG30" s="0" t="n">
        <v>14.9</v>
      </c>
      <c r="AH30" s="0" t="n">
        <v>0</v>
      </c>
      <c r="AI30" s="0" t="n">
        <v>1</v>
      </c>
      <c r="AJ30" s="0" t="n">
        <v>1</v>
      </c>
      <c r="AK30" s="0" t="n">
        <v>1</v>
      </c>
      <c r="AL30" s="0" t="n">
        <v>1</v>
      </c>
      <c r="AM30" s="0" t="n">
        <v>0</v>
      </c>
      <c r="AN30" s="0" t="n">
        <v>0</v>
      </c>
      <c r="AO30" s="0" t="n">
        <v>1</v>
      </c>
      <c r="AP30" s="0" t="n">
        <v>0</v>
      </c>
      <c r="AQ30" s="0" t="n">
        <v>0</v>
      </c>
      <c r="AR30" s="0" t="n">
        <v>0</v>
      </c>
      <c r="AT30" s="0" t="n">
        <v>2.82</v>
      </c>
      <c r="AV30" s="0" t="n">
        <v>0</v>
      </c>
      <c r="AW30" s="0" t="n">
        <v>2</v>
      </c>
      <c r="AX30" s="0" t="n">
        <v>86497967</v>
      </c>
      <c r="AY30" s="0" t="n">
        <v>1</v>
      </c>
      <c r="AZ30" s="0" t="n">
        <v>6144</v>
      </c>
      <c r="BA30" s="0" t="n">
        <v>30</v>
      </c>
      <c r="BB30" s="0" t="n">
        <v>0</v>
      </c>
      <c r="BC30" s="0" t="n">
        <v>0</v>
      </c>
      <c r="BD30" s="0" t="n">
        <v>0</v>
      </c>
      <c r="BE30" s="0" t="n">
        <v>0</v>
      </c>
      <c r="BF30" s="0" t="n">
        <v>0</v>
      </c>
      <c r="BG30" s="0" t="n">
        <v>0</v>
      </c>
      <c r="BH30" s="0" t="n">
        <v>0</v>
      </c>
      <c r="BI30" s="0" t="n">
        <v>0</v>
      </c>
      <c r="BJ30" s="0" t="n">
        <v>0</v>
      </c>
      <c r="BK30" s="0" t="n">
        <v>0</v>
      </c>
      <c r="BL30" s="0" t="n">
        <v>0</v>
      </c>
      <c r="BM30" s="0" t="n">
        <v>0</v>
      </c>
      <c r="BN30" s="0" t="n">
        <v>0</v>
      </c>
      <c r="BO30" s="0" t="n">
        <v>0</v>
      </c>
      <c r="BP30" s="0" t="n">
        <v>0</v>
      </c>
      <c r="BQ30" s="0" t="n">
        <v>0</v>
      </c>
      <c r="BR30" s="0" t="n">
        <v>0</v>
      </c>
      <c r="BS30" s="0" t="n">
        <v>0</v>
      </c>
      <c r="BT30" s="0" t="n">
        <v>0</v>
      </c>
      <c r="BU30" s="0" t="n">
        <v>0</v>
      </c>
      <c r="BV30" s="0" t="n">
        <v>0</v>
      </c>
      <c r="BW30" s="0" t="n">
        <v>0</v>
      </c>
      <c r="CV30" s="0" t="n">
        <v>0</v>
      </c>
      <c r="CW30" s="0" t="n">
        <f aca="false">ROUND(AT30*Source!I30*DO30,9)</f>
        <v>0</v>
      </c>
      <c r="CX30" s="0" t="n">
        <f aca="false">ROUND(Y30*Source!I30,9)</f>
        <v>0.3102</v>
      </c>
      <c r="CY30" s="0" t="n">
        <f aca="false">AB30</f>
        <v>168.23</v>
      </c>
      <c r="CZ30" s="0" t="n">
        <f aca="false">AF30</f>
        <v>157.67</v>
      </c>
      <c r="DA30" s="0" t="n">
        <f aca="false">AJ30</f>
        <v>1</v>
      </c>
      <c r="DB30" s="0" t="n">
        <f aca="false">ROUND(AT30*CZ30,2)</f>
        <v>444.63</v>
      </c>
      <c r="DC30" s="0" t="n">
        <f aca="false">ROUND(AT30*AG30,2)</f>
        <v>42.02</v>
      </c>
      <c r="DF30" s="0" t="n">
        <f aca="false">ROUND(ROUND(AE30,2)*CX30,2)</f>
        <v>0</v>
      </c>
      <c r="DG30" s="0" t="n">
        <f aca="false">ROUND(ROUND(AF30,2)*CX30,2)</f>
        <v>48.91</v>
      </c>
      <c r="DH30" s="0" t="n">
        <f aca="false">ROUND(ROUND(AG30,2)*ROUND(AT30*Source!I30,9),2)</f>
        <v>4.62</v>
      </c>
      <c r="DI30" s="0" t="n">
        <f aca="false">ROUND(ROUND(AH30,2)*CX30,2)</f>
        <v>0</v>
      </c>
      <c r="DJ30" s="0" t="n">
        <f aca="false">DG30</f>
        <v>48.91</v>
      </c>
      <c r="DK30" s="0" t="n">
        <v>0</v>
      </c>
      <c r="DM30" s="0" t="n">
        <v>0</v>
      </c>
      <c r="DO30" s="0" t="n">
        <v>0</v>
      </c>
    </row>
    <row r="31" customFormat="false" ht="12.75" hidden="false" customHeight="false" outlineLevel="0" collapsed="false">
      <c r="A31" s="0" t="n">
        <f aca="false">ROW(Source!A30)</f>
        <v>30</v>
      </c>
      <c r="B31" s="0" t="n">
        <v>86497921</v>
      </c>
      <c r="C31" s="0" t="n">
        <v>86497950</v>
      </c>
      <c r="D31" s="0" t="n">
        <v>0</v>
      </c>
      <c r="E31" s="0" t="n">
        <v>1</v>
      </c>
      <c r="F31" s="0" t="n">
        <v>1</v>
      </c>
      <c r="G31" s="0" t="n">
        <v>30515945</v>
      </c>
      <c r="H31" s="0" t="n">
        <v>2</v>
      </c>
      <c r="I31" s="0" t="s">
        <v>267</v>
      </c>
      <c r="K31" s="0" t="s">
        <v>268</v>
      </c>
      <c r="L31" s="0" t="n">
        <v>1368</v>
      </c>
      <c r="N31" s="0" t="n">
        <v>1011</v>
      </c>
      <c r="O31" s="0" t="s">
        <v>262</v>
      </c>
      <c r="P31" s="0" t="s">
        <v>262</v>
      </c>
      <c r="Q31" s="0" t="n">
        <v>1</v>
      </c>
      <c r="W31" s="0" t="n">
        <v>0</v>
      </c>
      <c r="X31" s="0" t="n">
        <v>1354124625</v>
      </c>
      <c r="Y31" s="0" t="n">
        <f aca="false">AT31</f>
        <v>0.23</v>
      </c>
      <c r="AA31" s="0" t="n">
        <v>0</v>
      </c>
      <c r="AB31" s="0" t="n">
        <v>154.88</v>
      </c>
      <c r="AC31" s="0" t="n">
        <v>13.66</v>
      </c>
      <c r="AD31" s="0" t="n">
        <v>0</v>
      </c>
      <c r="AE31" s="0" t="n">
        <v>0</v>
      </c>
      <c r="AF31" s="0" t="n">
        <v>145.15</v>
      </c>
      <c r="AG31" s="0" t="n">
        <v>12.8</v>
      </c>
      <c r="AH31" s="0" t="n">
        <v>0</v>
      </c>
      <c r="AI31" s="0" t="n">
        <v>1</v>
      </c>
      <c r="AJ31" s="0" t="n">
        <v>1</v>
      </c>
      <c r="AK31" s="0" t="n">
        <v>1</v>
      </c>
      <c r="AL31" s="0" t="n">
        <v>1</v>
      </c>
      <c r="AM31" s="0" t="n">
        <v>0</v>
      </c>
      <c r="AN31" s="0" t="n">
        <v>0</v>
      </c>
      <c r="AO31" s="0" t="n">
        <v>1</v>
      </c>
      <c r="AP31" s="0" t="n">
        <v>0</v>
      </c>
      <c r="AQ31" s="0" t="n">
        <v>0</v>
      </c>
      <c r="AR31" s="0" t="n">
        <v>0</v>
      </c>
      <c r="AT31" s="0" t="n">
        <v>0.23</v>
      </c>
      <c r="AV31" s="0" t="n">
        <v>0</v>
      </c>
      <c r="AW31" s="0" t="n">
        <v>2</v>
      </c>
      <c r="AX31" s="0" t="n">
        <v>86497968</v>
      </c>
      <c r="AY31" s="0" t="n">
        <v>1</v>
      </c>
      <c r="AZ31" s="0" t="n">
        <v>6144</v>
      </c>
      <c r="BA31" s="0" t="n">
        <v>31</v>
      </c>
      <c r="BB31" s="0" t="n">
        <v>0</v>
      </c>
      <c r="BC31" s="0" t="n">
        <v>0</v>
      </c>
      <c r="BD31" s="0" t="n">
        <v>0</v>
      </c>
      <c r="BE31" s="0" t="n">
        <v>0</v>
      </c>
      <c r="BF31" s="0" t="n">
        <v>0</v>
      </c>
      <c r="BG31" s="0" t="n">
        <v>0</v>
      </c>
      <c r="BH31" s="0" t="n">
        <v>0</v>
      </c>
      <c r="BI31" s="0" t="n">
        <v>0</v>
      </c>
      <c r="BJ31" s="0" t="n">
        <v>0</v>
      </c>
      <c r="BK31" s="0" t="n">
        <v>0</v>
      </c>
      <c r="BL31" s="0" t="n">
        <v>0</v>
      </c>
      <c r="BM31" s="0" t="n">
        <v>0</v>
      </c>
      <c r="BN31" s="0" t="n">
        <v>0</v>
      </c>
      <c r="BO31" s="0" t="n">
        <v>0</v>
      </c>
      <c r="BP31" s="0" t="n">
        <v>0</v>
      </c>
      <c r="BQ31" s="0" t="n">
        <v>0</v>
      </c>
      <c r="BR31" s="0" t="n">
        <v>0</v>
      </c>
      <c r="BS31" s="0" t="n">
        <v>0</v>
      </c>
      <c r="BT31" s="0" t="n">
        <v>0</v>
      </c>
      <c r="BU31" s="0" t="n">
        <v>0</v>
      </c>
      <c r="BV31" s="0" t="n">
        <v>0</v>
      </c>
      <c r="BW31" s="0" t="n">
        <v>0</v>
      </c>
      <c r="CV31" s="0" t="n">
        <v>0</v>
      </c>
      <c r="CW31" s="0" t="n">
        <f aca="false">ROUND(AT31*Source!I30*DO31,9)</f>
        <v>0</v>
      </c>
      <c r="CX31" s="0" t="n">
        <f aca="false">ROUND(Y31*Source!I30,9)</f>
        <v>0.0253</v>
      </c>
      <c r="CY31" s="0" t="n">
        <f aca="false">AB31</f>
        <v>154.88</v>
      </c>
      <c r="CZ31" s="0" t="n">
        <f aca="false">AF31</f>
        <v>145.15</v>
      </c>
      <c r="DA31" s="0" t="n">
        <f aca="false">AJ31</f>
        <v>1</v>
      </c>
      <c r="DB31" s="0" t="n">
        <f aca="false">ROUND(AT31*CZ31,2)</f>
        <v>33.38</v>
      </c>
      <c r="DC31" s="0" t="n">
        <f aca="false">ROUND(AT31*AG31,2)</f>
        <v>2.94</v>
      </c>
      <c r="DF31" s="0" t="n">
        <f aca="false">ROUND(ROUND(AE31,2)*CX31,2)</f>
        <v>0</v>
      </c>
      <c r="DG31" s="0" t="n">
        <f aca="false">ROUND(ROUND(AF31,2)*CX31,2)</f>
        <v>3.67</v>
      </c>
      <c r="DH31" s="0" t="n">
        <f aca="false">ROUND(ROUND(AG31,2)*ROUND(AT31*Source!I30,9),2)</f>
        <v>0.32</v>
      </c>
      <c r="DI31" s="0" t="n">
        <f aca="false">ROUND(ROUND(AH31,2)*CX31,2)</f>
        <v>0</v>
      </c>
      <c r="DJ31" s="0" t="n">
        <f aca="false">DG31</f>
        <v>3.67</v>
      </c>
      <c r="DK31" s="0" t="n">
        <v>0</v>
      </c>
      <c r="DM31" s="0" t="n">
        <v>0</v>
      </c>
      <c r="DO31" s="0" t="n">
        <v>0</v>
      </c>
    </row>
    <row r="32" customFormat="false" ht="12.75" hidden="false" customHeight="false" outlineLevel="0" collapsed="false">
      <c r="A32" s="0" t="n">
        <f aca="false">ROW(Source!A30)</f>
        <v>30</v>
      </c>
      <c r="B32" s="0" t="n">
        <v>86497921</v>
      </c>
      <c r="C32" s="0" t="n">
        <v>86497950</v>
      </c>
      <c r="D32" s="0" t="n">
        <v>0</v>
      </c>
      <c r="E32" s="0" t="n">
        <v>1</v>
      </c>
      <c r="F32" s="0" t="n">
        <v>1</v>
      </c>
      <c r="G32" s="0" t="n">
        <v>30515945</v>
      </c>
      <c r="H32" s="0" t="n">
        <v>3</v>
      </c>
      <c r="I32" s="0" t="s">
        <v>269</v>
      </c>
      <c r="K32" s="0" t="s">
        <v>270</v>
      </c>
      <c r="L32" s="0" t="n">
        <v>1339</v>
      </c>
      <c r="N32" s="0" t="n">
        <v>1007</v>
      </c>
      <c r="O32" s="0" t="s">
        <v>222</v>
      </c>
      <c r="P32" s="0" t="s">
        <v>222</v>
      </c>
      <c r="Q32" s="0" t="n">
        <v>1</v>
      </c>
      <c r="W32" s="0" t="n">
        <v>0</v>
      </c>
      <c r="X32" s="0" t="n">
        <v>-1580317299</v>
      </c>
      <c r="Y32" s="0" t="n">
        <f aca="false">AT32</f>
        <v>2.26</v>
      </c>
      <c r="AA32" s="0" t="n">
        <v>0</v>
      </c>
      <c r="AB32" s="0" t="n">
        <v>0</v>
      </c>
      <c r="AC32" s="0" t="n">
        <v>0</v>
      </c>
      <c r="AD32" s="0" t="n">
        <v>0</v>
      </c>
      <c r="AE32" s="0" t="n">
        <v>0</v>
      </c>
      <c r="AF32" s="0" t="n">
        <v>0</v>
      </c>
      <c r="AG32" s="0" t="n">
        <v>0</v>
      </c>
      <c r="AH32" s="0" t="n">
        <v>0</v>
      </c>
      <c r="AI32" s="0" t="n">
        <v>1</v>
      </c>
      <c r="AJ32" s="0" t="n">
        <v>1</v>
      </c>
      <c r="AK32" s="0" t="n">
        <v>1</v>
      </c>
      <c r="AL32" s="0" t="n">
        <v>1</v>
      </c>
      <c r="AM32" s="0" t="n">
        <v>0</v>
      </c>
      <c r="AN32" s="0" t="n">
        <v>0</v>
      </c>
      <c r="AO32" s="0" t="n">
        <v>1</v>
      </c>
      <c r="AP32" s="0" t="n">
        <v>0</v>
      </c>
      <c r="AQ32" s="0" t="n">
        <v>0</v>
      </c>
      <c r="AR32" s="0" t="n">
        <v>0</v>
      </c>
      <c r="AT32" s="0" t="n">
        <v>2.26</v>
      </c>
      <c r="AV32" s="0" t="n">
        <v>0</v>
      </c>
      <c r="AW32" s="0" t="n">
        <v>2</v>
      </c>
      <c r="AX32" s="0" t="n">
        <v>86497969</v>
      </c>
      <c r="AY32" s="0" t="n">
        <v>1</v>
      </c>
      <c r="AZ32" s="0" t="n">
        <v>6144</v>
      </c>
      <c r="BA32" s="0" t="n">
        <v>32</v>
      </c>
      <c r="BB32" s="0" t="n">
        <v>0</v>
      </c>
      <c r="BC32" s="0" t="n">
        <v>0</v>
      </c>
      <c r="BD32" s="0" t="n">
        <v>0</v>
      </c>
      <c r="BE32" s="0" t="n">
        <v>0</v>
      </c>
      <c r="BF32" s="0" t="n">
        <v>0</v>
      </c>
      <c r="BG32" s="0" t="n">
        <v>0</v>
      </c>
      <c r="BH32" s="0" t="n">
        <v>0</v>
      </c>
      <c r="BI32" s="0" t="n">
        <v>0</v>
      </c>
      <c r="BJ32" s="0" t="n">
        <v>0</v>
      </c>
      <c r="BK32" s="0" t="n">
        <v>0</v>
      </c>
      <c r="BL32" s="0" t="n">
        <v>0</v>
      </c>
      <c r="BM32" s="0" t="n">
        <v>0</v>
      </c>
      <c r="BN32" s="0" t="n">
        <v>0</v>
      </c>
      <c r="BO32" s="0" t="n">
        <v>0</v>
      </c>
      <c r="BP32" s="0" t="n">
        <v>0</v>
      </c>
      <c r="BQ32" s="0" t="n">
        <v>0</v>
      </c>
      <c r="BR32" s="0" t="n">
        <v>0</v>
      </c>
      <c r="BS32" s="0" t="n">
        <v>0</v>
      </c>
      <c r="BT32" s="0" t="n">
        <v>0</v>
      </c>
      <c r="BU32" s="0" t="n">
        <v>0</v>
      </c>
      <c r="BV32" s="0" t="n">
        <v>0</v>
      </c>
      <c r="BW32" s="0" t="n">
        <v>0</v>
      </c>
      <c r="CV32" s="0" t="n">
        <v>0</v>
      </c>
      <c r="CW32" s="0" t="n">
        <v>0</v>
      </c>
      <c r="CX32" s="0" t="n">
        <f aca="false">ROUND(Y32*Source!I30,9)</f>
        <v>0.2486</v>
      </c>
      <c r="CY32" s="0" t="n">
        <f aca="false">AA32</f>
        <v>0</v>
      </c>
      <c r="CZ32" s="0" t="n">
        <f aca="false">AE32</f>
        <v>0</v>
      </c>
      <c r="DA32" s="0" t="n">
        <f aca="false">AI32</f>
        <v>1</v>
      </c>
      <c r="DB32" s="0" t="n">
        <f aca="false">ROUND(AT32*CZ32,2)</f>
        <v>0</v>
      </c>
      <c r="DC32" s="0" t="n">
        <f aca="false">ROUND(AT32*AG32,2)</f>
        <v>0</v>
      </c>
      <c r="DF32" s="0" t="n">
        <f aca="false">ROUND(ROUND(AE32,2)*CX32,2)</f>
        <v>0</v>
      </c>
      <c r="DG32" s="0" t="n">
        <f aca="false">ROUND(ROUND(AF32,2)*CX32,2)</f>
        <v>0</v>
      </c>
      <c r="DH32" s="0" t="n">
        <f aca="false">ROUND(ROUND(AG32,2)*ROUND(AT32*Source!I30,9),2)</f>
        <v>0</v>
      </c>
      <c r="DI32" s="0" t="n">
        <f aca="false">ROUND(ROUND(AH32,2)*CX32,2)</f>
        <v>0</v>
      </c>
      <c r="DJ32" s="0" t="n">
        <f aca="false">DF32</f>
        <v>0</v>
      </c>
      <c r="DK32" s="0" t="n">
        <v>0</v>
      </c>
      <c r="DM32" s="0" t="n">
        <v>0</v>
      </c>
      <c r="DO32" s="0" t="n">
        <v>0</v>
      </c>
    </row>
    <row r="33" customFormat="false" ht="12.75" hidden="false" customHeight="false" outlineLevel="0" collapsed="false">
      <c r="A33" s="0" t="n">
        <f aca="false">ROW(Source!A30)</f>
        <v>30</v>
      </c>
      <c r="B33" s="0" t="n">
        <v>86497921</v>
      </c>
      <c r="C33" s="0" t="n">
        <v>86497950</v>
      </c>
      <c r="D33" s="0" t="n">
        <v>0</v>
      </c>
      <c r="E33" s="0" t="n">
        <v>1</v>
      </c>
      <c r="F33" s="0" t="n">
        <v>1</v>
      </c>
      <c r="G33" s="0" t="n">
        <v>30515945</v>
      </c>
      <c r="H33" s="0" t="n">
        <v>3</v>
      </c>
      <c r="I33" s="0" t="s">
        <v>271</v>
      </c>
      <c r="K33" s="0" t="s">
        <v>272</v>
      </c>
      <c r="L33" s="0" t="n">
        <v>1348</v>
      </c>
      <c r="N33" s="0" t="n">
        <v>1009</v>
      </c>
      <c r="O33" s="0" t="s">
        <v>220</v>
      </c>
      <c r="P33" s="0" t="s">
        <v>220</v>
      </c>
      <c r="Q33" s="0" t="n">
        <v>1000</v>
      </c>
      <c r="W33" s="0" t="n">
        <v>0</v>
      </c>
      <c r="X33" s="0" t="n">
        <v>202703549</v>
      </c>
      <c r="Y33" s="0" t="n">
        <f aca="false">AT33</f>
        <v>0.64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0</v>
      </c>
      <c r="AI33" s="0" t="n">
        <v>1</v>
      </c>
      <c r="AJ33" s="0" t="n">
        <v>1</v>
      </c>
      <c r="AK33" s="0" t="n">
        <v>1</v>
      </c>
      <c r="AL33" s="0" t="n">
        <v>1</v>
      </c>
      <c r="AM33" s="0" t="n">
        <v>0</v>
      </c>
      <c r="AN33" s="0" t="n">
        <v>0</v>
      </c>
      <c r="AO33" s="0" t="n">
        <v>1</v>
      </c>
      <c r="AP33" s="0" t="n">
        <v>0</v>
      </c>
      <c r="AQ33" s="0" t="n">
        <v>0</v>
      </c>
      <c r="AR33" s="0" t="n">
        <v>0</v>
      </c>
      <c r="AT33" s="0" t="n">
        <v>0.64</v>
      </c>
      <c r="AV33" s="0" t="n">
        <v>0</v>
      </c>
      <c r="AW33" s="0" t="n">
        <v>2</v>
      </c>
      <c r="AX33" s="0" t="n">
        <v>86497970</v>
      </c>
      <c r="AY33" s="0" t="n">
        <v>1</v>
      </c>
      <c r="AZ33" s="0" t="n">
        <v>6144</v>
      </c>
      <c r="BA33" s="0" t="n">
        <v>33</v>
      </c>
      <c r="BB33" s="0" t="n">
        <v>0</v>
      </c>
      <c r="BC33" s="0" t="n">
        <v>0</v>
      </c>
      <c r="BD33" s="0" t="n">
        <v>0</v>
      </c>
      <c r="BE33" s="0" t="n">
        <v>0</v>
      </c>
      <c r="BF33" s="0" t="n">
        <v>0</v>
      </c>
      <c r="BG33" s="0" t="n">
        <v>0</v>
      </c>
      <c r="BH33" s="0" t="n">
        <v>0</v>
      </c>
      <c r="BI33" s="0" t="n">
        <v>0</v>
      </c>
      <c r="BJ33" s="0" t="n">
        <v>0</v>
      </c>
      <c r="BK33" s="0" t="n">
        <v>0</v>
      </c>
      <c r="BL33" s="0" t="n">
        <v>0</v>
      </c>
      <c r="BM33" s="0" t="n">
        <v>0</v>
      </c>
      <c r="BN33" s="0" t="n">
        <v>0</v>
      </c>
      <c r="BO33" s="0" t="n">
        <v>0</v>
      </c>
      <c r="BP33" s="0" t="n">
        <v>0</v>
      </c>
      <c r="BQ33" s="0" t="n">
        <v>0</v>
      </c>
      <c r="BR33" s="0" t="n">
        <v>0</v>
      </c>
      <c r="BS33" s="0" t="n">
        <v>0</v>
      </c>
      <c r="BT33" s="0" t="n">
        <v>0</v>
      </c>
      <c r="BU33" s="0" t="n">
        <v>0</v>
      </c>
      <c r="BV33" s="0" t="n">
        <v>0</v>
      </c>
      <c r="BW33" s="0" t="n">
        <v>0</v>
      </c>
      <c r="CV33" s="0" t="n">
        <v>0</v>
      </c>
      <c r="CW33" s="0" t="n">
        <v>0</v>
      </c>
      <c r="CX33" s="0" t="n">
        <f aca="false">ROUND(Y33*Source!I30,9)</f>
        <v>0.0704</v>
      </c>
      <c r="CY33" s="0" t="n">
        <f aca="false">AA33</f>
        <v>0</v>
      </c>
      <c r="CZ33" s="0" t="n">
        <f aca="false">AE33</f>
        <v>0</v>
      </c>
      <c r="DA33" s="0" t="n">
        <f aca="false">AI33</f>
        <v>1</v>
      </c>
      <c r="DB33" s="0" t="n">
        <f aca="false">ROUND(AT33*CZ33,2)</f>
        <v>0</v>
      </c>
      <c r="DC33" s="0" t="n">
        <f aca="false">ROUND(AT33*AG33,2)</f>
        <v>0</v>
      </c>
      <c r="DF33" s="0" t="n">
        <f aca="false">ROUND(ROUND(AE33,2)*CX33,2)</f>
        <v>0</v>
      </c>
      <c r="DG33" s="0" t="n">
        <f aca="false">ROUND(ROUND(AF33,2)*CX33,2)</f>
        <v>0</v>
      </c>
      <c r="DH33" s="0" t="n">
        <f aca="false">ROUND(ROUND(AG33,2)*ROUND(AT33*Source!I30,9),2)</f>
        <v>0</v>
      </c>
      <c r="DI33" s="0" t="n">
        <f aca="false">ROUND(ROUND(AH33,2)*CX33,2)</f>
        <v>0</v>
      </c>
      <c r="DJ33" s="0" t="n">
        <f aca="false">DF33</f>
        <v>0</v>
      </c>
      <c r="DK33" s="0" t="n">
        <v>0</v>
      </c>
      <c r="DM33" s="0" t="n">
        <v>0</v>
      </c>
      <c r="DO33" s="0" t="n">
        <v>0</v>
      </c>
    </row>
    <row r="34" customFormat="false" ht="12.75" hidden="false" customHeight="false" outlineLevel="0" collapsed="false">
      <c r="A34" s="0" t="n">
        <f aca="false">ROW(Source!A30)</f>
        <v>30</v>
      </c>
      <c r="B34" s="0" t="n">
        <v>86497921</v>
      </c>
      <c r="C34" s="0" t="n">
        <v>86497950</v>
      </c>
      <c r="D34" s="0" t="n">
        <v>42194904</v>
      </c>
      <c r="E34" s="0" t="n">
        <v>1</v>
      </c>
      <c r="F34" s="0" t="n">
        <v>1</v>
      </c>
      <c r="G34" s="0" t="n">
        <v>30515945</v>
      </c>
      <c r="H34" s="0" t="n">
        <v>3</v>
      </c>
      <c r="I34" s="0" t="s">
        <v>273</v>
      </c>
      <c r="K34" s="0" t="s">
        <v>274</v>
      </c>
      <c r="L34" s="0" t="n">
        <v>1348</v>
      </c>
      <c r="N34" s="0" t="n">
        <v>1009</v>
      </c>
      <c r="O34" s="0" t="s">
        <v>220</v>
      </c>
      <c r="P34" s="0" t="s">
        <v>220</v>
      </c>
      <c r="Q34" s="0" t="n">
        <v>1000</v>
      </c>
      <c r="W34" s="0" t="n">
        <v>0</v>
      </c>
      <c r="X34" s="0" t="n">
        <v>-664602634</v>
      </c>
      <c r="Y34" s="0" t="n">
        <f aca="false">AT34</f>
        <v>0</v>
      </c>
      <c r="AA34" s="0" t="n">
        <v>0</v>
      </c>
      <c r="AB34" s="0" t="n">
        <v>0</v>
      </c>
      <c r="AC34" s="0" t="n">
        <v>0</v>
      </c>
      <c r="AD34" s="0" t="n">
        <v>0</v>
      </c>
      <c r="AE34" s="0" t="n">
        <v>0</v>
      </c>
      <c r="AF34" s="0" t="n">
        <v>0</v>
      </c>
      <c r="AG34" s="0" t="n">
        <v>0</v>
      </c>
      <c r="AH34" s="0" t="n">
        <v>0</v>
      </c>
      <c r="AI34" s="0" t="n">
        <v>1</v>
      </c>
      <c r="AJ34" s="0" t="n">
        <v>1</v>
      </c>
      <c r="AK34" s="0" t="n">
        <v>1</v>
      </c>
      <c r="AL34" s="0" t="n">
        <v>1</v>
      </c>
      <c r="AM34" s="0" t="n">
        <v>0</v>
      </c>
      <c r="AN34" s="0" t="n">
        <v>0</v>
      </c>
      <c r="AO34" s="0" t="n">
        <v>0</v>
      </c>
      <c r="AP34" s="0" t="n">
        <v>0</v>
      </c>
      <c r="AQ34" s="0" t="n">
        <v>0</v>
      </c>
      <c r="AR34" s="0" t="n">
        <v>0</v>
      </c>
      <c r="AT34" s="0" t="n">
        <v>0</v>
      </c>
      <c r="AV34" s="0" t="n">
        <v>0</v>
      </c>
      <c r="AW34" s="0" t="n">
        <v>2</v>
      </c>
      <c r="AX34" s="0" t="n">
        <v>86497971</v>
      </c>
      <c r="AY34" s="0" t="n">
        <v>1</v>
      </c>
      <c r="AZ34" s="0" t="n">
        <v>0</v>
      </c>
      <c r="BA34" s="0" t="n">
        <v>34</v>
      </c>
      <c r="BB34" s="0" t="n">
        <v>0</v>
      </c>
      <c r="BC34" s="0" t="n">
        <v>0</v>
      </c>
      <c r="BD34" s="0" t="n">
        <v>0</v>
      </c>
      <c r="BE34" s="0" t="n">
        <v>0</v>
      </c>
      <c r="BF34" s="0" t="n">
        <v>0</v>
      </c>
      <c r="BG34" s="0" t="n">
        <v>0</v>
      </c>
      <c r="BH34" s="0" t="n">
        <v>0</v>
      </c>
      <c r="BI34" s="0" t="n">
        <v>0</v>
      </c>
      <c r="BJ34" s="0" t="n">
        <v>0</v>
      </c>
      <c r="BK34" s="0" t="n">
        <v>0</v>
      </c>
      <c r="BL34" s="0" t="n">
        <v>0</v>
      </c>
      <c r="BM34" s="0" t="n">
        <v>0</v>
      </c>
      <c r="BN34" s="0" t="n">
        <v>0</v>
      </c>
      <c r="BO34" s="0" t="n">
        <v>0</v>
      </c>
      <c r="BP34" s="0" t="n">
        <v>0</v>
      </c>
      <c r="BQ34" s="0" t="n">
        <v>0</v>
      </c>
      <c r="BR34" s="0" t="n">
        <v>0</v>
      </c>
      <c r="BS34" s="0" t="n">
        <v>0</v>
      </c>
      <c r="BT34" s="0" t="n">
        <v>0</v>
      </c>
      <c r="BU34" s="0" t="n">
        <v>0</v>
      </c>
      <c r="BV34" s="0" t="n">
        <v>0</v>
      </c>
      <c r="BW34" s="0" t="n">
        <v>0</v>
      </c>
      <c r="CV34" s="0" t="n">
        <v>0</v>
      </c>
      <c r="CW34" s="0" t="n">
        <v>0</v>
      </c>
      <c r="CX34" s="0" t="n">
        <f aca="false">ROUND(Y34*Source!I30,9)</f>
        <v>0</v>
      </c>
      <c r="CY34" s="0" t="n">
        <f aca="false">AA34</f>
        <v>0</v>
      </c>
      <c r="CZ34" s="0" t="n">
        <f aca="false">AE34</f>
        <v>0</v>
      </c>
      <c r="DA34" s="0" t="n">
        <f aca="false">AI34</f>
        <v>1</v>
      </c>
      <c r="DB34" s="0" t="n">
        <f aca="false">ROUND(AT34*CZ34,2)</f>
        <v>0</v>
      </c>
      <c r="DC34" s="0" t="n">
        <f aca="false">ROUND(AT34*AG34,2)</f>
        <v>0</v>
      </c>
      <c r="DF34" s="0" t="n">
        <f aca="false">ROUND(ROUND(AE34,2)*CX34,2)</f>
        <v>0</v>
      </c>
      <c r="DG34" s="0" t="n">
        <f aca="false">ROUND(ROUND(AF34,2)*CX34,2)</f>
        <v>0</v>
      </c>
      <c r="DH34" s="0" t="n">
        <f aca="false">ROUND(ROUND(AG34,2)*ROUND(AT34*Source!I30,9),2)</f>
        <v>0</v>
      </c>
      <c r="DI34" s="0" t="n">
        <f aca="false">ROUND(ROUND(AH34,2)*CX34,2)</f>
        <v>0</v>
      </c>
      <c r="DJ34" s="0" t="n">
        <f aca="false">DF34</f>
        <v>0</v>
      </c>
      <c r="DK34" s="0" t="n">
        <v>0</v>
      </c>
      <c r="DM34" s="0" t="n">
        <v>0</v>
      </c>
      <c r="DO34" s="0" t="n">
        <v>0</v>
      </c>
    </row>
    <row r="35" customFormat="false" ht="12.75" hidden="false" customHeight="false" outlineLevel="0" collapsed="false">
      <c r="A35" s="0" t="n">
        <f aca="false">ROW(Source!A30)</f>
        <v>30</v>
      </c>
      <c r="B35" s="0" t="n">
        <v>86497921</v>
      </c>
      <c r="C35" s="0" t="n">
        <v>86497950</v>
      </c>
      <c r="D35" s="0" t="n">
        <v>30531790</v>
      </c>
      <c r="E35" s="0" t="n">
        <v>1</v>
      </c>
      <c r="F35" s="0" t="n">
        <v>1</v>
      </c>
      <c r="G35" s="0" t="n">
        <v>30515945</v>
      </c>
      <c r="H35" s="0" t="n">
        <v>3</v>
      </c>
      <c r="I35" s="0" t="s">
        <v>275</v>
      </c>
      <c r="K35" s="0" t="s">
        <v>276</v>
      </c>
      <c r="L35" s="0" t="n">
        <v>1354</v>
      </c>
      <c r="N35" s="0" t="n">
        <v>1010</v>
      </c>
      <c r="O35" s="0" t="s">
        <v>277</v>
      </c>
      <c r="P35" s="0" t="s">
        <v>277</v>
      </c>
      <c r="Q35" s="0" t="n">
        <v>1</v>
      </c>
      <c r="W35" s="0" t="n">
        <v>0</v>
      </c>
      <c r="X35" s="0" t="n">
        <v>2087865785</v>
      </c>
      <c r="Y35" s="0" t="n">
        <f aca="false">AT35</f>
        <v>0</v>
      </c>
      <c r="AA35" s="0" t="n">
        <v>0</v>
      </c>
      <c r="AB35" s="0" t="n">
        <v>0</v>
      </c>
      <c r="AC35" s="0" t="n">
        <v>0</v>
      </c>
      <c r="AD35" s="0" t="n">
        <v>0</v>
      </c>
      <c r="AE35" s="0" t="n">
        <v>0</v>
      </c>
      <c r="AF35" s="0" t="n">
        <v>0</v>
      </c>
      <c r="AG35" s="0" t="n">
        <v>0</v>
      </c>
      <c r="AH35" s="0" t="n">
        <v>0</v>
      </c>
      <c r="AI35" s="0" t="n">
        <v>1</v>
      </c>
      <c r="AJ35" s="0" t="n">
        <v>1</v>
      </c>
      <c r="AK35" s="0" t="n">
        <v>1</v>
      </c>
      <c r="AL35" s="0" t="n">
        <v>1</v>
      </c>
      <c r="AM35" s="0" t="n">
        <v>0</v>
      </c>
      <c r="AN35" s="0" t="n">
        <v>0</v>
      </c>
      <c r="AO35" s="0" t="n">
        <v>0</v>
      </c>
      <c r="AP35" s="0" t="n">
        <v>0</v>
      </c>
      <c r="AQ35" s="0" t="n">
        <v>0</v>
      </c>
      <c r="AR35" s="0" t="n">
        <v>0</v>
      </c>
      <c r="AT35" s="0" t="n">
        <v>0</v>
      </c>
      <c r="AV35" s="0" t="n">
        <v>0</v>
      </c>
      <c r="AW35" s="0" t="n">
        <v>2</v>
      </c>
      <c r="AX35" s="0" t="n">
        <v>86497972</v>
      </c>
      <c r="AY35" s="0" t="n">
        <v>1</v>
      </c>
      <c r="AZ35" s="0" t="n">
        <v>0</v>
      </c>
      <c r="BA35" s="0" t="n">
        <v>35</v>
      </c>
      <c r="BB35" s="0" t="n">
        <v>0</v>
      </c>
      <c r="BC35" s="0" t="n">
        <v>0</v>
      </c>
      <c r="BD35" s="0" t="n">
        <v>0</v>
      </c>
      <c r="BE35" s="0" t="n">
        <v>0</v>
      </c>
      <c r="BF35" s="0" t="n">
        <v>0</v>
      </c>
      <c r="BG35" s="0" t="n">
        <v>0</v>
      </c>
      <c r="BH35" s="0" t="n">
        <v>0</v>
      </c>
      <c r="BI35" s="0" t="n">
        <v>0</v>
      </c>
      <c r="BJ35" s="0" t="n">
        <v>0</v>
      </c>
      <c r="BK35" s="0" t="n">
        <v>0</v>
      </c>
      <c r="BL35" s="0" t="n">
        <v>0</v>
      </c>
      <c r="BM35" s="0" t="n">
        <v>0</v>
      </c>
      <c r="BN35" s="0" t="n">
        <v>0</v>
      </c>
      <c r="BO35" s="0" t="n">
        <v>0</v>
      </c>
      <c r="BP35" s="0" t="n">
        <v>0</v>
      </c>
      <c r="BQ35" s="0" t="n">
        <v>0</v>
      </c>
      <c r="BR35" s="0" t="n">
        <v>0</v>
      </c>
      <c r="BS35" s="0" t="n">
        <v>0</v>
      </c>
      <c r="BT35" s="0" t="n">
        <v>0</v>
      </c>
      <c r="BU35" s="0" t="n">
        <v>0</v>
      </c>
      <c r="BV35" s="0" t="n">
        <v>0</v>
      </c>
      <c r="BW35" s="0" t="n">
        <v>0</v>
      </c>
      <c r="CV35" s="0" t="n">
        <v>0</v>
      </c>
      <c r="CW35" s="0" t="n">
        <v>0</v>
      </c>
      <c r="CX35" s="0" t="n">
        <f aca="false">ROUND(Y35*Source!I30,9)</f>
        <v>0</v>
      </c>
      <c r="CY35" s="0" t="n">
        <f aca="false">AA35</f>
        <v>0</v>
      </c>
      <c r="CZ35" s="0" t="n">
        <f aca="false">AE35</f>
        <v>0</v>
      </c>
      <c r="DA35" s="0" t="n">
        <f aca="false">AI35</f>
        <v>1</v>
      </c>
      <c r="DB35" s="0" t="n">
        <f aca="false">ROUND(AT35*CZ35,2)</f>
        <v>0</v>
      </c>
      <c r="DC35" s="0" t="n">
        <f aca="false">ROUND(AT35*AG35,2)</f>
        <v>0</v>
      </c>
      <c r="DF35" s="0" t="n">
        <f aca="false">ROUND(ROUND(AE35,2)*CX35,2)</f>
        <v>0</v>
      </c>
      <c r="DG35" s="0" t="n">
        <f aca="false">ROUND(ROUND(AF35,2)*CX35,2)</f>
        <v>0</v>
      </c>
      <c r="DH35" s="0" t="n">
        <f aca="false">ROUND(ROUND(AG35,2)*ROUND(AT35*Source!I30,9),2)</f>
        <v>0</v>
      </c>
      <c r="DI35" s="0" t="n">
        <f aca="false">ROUND(ROUND(AH35,2)*CX35,2)</f>
        <v>0</v>
      </c>
      <c r="DJ35" s="0" t="n">
        <f aca="false">DF35</f>
        <v>0</v>
      </c>
      <c r="DK35" s="0" t="n">
        <v>0</v>
      </c>
      <c r="DM35" s="0" t="n">
        <v>0</v>
      </c>
      <c r="DO35" s="0" t="n">
        <v>0</v>
      </c>
    </row>
    <row r="36" customFormat="false" ht="12.75" hidden="false" customHeight="false" outlineLevel="0" collapsed="false">
      <c r="A36" s="0" t="n">
        <f aca="false">ROW(Source!A30)</f>
        <v>30</v>
      </c>
      <c r="B36" s="0" t="n">
        <v>86497921</v>
      </c>
      <c r="C36" s="0" t="n">
        <v>86497950</v>
      </c>
      <c r="D36" s="0" t="n">
        <v>30531464</v>
      </c>
      <c r="E36" s="0" t="n">
        <v>1</v>
      </c>
      <c r="F36" s="0" t="n">
        <v>1</v>
      </c>
      <c r="G36" s="0" t="n">
        <v>30515945</v>
      </c>
      <c r="H36" s="0" t="n">
        <v>3</v>
      </c>
      <c r="I36" s="0" t="s">
        <v>278</v>
      </c>
      <c r="K36" s="0" t="s">
        <v>279</v>
      </c>
      <c r="L36" s="0" t="n">
        <v>1339</v>
      </c>
      <c r="N36" s="0" t="n">
        <v>1007</v>
      </c>
      <c r="O36" s="0" t="s">
        <v>222</v>
      </c>
      <c r="P36" s="0" t="s">
        <v>222</v>
      </c>
      <c r="Q36" s="0" t="n">
        <v>1</v>
      </c>
      <c r="W36" s="0" t="n">
        <v>0</v>
      </c>
      <c r="X36" s="0" t="n">
        <v>1930922274</v>
      </c>
      <c r="Y36" s="0" t="n">
        <f aca="false">AT36</f>
        <v>1.33</v>
      </c>
      <c r="AA36" s="0" t="n">
        <v>0</v>
      </c>
      <c r="AB36" s="0" t="n">
        <v>0</v>
      </c>
      <c r="AC36" s="0" t="n">
        <v>0</v>
      </c>
      <c r="AD36" s="0" t="n">
        <v>0</v>
      </c>
      <c r="AE36" s="0" t="n">
        <v>0</v>
      </c>
      <c r="AF36" s="0" t="n">
        <v>0</v>
      </c>
      <c r="AG36" s="0" t="n">
        <v>0</v>
      </c>
      <c r="AH36" s="0" t="n">
        <v>0</v>
      </c>
      <c r="AI36" s="0" t="n">
        <v>1</v>
      </c>
      <c r="AJ36" s="0" t="n">
        <v>1</v>
      </c>
      <c r="AK36" s="0" t="n">
        <v>1</v>
      </c>
      <c r="AL36" s="0" t="n">
        <v>1</v>
      </c>
      <c r="AM36" s="0" t="n">
        <v>0</v>
      </c>
      <c r="AN36" s="0" t="n">
        <v>0</v>
      </c>
      <c r="AO36" s="0" t="n">
        <v>0</v>
      </c>
      <c r="AP36" s="0" t="n">
        <v>0</v>
      </c>
      <c r="AQ36" s="0" t="n">
        <v>0</v>
      </c>
      <c r="AR36" s="0" t="n">
        <v>0</v>
      </c>
      <c r="AT36" s="0" t="n">
        <v>1.33</v>
      </c>
      <c r="AV36" s="0" t="n">
        <v>0</v>
      </c>
      <c r="AW36" s="0" t="n">
        <v>2</v>
      </c>
      <c r="AX36" s="0" t="n">
        <v>86497973</v>
      </c>
      <c r="AY36" s="0" t="n">
        <v>1</v>
      </c>
      <c r="AZ36" s="0" t="n">
        <v>6144</v>
      </c>
      <c r="BA36" s="0" t="n">
        <v>36</v>
      </c>
      <c r="BB36" s="0" t="n">
        <v>0</v>
      </c>
      <c r="BC36" s="0" t="n">
        <v>0</v>
      </c>
      <c r="BD36" s="0" t="n">
        <v>0</v>
      </c>
      <c r="BE36" s="0" t="n">
        <v>0</v>
      </c>
      <c r="BF36" s="0" t="n">
        <v>0</v>
      </c>
      <c r="BG36" s="0" t="n">
        <v>0</v>
      </c>
      <c r="BH36" s="0" t="n">
        <v>0</v>
      </c>
      <c r="BI36" s="0" t="n">
        <v>0</v>
      </c>
      <c r="BJ36" s="0" t="n">
        <v>0</v>
      </c>
      <c r="BK36" s="0" t="n">
        <v>0</v>
      </c>
      <c r="BL36" s="0" t="n">
        <v>0</v>
      </c>
      <c r="BM36" s="0" t="n">
        <v>0</v>
      </c>
      <c r="BN36" s="0" t="n">
        <v>0</v>
      </c>
      <c r="BO36" s="0" t="n">
        <v>0</v>
      </c>
      <c r="BP36" s="0" t="n">
        <v>0</v>
      </c>
      <c r="BQ36" s="0" t="n">
        <v>0</v>
      </c>
      <c r="BR36" s="0" t="n">
        <v>0</v>
      </c>
      <c r="BS36" s="0" t="n">
        <v>0</v>
      </c>
      <c r="BT36" s="0" t="n">
        <v>0</v>
      </c>
      <c r="BU36" s="0" t="n">
        <v>0</v>
      </c>
      <c r="BV36" s="0" t="n">
        <v>0</v>
      </c>
      <c r="BW36" s="0" t="n">
        <v>0</v>
      </c>
      <c r="CV36" s="0" t="n">
        <v>0</v>
      </c>
      <c r="CW36" s="0" t="n">
        <v>0</v>
      </c>
      <c r="CX36" s="0" t="n">
        <f aca="false">ROUND(Y36*Source!I30,9)</f>
        <v>0.1463</v>
      </c>
      <c r="CY36" s="0" t="n">
        <f aca="false">AA36</f>
        <v>0</v>
      </c>
      <c r="CZ36" s="0" t="n">
        <f aca="false">AE36</f>
        <v>0</v>
      </c>
      <c r="DA36" s="0" t="n">
        <f aca="false">AI36</f>
        <v>1</v>
      </c>
      <c r="DB36" s="0" t="n">
        <f aca="false">ROUND(AT36*CZ36,2)</f>
        <v>0</v>
      </c>
      <c r="DC36" s="0" t="n">
        <f aca="false">ROUND(AT36*AG36,2)</f>
        <v>0</v>
      </c>
      <c r="DF36" s="0" t="n">
        <f aca="false">ROUND(ROUND(AE36,2)*CX36,2)</f>
        <v>0</v>
      </c>
      <c r="DG36" s="0" t="n">
        <f aca="false">ROUND(ROUND(AF36,2)*CX36,2)</f>
        <v>0</v>
      </c>
      <c r="DH36" s="0" t="n">
        <f aca="false">ROUND(ROUND(AG36,2)*ROUND(AT36*Source!I30,9),2)</f>
        <v>0</v>
      </c>
      <c r="DI36" s="0" t="n">
        <f aca="false">ROUND(ROUND(AH36,2)*CX36,2)</f>
        <v>0</v>
      </c>
      <c r="DJ36" s="0" t="n">
        <f aca="false">DF36</f>
        <v>0</v>
      </c>
      <c r="DK36" s="0" t="n">
        <v>0</v>
      </c>
      <c r="DM36" s="0" t="n">
        <v>0</v>
      </c>
      <c r="DO36" s="0" t="n">
        <v>0</v>
      </c>
    </row>
    <row r="37" customFormat="false" ht="12.75" hidden="false" customHeight="false" outlineLevel="0" collapsed="false">
      <c r="A37" s="0" t="n">
        <f aca="false">ROW(Source!A30)</f>
        <v>30</v>
      </c>
      <c r="B37" s="0" t="n">
        <v>86497921</v>
      </c>
      <c r="C37" s="0" t="n">
        <v>86497950</v>
      </c>
      <c r="D37" s="0" t="n">
        <v>30531602</v>
      </c>
      <c r="E37" s="0" t="n">
        <v>1</v>
      </c>
      <c r="F37" s="0" t="n">
        <v>1</v>
      </c>
      <c r="G37" s="0" t="n">
        <v>30515945</v>
      </c>
      <c r="H37" s="0" t="n">
        <v>3</v>
      </c>
      <c r="I37" s="0" t="s">
        <v>280</v>
      </c>
      <c r="K37" s="0" t="s">
        <v>281</v>
      </c>
      <c r="L37" s="0" t="n">
        <v>1339</v>
      </c>
      <c r="N37" s="0" t="n">
        <v>1007</v>
      </c>
      <c r="O37" s="0" t="s">
        <v>222</v>
      </c>
      <c r="P37" s="0" t="s">
        <v>222</v>
      </c>
      <c r="Q37" s="0" t="n">
        <v>1</v>
      </c>
      <c r="W37" s="0" t="n">
        <v>0</v>
      </c>
      <c r="X37" s="0" t="n">
        <v>-1299012478</v>
      </c>
      <c r="Y37" s="0" t="n">
        <f aca="false">AT37</f>
        <v>0</v>
      </c>
      <c r="AA37" s="0" t="n">
        <v>0</v>
      </c>
      <c r="AB37" s="0" t="n">
        <v>0</v>
      </c>
      <c r="AC37" s="0" t="n">
        <v>0</v>
      </c>
      <c r="AD37" s="0" t="n">
        <v>0</v>
      </c>
      <c r="AE37" s="0" t="n">
        <v>0</v>
      </c>
      <c r="AF37" s="0" t="n">
        <v>0</v>
      </c>
      <c r="AG37" s="0" t="n">
        <v>0</v>
      </c>
      <c r="AH37" s="0" t="n">
        <v>0</v>
      </c>
      <c r="AI37" s="0" t="n">
        <v>1</v>
      </c>
      <c r="AJ37" s="0" t="n">
        <v>1</v>
      </c>
      <c r="AK37" s="0" t="n">
        <v>1</v>
      </c>
      <c r="AL37" s="0" t="n">
        <v>1</v>
      </c>
      <c r="AM37" s="0" t="n">
        <v>0</v>
      </c>
      <c r="AN37" s="0" t="n">
        <v>0</v>
      </c>
      <c r="AO37" s="0" t="n">
        <v>0</v>
      </c>
      <c r="AP37" s="0" t="n">
        <v>0</v>
      </c>
      <c r="AQ37" s="0" t="n">
        <v>0</v>
      </c>
      <c r="AR37" s="0" t="n">
        <v>0</v>
      </c>
      <c r="AT37" s="0" t="n">
        <v>0</v>
      </c>
      <c r="AV37" s="0" t="n">
        <v>0</v>
      </c>
      <c r="AW37" s="0" t="n">
        <v>2</v>
      </c>
      <c r="AX37" s="0" t="n">
        <v>86497974</v>
      </c>
      <c r="AY37" s="0" t="n">
        <v>1</v>
      </c>
      <c r="AZ37" s="0" t="n">
        <v>0</v>
      </c>
      <c r="BA37" s="0" t="n">
        <v>37</v>
      </c>
      <c r="BB37" s="0" t="n">
        <v>0</v>
      </c>
      <c r="BC37" s="0" t="n">
        <v>0</v>
      </c>
      <c r="BD37" s="0" t="n">
        <v>0</v>
      </c>
      <c r="BE37" s="0" t="n">
        <v>0</v>
      </c>
      <c r="BF37" s="0" t="n">
        <v>0</v>
      </c>
      <c r="BG37" s="0" t="n">
        <v>0</v>
      </c>
      <c r="BH37" s="0" t="n">
        <v>0</v>
      </c>
      <c r="BI37" s="0" t="n">
        <v>0</v>
      </c>
      <c r="BJ37" s="0" t="n">
        <v>0</v>
      </c>
      <c r="BK37" s="0" t="n">
        <v>0</v>
      </c>
      <c r="BL37" s="0" t="n">
        <v>0</v>
      </c>
      <c r="BM37" s="0" t="n">
        <v>0</v>
      </c>
      <c r="BN37" s="0" t="n">
        <v>0</v>
      </c>
      <c r="BO37" s="0" t="n">
        <v>0</v>
      </c>
      <c r="BP37" s="0" t="n">
        <v>0</v>
      </c>
      <c r="BQ37" s="0" t="n">
        <v>0</v>
      </c>
      <c r="BR37" s="0" t="n">
        <v>0</v>
      </c>
      <c r="BS37" s="0" t="n">
        <v>0</v>
      </c>
      <c r="BT37" s="0" t="n">
        <v>0</v>
      </c>
      <c r="BU37" s="0" t="n">
        <v>0</v>
      </c>
      <c r="BV37" s="0" t="n">
        <v>0</v>
      </c>
      <c r="BW37" s="0" t="n">
        <v>0</v>
      </c>
      <c r="CV37" s="0" t="n">
        <v>0</v>
      </c>
      <c r="CW37" s="0" t="n">
        <v>0</v>
      </c>
      <c r="CX37" s="0" t="n">
        <f aca="false">ROUND(Y37*Source!I30,9)</f>
        <v>0</v>
      </c>
      <c r="CY37" s="0" t="n">
        <f aca="false">AA37</f>
        <v>0</v>
      </c>
      <c r="CZ37" s="0" t="n">
        <f aca="false">AE37</f>
        <v>0</v>
      </c>
      <c r="DA37" s="0" t="n">
        <f aca="false">AI37</f>
        <v>1</v>
      </c>
      <c r="DB37" s="0" t="n">
        <f aca="false">ROUND(AT37*CZ37,2)</f>
        <v>0</v>
      </c>
      <c r="DC37" s="0" t="n">
        <f aca="false">ROUND(AT37*AG37,2)</f>
        <v>0</v>
      </c>
      <c r="DF37" s="0" t="n">
        <f aca="false">ROUND(ROUND(AE37,2)*CX37,2)</f>
        <v>0</v>
      </c>
      <c r="DG37" s="0" t="n">
        <f aca="false">ROUND(ROUND(AF37,2)*CX37,2)</f>
        <v>0</v>
      </c>
      <c r="DH37" s="0" t="n">
        <f aca="false">ROUND(ROUND(AG37,2)*ROUND(AT37*Source!I30,9),2)</f>
        <v>0</v>
      </c>
      <c r="DI37" s="0" t="n">
        <f aca="false">ROUND(ROUND(AH37,2)*CX37,2)</f>
        <v>0</v>
      </c>
      <c r="DJ37" s="0" t="n">
        <f aca="false">DF37</f>
        <v>0</v>
      </c>
      <c r="DK37" s="0" t="n">
        <v>0</v>
      </c>
      <c r="DM37" s="0" t="n">
        <v>0</v>
      </c>
      <c r="DO37" s="0" t="n">
        <v>0</v>
      </c>
    </row>
    <row r="38" customFormat="false" ht="12.75" hidden="false" customHeight="false" outlineLevel="0" collapsed="false">
      <c r="A38" s="0" t="n">
        <f aca="false">ROW(Source!A30)</f>
        <v>30</v>
      </c>
      <c r="B38" s="0" t="n">
        <v>86497921</v>
      </c>
      <c r="C38" s="0" t="n">
        <v>86497950</v>
      </c>
      <c r="D38" s="0" t="n">
        <v>30531602</v>
      </c>
      <c r="E38" s="0" t="n">
        <v>1</v>
      </c>
      <c r="F38" s="0" t="n">
        <v>1</v>
      </c>
      <c r="G38" s="0" t="n">
        <v>30515945</v>
      </c>
      <c r="H38" s="0" t="n">
        <v>3</v>
      </c>
      <c r="I38" s="0" t="s">
        <v>280</v>
      </c>
      <c r="K38" s="0" t="s">
        <v>282</v>
      </c>
      <c r="L38" s="0" t="n">
        <v>1339</v>
      </c>
      <c r="N38" s="0" t="n">
        <v>1007</v>
      </c>
      <c r="O38" s="0" t="s">
        <v>222</v>
      </c>
      <c r="P38" s="0" t="s">
        <v>222</v>
      </c>
      <c r="Q38" s="0" t="n">
        <v>1</v>
      </c>
      <c r="W38" s="0" t="n">
        <v>0</v>
      </c>
      <c r="X38" s="0" t="n">
        <v>-1506672958</v>
      </c>
      <c r="Y38" s="0" t="n">
        <f aca="false">AT38</f>
        <v>0</v>
      </c>
      <c r="AA38" s="0" t="n">
        <v>0</v>
      </c>
      <c r="AB38" s="0" t="n">
        <v>0</v>
      </c>
      <c r="AC38" s="0" t="n">
        <v>0</v>
      </c>
      <c r="AD38" s="0" t="n">
        <v>0</v>
      </c>
      <c r="AE38" s="0" t="n">
        <v>0</v>
      </c>
      <c r="AF38" s="0" t="n">
        <v>0</v>
      </c>
      <c r="AG38" s="0" t="n">
        <v>0</v>
      </c>
      <c r="AH38" s="0" t="n">
        <v>0</v>
      </c>
      <c r="AI38" s="0" t="n">
        <v>1</v>
      </c>
      <c r="AJ38" s="0" t="n">
        <v>1</v>
      </c>
      <c r="AK38" s="0" t="n">
        <v>1</v>
      </c>
      <c r="AL38" s="0" t="n">
        <v>1</v>
      </c>
      <c r="AM38" s="0" t="n">
        <v>0</v>
      </c>
      <c r="AN38" s="0" t="n">
        <v>0</v>
      </c>
      <c r="AO38" s="0" t="n">
        <v>0</v>
      </c>
      <c r="AP38" s="0" t="n">
        <v>0</v>
      </c>
      <c r="AQ38" s="0" t="n">
        <v>0</v>
      </c>
      <c r="AR38" s="0" t="n">
        <v>0</v>
      </c>
      <c r="AT38" s="0" t="n">
        <v>0</v>
      </c>
      <c r="AV38" s="0" t="n">
        <v>0</v>
      </c>
      <c r="AW38" s="0" t="n">
        <v>2</v>
      </c>
      <c r="AX38" s="0" t="n">
        <v>86497975</v>
      </c>
      <c r="AY38" s="0" t="n">
        <v>1</v>
      </c>
      <c r="AZ38" s="0" t="n">
        <v>0</v>
      </c>
      <c r="BA38" s="0" t="n">
        <v>38</v>
      </c>
      <c r="BB38" s="0" t="n">
        <v>0</v>
      </c>
      <c r="BC38" s="0" t="n">
        <v>0</v>
      </c>
      <c r="BD38" s="0" t="n">
        <v>0</v>
      </c>
      <c r="BE38" s="0" t="n">
        <v>0</v>
      </c>
      <c r="BF38" s="0" t="n">
        <v>0</v>
      </c>
      <c r="BG38" s="0" t="n">
        <v>0</v>
      </c>
      <c r="BH38" s="0" t="n">
        <v>0</v>
      </c>
      <c r="BI38" s="0" t="n">
        <v>0</v>
      </c>
      <c r="BJ38" s="0" t="n">
        <v>0</v>
      </c>
      <c r="BK38" s="0" t="n">
        <v>0</v>
      </c>
      <c r="BL38" s="0" t="n">
        <v>0</v>
      </c>
      <c r="BM38" s="0" t="n">
        <v>0</v>
      </c>
      <c r="BN38" s="0" t="n">
        <v>0</v>
      </c>
      <c r="BO38" s="0" t="n">
        <v>0</v>
      </c>
      <c r="BP38" s="0" t="n">
        <v>0</v>
      </c>
      <c r="BQ38" s="0" t="n">
        <v>0</v>
      </c>
      <c r="BR38" s="0" t="n">
        <v>0</v>
      </c>
      <c r="BS38" s="0" t="n">
        <v>0</v>
      </c>
      <c r="BT38" s="0" t="n">
        <v>0</v>
      </c>
      <c r="BU38" s="0" t="n">
        <v>0</v>
      </c>
      <c r="BV38" s="0" t="n">
        <v>0</v>
      </c>
      <c r="BW38" s="0" t="n">
        <v>0</v>
      </c>
      <c r="CV38" s="0" t="n">
        <v>0</v>
      </c>
      <c r="CW38" s="0" t="n">
        <v>0</v>
      </c>
      <c r="CX38" s="0" t="n">
        <f aca="false">ROUND(Y38*Source!I30,9)</f>
        <v>0</v>
      </c>
      <c r="CY38" s="0" t="n">
        <f aca="false">AA38</f>
        <v>0</v>
      </c>
      <c r="CZ38" s="0" t="n">
        <f aca="false">AE38</f>
        <v>0</v>
      </c>
      <c r="DA38" s="0" t="n">
        <f aca="false">AI38</f>
        <v>1</v>
      </c>
      <c r="DB38" s="0" t="n">
        <f aca="false">ROUND(AT38*CZ38,2)</f>
        <v>0</v>
      </c>
      <c r="DC38" s="0" t="n">
        <f aca="false">ROUND(AT38*AG38,2)</f>
        <v>0</v>
      </c>
      <c r="DF38" s="0" t="n">
        <f aca="false">ROUND(ROUND(AE38,2)*CX38,2)</f>
        <v>0</v>
      </c>
      <c r="DG38" s="0" t="n">
        <f aca="false">ROUND(ROUND(AF38,2)*CX38,2)</f>
        <v>0</v>
      </c>
      <c r="DH38" s="0" t="n">
        <f aca="false">ROUND(ROUND(AG38,2)*ROUND(AT38*Source!I30,9),2)</f>
        <v>0</v>
      </c>
      <c r="DI38" s="0" t="n">
        <f aca="false">ROUND(ROUND(AH38,2)*CX38,2)</f>
        <v>0</v>
      </c>
      <c r="DJ38" s="0" t="n">
        <f aca="false">DF38</f>
        <v>0</v>
      </c>
      <c r="DK38" s="0" t="n">
        <v>0</v>
      </c>
      <c r="DM38" s="0" t="n">
        <v>0</v>
      </c>
      <c r="DO38" s="0" t="n">
        <v>0</v>
      </c>
    </row>
    <row r="39" customFormat="false" ht="12.75" hidden="false" customHeight="false" outlineLevel="0" collapsed="false">
      <c r="A39" s="0" t="n">
        <f aca="false">ROW(Source!A30)</f>
        <v>30</v>
      </c>
      <c r="B39" s="0" t="n">
        <v>86497921</v>
      </c>
      <c r="C39" s="0" t="n">
        <v>86497950</v>
      </c>
      <c r="D39" s="0" t="n">
        <v>30531602</v>
      </c>
      <c r="E39" s="0" t="n">
        <v>1</v>
      </c>
      <c r="F39" s="0" t="n">
        <v>1</v>
      </c>
      <c r="G39" s="0" t="n">
        <v>30515945</v>
      </c>
      <c r="H39" s="0" t="n">
        <v>3</v>
      </c>
      <c r="I39" s="0" t="s">
        <v>280</v>
      </c>
      <c r="K39" s="0" t="s">
        <v>283</v>
      </c>
      <c r="L39" s="0" t="n">
        <v>1339</v>
      </c>
      <c r="N39" s="0" t="n">
        <v>1007</v>
      </c>
      <c r="O39" s="0" t="s">
        <v>222</v>
      </c>
      <c r="P39" s="0" t="s">
        <v>222</v>
      </c>
      <c r="Q39" s="0" t="n">
        <v>1</v>
      </c>
      <c r="W39" s="0" t="n">
        <v>0</v>
      </c>
      <c r="X39" s="0" t="n">
        <v>1455194175</v>
      </c>
      <c r="Y39" s="0" t="n">
        <f aca="false">AT39</f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0</v>
      </c>
      <c r="AI39" s="0" t="n">
        <v>1</v>
      </c>
      <c r="AJ39" s="0" t="n">
        <v>1</v>
      </c>
      <c r="AK39" s="0" t="n">
        <v>1</v>
      </c>
      <c r="AL39" s="0" t="n">
        <v>1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  <c r="AT39" s="0" t="n">
        <v>0</v>
      </c>
      <c r="AV39" s="0" t="n">
        <v>0</v>
      </c>
      <c r="AW39" s="0" t="n">
        <v>2</v>
      </c>
      <c r="AX39" s="0" t="n">
        <v>86497976</v>
      </c>
      <c r="AY39" s="0" t="n">
        <v>1</v>
      </c>
      <c r="AZ39" s="0" t="n">
        <v>0</v>
      </c>
      <c r="BA39" s="0" t="n">
        <v>39</v>
      </c>
      <c r="BB39" s="0" t="n">
        <v>0</v>
      </c>
      <c r="BC39" s="0" t="n">
        <v>0</v>
      </c>
      <c r="BD39" s="0" t="n">
        <v>0</v>
      </c>
      <c r="BE39" s="0" t="n">
        <v>0</v>
      </c>
      <c r="BF39" s="0" t="n">
        <v>0</v>
      </c>
      <c r="BG39" s="0" t="n">
        <v>0</v>
      </c>
      <c r="BH39" s="0" t="n">
        <v>0</v>
      </c>
      <c r="BI39" s="0" t="n">
        <v>0</v>
      </c>
      <c r="BJ39" s="0" t="n">
        <v>0</v>
      </c>
      <c r="BK39" s="0" t="n">
        <v>0</v>
      </c>
      <c r="BL39" s="0" t="n">
        <v>0</v>
      </c>
      <c r="BM39" s="0" t="n">
        <v>0</v>
      </c>
      <c r="BN39" s="0" t="n">
        <v>0</v>
      </c>
      <c r="BO39" s="0" t="n">
        <v>0</v>
      </c>
      <c r="BP39" s="0" t="n">
        <v>0</v>
      </c>
      <c r="BQ39" s="0" t="n">
        <v>0</v>
      </c>
      <c r="BR39" s="0" t="n">
        <v>0</v>
      </c>
      <c r="BS39" s="0" t="n">
        <v>0</v>
      </c>
      <c r="BT39" s="0" t="n">
        <v>0</v>
      </c>
      <c r="BU39" s="0" t="n">
        <v>0</v>
      </c>
      <c r="BV39" s="0" t="n">
        <v>0</v>
      </c>
      <c r="BW39" s="0" t="n">
        <v>0</v>
      </c>
      <c r="CV39" s="0" t="n">
        <v>0</v>
      </c>
      <c r="CW39" s="0" t="n">
        <v>0</v>
      </c>
      <c r="CX39" s="0" t="n">
        <f aca="false">ROUND(Y39*Source!I30,9)</f>
        <v>0</v>
      </c>
      <c r="CY39" s="0" t="n">
        <f aca="false">AA39</f>
        <v>0</v>
      </c>
      <c r="CZ39" s="0" t="n">
        <f aca="false">AE39</f>
        <v>0</v>
      </c>
      <c r="DA39" s="0" t="n">
        <f aca="false">AI39</f>
        <v>1</v>
      </c>
      <c r="DB39" s="0" t="n">
        <f aca="false">ROUND(AT39*CZ39,2)</f>
        <v>0</v>
      </c>
      <c r="DC39" s="0" t="n">
        <f aca="false">ROUND(AT39*AG39,2)</f>
        <v>0</v>
      </c>
      <c r="DF39" s="0" t="n">
        <f aca="false">ROUND(ROUND(AE39,2)*CX39,2)</f>
        <v>0</v>
      </c>
      <c r="DG39" s="0" t="n">
        <f aca="false">ROUND(ROUND(AF39,2)*CX39,2)</f>
        <v>0</v>
      </c>
      <c r="DH39" s="0" t="n">
        <f aca="false">ROUND(ROUND(AG39,2)*ROUND(AT39*Source!I30,9),2)</f>
        <v>0</v>
      </c>
      <c r="DI39" s="0" t="n">
        <f aca="false">ROUND(ROUND(AH39,2)*CX39,2)</f>
        <v>0</v>
      </c>
      <c r="DJ39" s="0" t="n">
        <f aca="false">DF39</f>
        <v>0</v>
      </c>
      <c r="DK39" s="0" t="n">
        <v>0</v>
      </c>
      <c r="DM39" s="0" t="n">
        <v>0</v>
      </c>
      <c r="DO39" s="0" t="n">
        <v>0</v>
      </c>
    </row>
    <row r="40" customFormat="false" ht="12.75" hidden="false" customHeight="false" outlineLevel="0" collapsed="false">
      <c r="A40" s="0" t="n">
        <f aca="false">ROW(Source!A31)</f>
        <v>31</v>
      </c>
      <c r="B40" s="0" t="n">
        <v>86497922</v>
      </c>
      <c r="C40" s="0" t="n">
        <v>86497950</v>
      </c>
      <c r="D40" s="0" t="n">
        <v>0</v>
      </c>
      <c r="E40" s="0" t="n">
        <v>1</v>
      </c>
      <c r="F40" s="0" t="n">
        <v>1</v>
      </c>
      <c r="G40" s="0" t="n">
        <v>30515945</v>
      </c>
      <c r="H40" s="0" t="n">
        <v>1</v>
      </c>
      <c r="I40" s="0" t="s">
        <v>93</v>
      </c>
      <c r="K40" s="0" t="s">
        <v>258</v>
      </c>
      <c r="L40" s="0" t="n">
        <v>1369</v>
      </c>
      <c r="N40" s="0" t="n">
        <v>1013</v>
      </c>
      <c r="O40" s="0" t="s">
        <v>259</v>
      </c>
      <c r="P40" s="0" t="s">
        <v>259</v>
      </c>
      <c r="Q40" s="0" t="n">
        <v>1</v>
      </c>
      <c r="W40" s="0" t="n">
        <v>0</v>
      </c>
      <c r="X40" s="0" t="n">
        <v>-2001970737</v>
      </c>
      <c r="Y40" s="0" t="n">
        <f aca="false">(AT40*1.1*0.8)</f>
        <v>77.968</v>
      </c>
      <c r="AA40" s="0" t="n">
        <v>0</v>
      </c>
      <c r="AB40" s="0" t="n">
        <v>0</v>
      </c>
      <c r="AC40" s="0" t="n">
        <v>0</v>
      </c>
      <c r="AD40" s="0" t="n">
        <v>0</v>
      </c>
      <c r="AE40" s="0" t="n">
        <v>0</v>
      </c>
      <c r="AF40" s="0" t="n">
        <v>0</v>
      </c>
      <c r="AG40" s="0" t="n">
        <v>0</v>
      </c>
      <c r="AH40" s="0" t="n">
        <v>0</v>
      </c>
      <c r="AI40" s="0" t="n">
        <v>1</v>
      </c>
      <c r="AJ40" s="0" t="n">
        <v>1</v>
      </c>
      <c r="AK40" s="0" t="n">
        <v>1</v>
      </c>
      <c r="AL40" s="0" t="n">
        <v>1</v>
      </c>
      <c r="AM40" s="0" t="n">
        <v>0</v>
      </c>
      <c r="AN40" s="0" t="n">
        <v>0</v>
      </c>
      <c r="AO40" s="0" t="n">
        <v>1</v>
      </c>
      <c r="AP40" s="0" t="n">
        <v>0</v>
      </c>
      <c r="AQ40" s="0" t="n">
        <v>0</v>
      </c>
      <c r="AR40" s="0" t="n">
        <v>0</v>
      </c>
      <c r="AT40" s="0" t="n">
        <v>88.6</v>
      </c>
      <c r="AU40" s="0" t="s">
        <v>99</v>
      </c>
      <c r="AV40" s="0" t="n">
        <v>1</v>
      </c>
      <c r="AW40" s="0" t="n">
        <v>2</v>
      </c>
      <c r="AX40" s="0" t="n">
        <v>86497964</v>
      </c>
      <c r="AY40" s="0" t="n">
        <v>1</v>
      </c>
      <c r="AZ40" s="0" t="n">
        <v>6144</v>
      </c>
      <c r="BA40" s="0" t="n">
        <v>40</v>
      </c>
      <c r="BB40" s="0" t="n">
        <v>0</v>
      </c>
      <c r="BC40" s="0" t="n">
        <v>0</v>
      </c>
      <c r="BD40" s="0" t="n">
        <v>0</v>
      </c>
      <c r="BE40" s="0" t="n">
        <v>0</v>
      </c>
      <c r="BF40" s="0" t="n">
        <v>0</v>
      </c>
      <c r="BG40" s="0" t="n">
        <v>0</v>
      </c>
      <c r="BH40" s="0" t="n">
        <v>0</v>
      </c>
      <c r="BI40" s="0" t="n">
        <v>0</v>
      </c>
      <c r="BJ40" s="0" t="n">
        <v>0</v>
      </c>
      <c r="BK40" s="0" t="n">
        <v>0</v>
      </c>
      <c r="BL40" s="0" t="n">
        <v>0</v>
      </c>
      <c r="BM40" s="0" t="n">
        <v>0</v>
      </c>
      <c r="BN40" s="0" t="n">
        <v>0</v>
      </c>
      <c r="BO40" s="0" t="n">
        <v>0</v>
      </c>
      <c r="BP40" s="0" t="n">
        <v>0</v>
      </c>
      <c r="BQ40" s="0" t="n">
        <v>0</v>
      </c>
      <c r="BR40" s="0" t="n">
        <v>0</v>
      </c>
      <c r="BS40" s="0" t="n">
        <v>0</v>
      </c>
      <c r="BT40" s="0" t="n">
        <v>0</v>
      </c>
      <c r="BU40" s="0" t="n">
        <v>0</v>
      </c>
      <c r="BV40" s="0" t="n">
        <v>0</v>
      </c>
      <c r="BW40" s="0" t="n">
        <v>0</v>
      </c>
      <c r="CU40" s="0" t="n">
        <f aca="false">ROUND(AT40*Source!I31*AH40*AL40,2)</f>
        <v>0</v>
      </c>
      <c r="CV40" s="0" t="n">
        <f aca="false">ROUND(Y40*Source!I31,9)</f>
        <v>8.57648</v>
      </c>
      <c r="CW40" s="0" t="n">
        <v>0</v>
      </c>
      <c r="CX40" s="0" t="n">
        <f aca="false">ROUND(Y40*Source!I31,9)</f>
        <v>8.57648</v>
      </c>
      <c r="CY40" s="0" t="n">
        <f aca="false">AD40</f>
        <v>0</v>
      </c>
      <c r="CZ40" s="0" t="n">
        <f aca="false">AH40</f>
        <v>0</v>
      </c>
      <c r="DA40" s="0" t="n">
        <f aca="false">AL40</f>
        <v>1</v>
      </c>
      <c r="DB40" s="0" t="n">
        <f aca="false">(ROUND(AT40*CZ40,2)*1.1*0.8)</f>
        <v>0</v>
      </c>
      <c r="DC40" s="0" t="n">
        <f aca="false">(ROUND(AT40*AG40,2)*1.1*0.8)</f>
        <v>0</v>
      </c>
      <c r="DF40" s="0" t="n">
        <f aca="false">ROUND(ROUND(AE40,2)*CX40,2)</f>
        <v>0</v>
      </c>
      <c r="DG40" s="0" t="n">
        <f aca="false">ROUND(ROUND(AF40,2)*CX40,2)</f>
        <v>0</v>
      </c>
      <c r="DH40" s="0" t="n">
        <f aca="false">ROUND(ROUND(AG40,2)*ROUND((AT40*Source!I31*1.1*0.8),9),2)</f>
        <v>0</v>
      </c>
      <c r="DI40" s="0" t="n">
        <f aca="false">ROUND(ROUND(AH40,2)*CX40,2)</f>
        <v>0</v>
      </c>
      <c r="DJ40" s="0" t="n">
        <f aca="false">DI40</f>
        <v>0</v>
      </c>
      <c r="DK40" s="0" t="n">
        <v>0</v>
      </c>
      <c r="DM40" s="0" t="n">
        <v>0</v>
      </c>
      <c r="DO40" s="0" t="n">
        <v>0</v>
      </c>
      <c r="DP40" s="0" t="s">
        <v>99</v>
      </c>
    </row>
    <row r="41" customFormat="false" ht="12.75" hidden="false" customHeight="false" outlineLevel="0" collapsed="false">
      <c r="A41" s="0" t="n">
        <f aca="false">ROW(Source!A31)</f>
        <v>31</v>
      </c>
      <c r="B41" s="0" t="n">
        <v>86497922</v>
      </c>
      <c r="C41" s="0" t="n">
        <v>86497950</v>
      </c>
      <c r="D41" s="0" t="n">
        <v>0</v>
      </c>
      <c r="E41" s="0" t="n">
        <v>1</v>
      </c>
      <c r="F41" s="0" t="n">
        <v>1</v>
      </c>
      <c r="G41" s="0" t="n">
        <v>30515945</v>
      </c>
      <c r="H41" s="0" t="n">
        <v>2</v>
      </c>
      <c r="I41" s="0" t="s">
        <v>260</v>
      </c>
      <c r="K41" s="0" t="s">
        <v>261</v>
      </c>
      <c r="L41" s="0" t="n">
        <v>1368</v>
      </c>
      <c r="N41" s="0" t="n">
        <v>1011</v>
      </c>
      <c r="O41" s="0" t="s">
        <v>262</v>
      </c>
      <c r="P41" s="0" t="s">
        <v>262</v>
      </c>
      <c r="Q41" s="0" t="n">
        <v>1</v>
      </c>
      <c r="W41" s="0" t="n">
        <v>0</v>
      </c>
      <c r="X41" s="0" t="n">
        <v>475176377</v>
      </c>
      <c r="Y41" s="0" t="n">
        <f aca="false">AT41</f>
        <v>0.32</v>
      </c>
      <c r="AA41" s="0" t="n">
        <v>0</v>
      </c>
      <c r="AB41" s="0" t="n">
        <v>0.79</v>
      </c>
      <c r="AC41" s="0" t="n">
        <v>0</v>
      </c>
      <c r="AD41" s="0" t="n">
        <v>0</v>
      </c>
      <c r="AE41" s="0" t="n">
        <v>0</v>
      </c>
      <c r="AF41" s="0" t="n">
        <v>0.74</v>
      </c>
      <c r="AG41" s="0" t="n">
        <v>0</v>
      </c>
      <c r="AH41" s="0" t="n">
        <v>0</v>
      </c>
      <c r="AI41" s="0" t="n">
        <v>1</v>
      </c>
      <c r="AJ41" s="0" t="n">
        <v>1</v>
      </c>
      <c r="AK41" s="0" t="n">
        <v>1</v>
      </c>
      <c r="AL41" s="0" t="n">
        <v>1</v>
      </c>
      <c r="AM41" s="0" t="n">
        <v>0</v>
      </c>
      <c r="AN41" s="0" t="n">
        <v>0</v>
      </c>
      <c r="AO41" s="0" t="n">
        <v>1</v>
      </c>
      <c r="AP41" s="0" t="n">
        <v>0</v>
      </c>
      <c r="AQ41" s="0" t="n">
        <v>0</v>
      </c>
      <c r="AR41" s="0" t="n">
        <v>0</v>
      </c>
      <c r="AT41" s="0" t="n">
        <v>0.32</v>
      </c>
      <c r="AV41" s="0" t="n">
        <v>0</v>
      </c>
      <c r="AW41" s="0" t="n">
        <v>2</v>
      </c>
      <c r="AX41" s="0" t="n">
        <v>86497965</v>
      </c>
      <c r="AY41" s="0" t="n">
        <v>1</v>
      </c>
      <c r="AZ41" s="0" t="n">
        <v>6144</v>
      </c>
      <c r="BA41" s="0" t="n">
        <v>41</v>
      </c>
      <c r="BB41" s="0" t="n">
        <v>0</v>
      </c>
      <c r="BC41" s="0" t="n">
        <v>0</v>
      </c>
      <c r="BD41" s="0" t="n">
        <v>0</v>
      </c>
      <c r="BE41" s="0" t="n">
        <v>0</v>
      </c>
      <c r="BF41" s="0" t="n">
        <v>0</v>
      </c>
      <c r="BG41" s="0" t="n">
        <v>0</v>
      </c>
      <c r="BH41" s="0" t="n">
        <v>0</v>
      </c>
      <c r="BI41" s="0" t="n">
        <v>0</v>
      </c>
      <c r="BJ41" s="0" t="n">
        <v>0</v>
      </c>
      <c r="BK41" s="0" t="n">
        <v>0</v>
      </c>
      <c r="BL41" s="0" t="n">
        <v>0</v>
      </c>
      <c r="BM41" s="0" t="n">
        <v>0</v>
      </c>
      <c r="BN41" s="0" t="n">
        <v>0</v>
      </c>
      <c r="BO41" s="0" t="n">
        <v>0</v>
      </c>
      <c r="BP41" s="0" t="n">
        <v>0</v>
      </c>
      <c r="BQ41" s="0" t="n">
        <v>0</v>
      </c>
      <c r="BR41" s="0" t="n">
        <v>0</v>
      </c>
      <c r="BS41" s="0" t="n">
        <v>0</v>
      </c>
      <c r="BT41" s="0" t="n">
        <v>0</v>
      </c>
      <c r="BU41" s="0" t="n">
        <v>0</v>
      </c>
      <c r="BV41" s="0" t="n">
        <v>0</v>
      </c>
      <c r="BW41" s="0" t="n">
        <v>0</v>
      </c>
      <c r="CV41" s="0" t="n">
        <v>0</v>
      </c>
      <c r="CW41" s="0" t="n">
        <f aca="false">ROUND(AT41*Source!I31*DO41,9)</f>
        <v>0</v>
      </c>
      <c r="CX41" s="0" t="n">
        <f aca="false">ROUND(Y41*Source!I31,9)</f>
        <v>0.0352</v>
      </c>
      <c r="CY41" s="0" t="n">
        <f aca="false">AB41</f>
        <v>0.79</v>
      </c>
      <c r="CZ41" s="0" t="n">
        <f aca="false">AF41</f>
        <v>0.74</v>
      </c>
      <c r="DA41" s="0" t="n">
        <f aca="false">AJ41</f>
        <v>1</v>
      </c>
      <c r="DB41" s="0" t="n">
        <f aca="false">ROUND(AT41*CZ41,2)</f>
        <v>0.24</v>
      </c>
      <c r="DC41" s="0" t="n">
        <f aca="false">ROUND(AT41*AG41,2)</f>
        <v>0</v>
      </c>
      <c r="DF41" s="0" t="n">
        <f aca="false">ROUND(ROUND(AE41,2)*CX41,2)</f>
        <v>0</v>
      </c>
      <c r="DG41" s="0" t="n">
        <f aca="false">ROUND(ROUND(AF41,2)*CX41,2)</f>
        <v>0.03</v>
      </c>
      <c r="DH41" s="0" t="n">
        <f aca="false">ROUND(ROUND(AG41,2)*ROUND(AT41*Source!I31,9),2)</f>
        <v>0</v>
      </c>
      <c r="DI41" s="0" t="n">
        <f aca="false">ROUND(ROUND(AH41,2)*CX41,2)</f>
        <v>0</v>
      </c>
      <c r="DJ41" s="0" t="n">
        <f aca="false">DG41</f>
        <v>0.03</v>
      </c>
      <c r="DK41" s="0" t="n">
        <v>0</v>
      </c>
      <c r="DM41" s="0" t="n">
        <v>0</v>
      </c>
      <c r="DO41" s="0" t="n">
        <v>0</v>
      </c>
    </row>
    <row r="42" customFormat="false" ht="12.75" hidden="false" customHeight="false" outlineLevel="0" collapsed="false">
      <c r="A42" s="0" t="n">
        <f aca="false">ROW(Source!A31)</f>
        <v>31</v>
      </c>
      <c r="B42" s="0" t="n">
        <v>86497922</v>
      </c>
      <c r="C42" s="0" t="n">
        <v>86497950</v>
      </c>
      <c r="D42" s="0" t="n">
        <v>0</v>
      </c>
      <c r="E42" s="0" t="n">
        <v>1</v>
      </c>
      <c r="F42" s="0" t="n">
        <v>1</v>
      </c>
      <c r="G42" s="0" t="n">
        <v>30515945</v>
      </c>
      <c r="H42" s="0" t="n">
        <v>2</v>
      </c>
      <c r="I42" s="0" t="s">
        <v>263</v>
      </c>
      <c r="K42" s="0" t="s">
        <v>264</v>
      </c>
      <c r="L42" s="0" t="n">
        <v>1368</v>
      </c>
      <c r="N42" s="0" t="n">
        <v>1011</v>
      </c>
      <c r="O42" s="0" t="s">
        <v>262</v>
      </c>
      <c r="P42" s="0" t="s">
        <v>262</v>
      </c>
      <c r="Q42" s="0" t="n">
        <v>1</v>
      </c>
      <c r="W42" s="0" t="n">
        <v>0</v>
      </c>
      <c r="X42" s="0" t="n">
        <v>-36453594</v>
      </c>
      <c r="Y42" s="0" t="n">
        <f aca="false">AT42</f>
        <v>7.13</v>
      </c>
      <c r="AA42" s="0" t="n">
        <v>0</v>
      </c>
      <c r="AB42" s="0" t="n">
        <v>78.03</v>
      </c>
      <c r="AC42" s="0" t="n">
        <v>11.85</v>
      </c>
      <c r="AD42" s="0" t="n">
        <v>0</v>
      </c>
      <c r="AE42" s="0" t="n">
        <v>0</v>
      </c>
      <c r="AF42" s="0" t="n">
        <v>73.13</v>
      </c>
      <c r="AG42" s="0" t="n">
        <v>11.11</v>
      </c>
      <c r="AH42" s="0" t="n">
        <v>0</v>
      </c>
      <c r="AI42" s="0" t="n">
        <v>1</v>
      </c>
      <c r="AJ42" s="0" t="n">
        <v>1</v>
      </c>
      <c r="AK42" s="0" t="n">
        <v>1</v>
      </c>
      <c r="AL42" s="0" t="n">
        <v>1</v>
      </c>
      <c r="AM42" s="0" t="n">
        <v>0</v>
      </c>
      <c r="AN42" s="0" t="n">
        <v>0</v>
      </c>
      <c r="AO42" s="0" t="n">
        <v>1</v>
      </c>
      <c r="AP42" s="0" t="n">
        <v>0</v>
      </c>
      <c r="AQ42" s="0" t="n">
        <v>0</v>
      </c>
      <c r="AR42" s="0" t="n">
        <v>0</v>
      </c>
      <c r="AT42" s="0" t="n">
        <v>7.13</v>
      </c>
      <c r="AV42" s="0" t="n">
        <v>0</v>
      </c>
      <c r="AW42" s="0" t="n">
        <v>2</v>
      </c>
      <c r="AX42" s="0" t="n">
        <v>86497966</v>
      </c>
      <c r="AY42" s="0" t="n">
        <v>1</v>
      </c>
      <c r="AZ42" s="0" t="n">
        <v>6144</v>
      </c>
      <c r="BA42" s="0" t="n">
        <v>42</v>
      </c>
      <c r="BB42" s="0" t="n">
        <v>0</v>
      </c>
      <c r="BC42" s="0" t="n">
        <v>0</v>
      </c>
      <c r="BD42" s="0" t="n">
        <v>0</v>
      </c>
      <c r="BE42" s="0" t="n">
        <v>0</v>
      </c>
      <c r="BF42" s="0" t="n">
        <v>0</v>
      </c>
      <c r="BG42" s="0" t="n">
        <v>0</v>
      </c>
      <c r="BH42" s="0" t="n">
        <v>0</v>
      </c>
      <c r="BI42" s="0" t="n">
        <v>0</v>
      </c>
      <c r="BJ42" s="0" t="n">
        <v>0</v>
      </c>
      <c r="BK42" s="0" t="n">
        <v>0</v>
      </c>
      <c r="BL42" s="0" t="n">
        <v>0</v>
      </c>
      <c r="BM42" s="0" t="n">
        <v>0</v>
      </c>
      <c r="BN42" s="0" t="n">
        <v>0</v>
      </c>
      <c r="BO42" s="0" t="n">
        <v>0</v>
      </c>
      <c r="BP42" s="0" t="n">
        <v>0</v>
      </c>
      <c r="BQ42" s="0" t="n">
        <v>0</v>
      </c>
      <c r="BR42" s="0" t="n">
        <v>0</v>
      </c>
      <c r="BS42" s="0" t="n">
        <v>0</v>
      </c>
      <c r="BT42" s="0" t="n">
        <v>0</v>
      </c>
      <c r="BU42" s="0" t="n">
        <v>0</v>
      </c>
      <c r="BV42" s="0" t="n">
        <v>0</v>
      </c>
      <c r="BW42" s="0" t="n">
        <v>0</v>
      </c>
      <c r="CV42" s="0" t="n">
        <v>0</v>
      </c>
      <c r="CW42" s="0" t="n">
        <f aca="false">ROUND(AT42*Source!I31*DO42,9)</f>
        <v>0</v>
      </c>
      <c r="CX42" s="0" t="n">
        <f aca="false">ROUND(Y42*Source!I31,9)</f>
        <v>0.7843</v>
      </c>
      <c r="CY42" s="0" t="n">
        <f aca="false">AB42</f>
        <v>78.03</v>
      </c>
      <c r="CZ42" s="0" t="n">
        <f aca="false">AF42</f>
        <v>73.13</v>
      </c>
      <c r="DA42" s="0" t="n">
        <f aca="false">AJ42</f>
        <v>1</v>
      </c>
      <c r="DB42" s="0" t="n">
        <f aca="false">ROUND(AT42*CZ42,2)</f>
        <v>521.42</v>
      </c>
      <c r="DC42" s="0" t="n">
        <f aca="false">ROUND(AT42*AG42,2)</f>
        <v>79.21</v>
      </c>
      <c r="DF42" s="0" t="n">
        <f aca="false">ROUND(ROUND(AE42,2)*CX42,2)</f>
        <v>0</v>
      </c>
      <c r="DG42" s="0" t="n">
        <f aca="false">ROUND(ROUND(AF42,2)*CX42,2)</f>
        <v>57.36</v>
      </c>
      <c r="DH42" s="0" t="n">
        <f aca="false">ROUND(ROUND(AG42,2)*ROUND(AT42*Source!I31,9),2)</f>
        <v>8.71</v>
      </c>
      <c r="DI42" s="0" t="n">
        <f aca="false">ROUND(ROUND(AH42,2)*CX42,2)</f>
        <v>0</v>
      </c>
      <c r="DJ42" s="0" t="n">
        <f aca="false">DG42</f>
        <v>57.36</v>
      </c>
      <c r="DK42" s="0" t="n">
        <v>0</v>
      </c>
      <c r="DM42" s="0" t="n">
        <v>0</v>
      </c>
      <c r="DO42" s="0" t="n">
        <v>0</v>
      </c>
    </row>
    <row r="43" customFormat="false" ht="12.75" hidden="false" customHeight="false" outlineLevel="0" collapsed="false">
      <c r="A43" s="0" t="n">
        <f aca="false">ROW(Source!A31)</f>
        <v>31</v>
      </c>
      <c r="B43" s="0" t="n">
        <v>86497922</v>
      </c>
      <c r="C43" s="0" t="n">
        <v>86497950</v>
      </c>
      <c r="D43" s="0" t="n">
        <v>0</v>
      </c>
      <c r="E43" s="0" t="n">
        <v>1</v>
      </c>
      <c r="F43" s="0" t="n">
        <v>1</v>
      </c>
      <c r="G43" s="0" t="n">
        <v>30515945</v>
      </c>
      <c r="H43" s="0" t="n">
        <v>2</v>
      </c>
      <c r="I43" s="0" t="s">
        <v>265</v>
      </c>
      <c r="K43" s="0" t="s">
        <v>266</v>
      </c>
      <c r="L43" s="0" t="n">
        <v>1368</v>
      </c>
      <c r="N43" s="0" t="n">
        <v>1011</v>
      </c>
      <c r="O43" s="0" t="s">
        <v>262</v>
      </c>
      <c r="P43" s="0" t="s">
        <v>262</v>
      </c>
      <c r="Q43" s="0" t="n">
        <v>1</v>
      </c>
      <c r="W43" s="0" t="n">
        <v>0</v>
      </c>
      <c r="X43" s="0" t="n">
        <v>783330151</v>
      </c>
      <c r="Y43" s="0" t="n">
        <f aca="false">AT43</f>
        <v>2.82</v>
      </c>
      <c r="AA43" s="0" t="n">
        <v>0</v>
      </c>
      <c r="AB43" s="0" t="n">
        <v>168.23</v>
      </c>
      <c r="AC43" s="0" t="n">
        <v>15.9</v>
      </c>
      <c r="AD43" s="0" t="n">
        <v>0</v>
      </c>
      <c r="AE43" s="0" t="n">
        <v>0</v>
      </c>
      <c r="AF43" s="0" t="n">
        <v>157.67</v>
      </c>
      <c r="AG43" s="0" t="n">
        <v>14.9</v>
      </c>
      <c r="AH43" s="0" t="n">
        <v>0</v>
      </c>
      <c r="AI43" s="0" t="n">
        <v>1</v>
      </c>
      <c r="AJ43" s="0" t="n">
        <v>1</v>
      </c>
      <c r="AK43" s="0" t="n">
        <v>1</v>
      </c>
      <c r="AL43" s="0" t="n">
        <v>1</v>
      </c>
      <c r="AM43" s="0" t="n">
        <v>0</v>
      </c>
      <c r="AN43" s="0" t="n">
        <v>0</v>
      </c>
      <c r="AO43" s="0" t="n">
        <v>1</v>
      </c>
      <c r="AP43" s="0" t="n">
        <v>0</v>
      </c>
      <c r="AQ43" s="0" t="n">
        <v>0</v>
      </c>
      <c r="AR43" s="0" t="n">
        <v>0</v>
      </c>
      <c r="AT43" s="0" t="n">
        <v>2.82</v>
      </c>
      <c r="AV43" s="0" t="n">
        <v>0</v>
      </c>
      <c r="AW43" s="0" t="n">
        <v>2</v>
      </c>
      <c r="AX43" s="0" t="n">
        <v>86497967</v>
      </c>
      <c r="AY43" s="0" t="n">
        <v>1</v>
      </c>
      <c r="AZ43" s="0" t="n">
        <v>6144</v>
      </c>
      <c r="BA43" s="0" t="n">
        <v>43</v>
      </c>
      <c r="BB43" s="0" t="n">
        <v>0</v>
      </c>
      <c r="BC43" s="0" t="n">
        <v>0</v>
      </c>
      <c r="BD43" s="0" t="n">
        <v>0</v>
      </c>
      <c r="BE43" s="0" t="n">
        <v>0</v>
      </c>
      <c r="BF43" s="0" t="n">
        <v>0</v>
      </c>
      <c r="BG43" s="0" t="n">
        <v>0</v>
      </c>
      <c r="BH43" s="0" t="n">
        <v>0</v>
      </c>
      <c r="BI43" s="0" t="n">
        <v>0</v>
      </c>
      <c r="BJ43" s="0" t="n">
        <v>0</v>
      </c>
      <c r="BK43" s="0" t="n">
        <v>0</v>
      </c>
      <c r="BL43" s="0" t="n">
        <v>0</v>
      </c>
      <c r="BM43" s="0" t="n">
        <v>0</v>
      </c>
      <c r="BN43" s="0" t="n">
        <v>0</v>
      </c>
      <c r="BO43" s="0" t="n">
        <v>0</v>
      </c>
      <c r="BP43" s="0" t="n">
        <v>0</v>
      </c>
      <c r="BQ43" s="0" t="n">
        <v>0</v>
      </c>
      <c r="BR43" s="0" t="n">
        <v>0</v>
      </c>
      <c r="BS43" s="0" t="n">
        <v>0</v>
      </c>
      <c r="BT43" s="0" t="n">
        <v>0</v>
      </c>
      <c r="BU43" s="0" t="n">
        <v>0</v>
      </c>
      <c r="BV43" s="0" t="n">
        <v>0</v>
      </c>
      <c r="BW43" s="0" t="n">
        <v>0</v>
      </c>
      <c r="CV43" s="0" t="n">
        <v>0</v>
      </c>
      <c r="CW43" s="0" t="n">
        <f aca="false">ROUND(AT43*Source!I31*DO43,9)</f>
        <v>0</v>
      </c>
      <c r="CX43" s="0" t="n">
        <f aca="false">ROUND(Y43*Source!I31,9)</f>
        <v>0.3102</v>
      </c>
      <c r="CY43" s="0" t="n">
        <f aca="false">AB43</f>
        <v>168.23</v>
      </c>
      <c r="CZ43" s="0" t="n">
        <f aca="false">AF43</f>
        <v>157.67</v>
      </c>
      <c r="DA43" s="0" t="n">
        <f aca="false">AJ43</f>
        <v>1</v>
      </c>
      <c r="DB43" s="0" t="n">
        <f aca="false">ROUND(AT43*CZ43,2)</f>
        <v>444.63</v>
      </c>
      <c r="DC43" s="0" t="n">
        <f aca="false">ROUND(AT43*AG43,2)</f>
        <v>42.02</v>
      </c>
      <c r="DF43" s="0" t="n">
        <f aca="false">ROUND(ROUND(AE43,2)*CX43,2)</f>
        <v>0</v>
      </c>
      <c r="DG43" s="0" t="n">
        <f aca="false">ROUND(ROUND(AF43,2)*CX43,2)</f>
        <v>48.91</v>
      </c>
      <c r="DH43" s="0" t="n">
        <f aca="false">ROUND(ROUND(AG43,2)*ROUND(AT43*Source!I31,9),2)</f>
        <v>4.62</v>
      </c>
      <c r="DI43" s="0" t="n">
        <f aca="false">ROUND(ROUND(AH43,2)*CX43,2)</f>
        <v>0</v>
      </c>
      <c r="DJ43" s="0" t="n">
        <f aca="false">DG43</f>
        <v>48.91</v>
      </c>
      <c r="DK43" s="0" t="n">
        <v>0</v>
      </c>
      <c r="DM43" s="0" t="n">
        <v>0</v>
      </c>
      <c r="DO43" s="0" t="n">
        <v>0</v>
      </c>
    </row>
    <row r="44" customFormat="false" ht="12.75" hidden="false" customHeight="false" outlineLevel="0" collapsed="false">
      <c r="A44" s="0" t="n">
        <f aca="false">ROW(Source!A31)</f>
        <v>31</v>
      </c>
      <c r="B44" s="0" t="n">
        <v>86497922</v>
      </c>
      <c r="C44" s="0" t="n">
        <v>86497950</v>
      </c>
      <c r="D44" s="0" t="n">
        <v>0</v>
      </c>
      <c r="E44" s="0" t="n">
        <v>1</v>
      </c>
      <c r="F44" s="0" t="n">
        <v>1</v>
      </c>
      <c r="G44" s="0" t="n">
        <v>30515945</v>
      </c>
      <c r="H44" s="0" t="n">
        <v>2</v>
      </c>
      <c r="I44" s="0" t="s">
        <v>267</v>
      </c>
      <c r="K44" s="0" t="s">
        <v>268</v>
      </c>
      <c r="L44" s="0" t="n">
        <v>1368</v>
      </c>
      <c r="N44" s="0" t="n">
        <v>1011</v>
      </c>
      <c r="O44" s="0" t="s">
        <v>262</v>
      </c>
      <c r="P44" s="0" t="s">
        <v>262</v>
      </c>
      <c r="Q44" s="0" t="n">
        <v>1</v>
      </c>
      <c r="W44" s="0" t="n">
        <v>0</v>
      </c>
      <c r="X44" s="0" t="n">
        <v>1354124625</v>
      </c>
      <c r="Y44" s="0" t="n">
        <f aca="false">AT44</f>
        <v>0.23</v>
      </c>
      <c r="AA44" s="0" t="n">
        <v>0</v>
      </c>
      <c r="AB44" s="0" t="n">
        <v>154.88</v>
      </c>
      <c r="AC44" s="0" t="n">
        <v>13.66</v>
      </c>
      <c r="AD44" s="0" t="n">
        <v>0</v>
      </c>
      <c r="AE44" s="0" t="n">
        <v>0</v>
      </c>
      <c r="AF44" s="0" t="n">
        <v>145.15</v>
      </c>
      <c r="AG44" s="0" t="n">
        <v>12.8</v>
      </c>
      <c r="AH44" s="0" t="n">
        <v>0</v>
      </c>
      <c r="AI44" s="0" t="n">
        <v>1</v>
      </c>
      <c r="AJ44" s="0" t="n">
        <v>1</v>
      </c>
      <c r="AK44" s="0" t="n">
        <v>1</v>
      </c>
      <c r="AL44" s="0" t="n">
        <v>1</v>
      </c>
      <c r="AM44" s="0" t="n">
        <v>0</v>
      </c>
      <c r="AN44" s="0" t="n">
        <v>0</v>
      </c>
      <c r="AO44" s="0" t="n">
        <v>1</v>
      </c>
      <c r="AP44" s="0" t="n">
        <v>0</v>
      </c>
      <c r="AQ44" s="0" t="n">
        <v>0</v>
      </c>
      <c r="AR44" s="0" t="n">
        <v>0</v>
      </c>
      <c r="AT44" s="0" t="n">
        <v>0.23</v>
      </c>
      <c r="AV44" s="0" t="n">
        <v>0</v>
      </c>
      <c r="AW44" s="0" t="n">
        <v>2</v>
      </c>
      <c r="AX44" s="0" t="n">
        <v>86497968</v>
      </c>
      <c r="AY44" s="0" t="n">
        <v>1</v>
      </c>
      <c r="AZ44" s="0" t="n">
        <v>6144</v>
      </c>
      <c r="BA44" s="0" t="n">
        <v>44</v>
      </c>
      <c r="BB44" s="0" t="n">
        <v>0</v>
      </c>
      <c r="BC44" s="0" t="n">
        <v>0</v>
      </c>
      <c r="BD44" s="0" t="n">
        <v>0</v>
      </c>
      <c r="BE44" s="0" t="n">
        <v>0</v>
      </c>
      <c r="BF44" s="0" t="n">
        <v>0</v>
      </c>
      <c r="BG44" s="0" t="n">
        <v>0</v>
      </c>
      <c r="BH44" s="0" t="n">
        <v>0</v>
      </c>
      <c r="BI44" s="0" t="n">
        <v>0</v>
      </c>
      <c r="BJ44" s="0" t="n">
        <v>0</v>
      </c>
      <c r="BK44" s="0" t="n">
        <v>0</v>
      </c>
      <c r="BL44" s="0" t="n">
        <v>0</v>
      </c>
      <c r="BM44" s="0" t="n">
        <v>0</v>
      </c>
      <c r="BN44" s="0" t="n">
        <v>0</v>
      </c>
      <c r="BO44" s="0" t="n">
        <v>0</v>
      </c>
      <c r="BP44" s="0" t="n">
        <v>0</v>
      </c>
      <c r="BQ44" s="0" t="n">
        <v>0</v>
      </c>
      <c r="BR44" s="0" t="n">
        <v>0</v>
      </c>
      <c r="BS44" s="0" t="n">
        <v>0</v>
      </c>
      <c r="BT44" s="0" t="n">
        <v>0</v>
      </c>
      <c r="BU44" s="0" t="n">
        <v>0</v>
      </c>
      <c r="BV44" s="0" t="n">
        <v>0</v>
      </c>
      <c r="BW44" s="0" t="n">
        <v>0</v>
      </c>
      <c r="CV44" s="0" t="n">
        <v>0</v>
      </c>
      <c r="CW44" s="0" t="n">
        <f aca="false">ROUND(AT44*Source!I31*DO44,9)</f>
        <v>0</v>
      </c>
      <c r="CX44" s="0" t="n">
        <f aca="false">ROUND(Y44*Source!I31,9)</f>
        <v>0.0253</v>
      </c>
      <c r="CY44" s="0" t="n">
        <f aca="false">AB44</f>
        <v>154.88</v>
      </c>
      <c r="CZ44" s="0" t="n">
        <f aca="false">AF44</f>
        <v>145.15</v>
      </c>
      <c r="DA44" s="0" t="n">
        <f aca="false">AJ44</f>
        <v>1</v>
      </c>
      <c r="DB44" s="0" t="n">
        <f aca="false">ROUND(AT44*CZ44,2)</f>
        <v>33.38</v>
      </c>
      <c r="DC44" s="0" t="n">
        <f aca="false">ROUND(AT44*AG44,2)</f>
        <v>2.94</v>
      </c>
      <c r="DF44" s="0" t="n">
        <f aca="false">ROUND(ROUND(AE44,2)*CX44,2)</f>
        <v>0</v>
      </c>
      <c r="DG44" s="0" t="n">
        <f aca="false">ROUND(ROUND(AF44,2)*CX44,2)</f>
        <v>3.67</v>
      </c>
      <c r="DH44" s="0" t="n">
        <f aca="false">ROUND(ROUND(AG44,2)*ROUND(AT44*Source!I31,9),2)</f>
        <v>0.32</v>
      </c>
      <c r="DI44" s="0" t="n">
        <f aca="false">ROUND(ROUND(AH44,2)*CX44,2)</f>
        <v>0</v>
      </c>
      <c r="DJ44" s="0" t="n">
        <f aca="false">DG44</f>
        <v>3.67</v>
      </c>
      <c r="DK44" s="0" t="n">
        <v>0</v>
      </c>
      <c r="DM44" s="0" t="n">
        <v>0</v>
      </c>
      <c r="DO44" s="0" t="n">
        <v>0</v>
      </c>
    </row>
    <row r="45" customFormat="false" ht="12.75" hidden="false" customHeight="false" outlineLevel="0" collapsed="false">
      <c r="A45" s="0" t="n">
        <f aca="false">ROW(Source!A31)</f>
        <v>31</v>
      </c>
      <c r="B45" s="0" t="n">
        <v>86497922</v>
      </c>
      <c r="C45" s="0" t="n">
        <v>86497950</v>
      </c>
      <c r="D45" s="0" t="n">
        <v>0</v>
      </c>
      <c r="E45" s="0" t="n">
        <v>1</v>
      </c>
      <c r="F45" s="0" t="n">
        <v>1</v>
      </c>
      <c r="G45" s="0" t="n">
        <v>30515945</v>
      </c>
      <c r="H45" s="0" t="n">
        <v>3</v>
      </c>
      <c r="I45" s="0" t="s">
        <v>269</v>
      </c>
      <c r="K45" s="0" t="s">
        <v>270</v>
      </c>
      <c r="L45" s="0" t="n">
        <v>1339</v>
      </c>
      <c r="N45" s="0" t="n">
        <v>1007</v>
      </c>
      <c r="O45" s="0" t="s">
        <v>222</v>
      </c>
      <c r="P45" s="0" t="s">
        <v>222</v>
      </c>
      <c r="Q45" s="0" t="n">
        <v>1</v>
      </c>
      <c r="W45" s="0" t="n">
        <v>0</v>
      </c>
      <c r="X45" s="0" t="n">
        <v>-1580317299</v>
      </c>
      <c r="Y45" s="0" t="n">
        <f aca="false">AT45</f>
        <v>2.26</v>
      </c>
      <c r="AA45" s="0" t="n">
        <v>0</v>
      </c>
      <c r="AB45" s="0" t="n">
        <v>0</v>
      </c>
      <c r="AC45" s="0" t="n">
        <v>0</v>
      </c>
      <c r="AD45" s="0" t="n">
        <v>0</v>
      </c>
      <c r="AE45" s="0" t="n">
        <v>0</v>
      </c>
      <c r="AF45" s="0" t="n">
        <v>0</v>
      </c>
      <c r="AG45" s="0" t="n">
        <v>0</v>
      </c>
      <c r="AH45" s="0" t="n">
        <v>0</v>
      </c>
      <c r="AI45" s="0" t="n">
        <v>1</v>
      </c>
      <c r="AJ45" s="0" t="n">
        <v>1</v>
      </c>
      <c r="AK45" s="0" t="n">
        <v>1</v>
      </c>
      <c r="AL45" s="0" t="n">
        <v>1</v>
      </c>
      <c r="AM45" s="0" t="n">
        <v>0</v>
      </c>
      <c r="AN45" s="0" t="n">
        <v>0</v>
      </c>
      <c r="AO45" s="0" t="n">
        <v>1</v>
      </c>
      <c r="AP45" s="0" t="n">
        <v>0</v>
      </c>
      <c r="AQ45" s="0" t="n">
        <v>0</v>
      </c>
      <c r="AR45" s="0" t="n">
        <v>0</v>
      </c>
      <c r="AT45" s="0" t="n">
        <v>2.26</v>
      </c>
      <c r="AV45" s="0" t="n">
        <v>0</v>
      </c>
      <c r="AW45" s="0" t="n">
        <v>2</v>
      </c>
      <c r="AX45" s="0" t="n">
        <v>86497969</v>
      </c>
      <c r="AY45" s="0" t="n">
        <v>1</v>
      </c>
      <c r="AZ45" s="0" t="n">
        <v>6144</v>
      </c>
      <c r="BA45" s="0" t="n">
        <v>45</v>
      </c>
      <c r="BB45" s="0" t="n">
        <v>0</v>
      </c>
      <c r="BC45" s="0" t="n">
        <v>0</v>
      </c>
      <c r="BD45" s="0" t="n">
        <v>0</v>
      </c>
      <c r="BE45" s="0" t="n">
        <v>0</v>
      </c>
      <c r="BF45" s="0" t="n">
        <v>0</v>
      </c>
      <c r="BG45" s="0" t="n">
        <v>0</v>
      </c>
      <c r="BH45" s="0" t="n">
        <v>0</v>
      </c>
      <c r="BI45" s="0" t="n">
        <v>0</v>
      </c>
      <c r="BJ45" s="0" t="n">
        <v>0</v>
      </c>
      <c r="BK45" s="0" t="n">
        <v>0</v>
      </c>
      <c r="BL45" s="0" t="n">
        <v>0</v>
      </c>
      <c r="BM45" s="0" t="n">
        <v>0</v>
      </c>
      <c r="BN45" s="0" t="n">
        <v>0</v>
      </c>
      <c r="BO45" s="0" t="n">
        <v>0</v>
      </c>
      <c r="BP45" s="0" t="n">
        <v>0</v>
      </c>
      <c r="BQ45" s="0" t="n">
        <v>0</v>
      </c>
      <c r="BR45" s="0" t="n">
        <v>0</v>
      </c>
      <c r="BS45" s="0" t="n">
        <v>0</v>
      </c>
      <c r="BT45" s="0" t="n">
        <v>0</v>
      </c>
      <c r="BU45" s="0" t="n">
        <v>0</v>
      </c>
      <c r="BV45" s="0" t="n">
        <v>0</v>
      </c>
      <c r="BW45" s="0" t="n">
        <v>0</v>
      </c>
      <c r="CV45" s="0" t="n">
        <v>0</v>
      </c>
      <c r="CW45" s="0" t="n">
        <v>0</v>
      </c>
      <c r="CX45" s="0" t="n">
        <f aca="false">ROUND(Y45*Source!I31,9)</f>
        <v>0.2486</v>
      </c>
      <c r="CY45" s="0" t="n">
        <f aca="false">AA45</f>
        <v>0</v>
      </c>
      <c r="CZ45" s="0" t="n">
        <f aca="false">AE45</f>
        <v>0</v>
      </c>
      <c r="DA45" s="0" t="n">
        <f aca="false">AI45</f>
        <v>1</v>
      </c>
      <c r="DB45" s="0" t="n">
        <f aca="false">ROUND(AT45*CZ45,2)</f>
        <v>0</v>
      </c>
      <c r="DC45" s="0" t="n">
        <f aca="false">ROUND(AT45*AG45,2)</f>
        <v>0</v>
      </c>
      <c r="DF45" s="0" t="n">
        <f aca="false">ROUND(ROUND(AE45,2)*CX45,2)</f>
        <v>0</v>
      </c>
      <c r="DG45" s="0" t="n">
        <f aca="false">ROUND(ROUND(AF45,2)*CX45,2)</f>
        <v>0</v>
      </c>
      <c r="DH45" s="0" t="n">
        <f aca="false">ROUND(ROUND(AG45,2)*ROUND(AT45*Source!I31,9),2)</f>
        <v>0</v>
      </c>
      <c r="DI45" s="0" t="n">
        <f aca="false">ROUND(ROUND(AH45,2)*CX45,2)</f>
        <v>0</v>
      </c>
      <c r="DJ45" s="0" t="n">
        <f aca="false">DF45</f>
        <v>0</v>
      </c>
      <c r="DK45" s="0" t="n">
        <v>0</v>
      </c>
      <c r="DM45" s="0" t="n">
        <v>0</v>
      </c>
      <c r="DO45" s="0" t="n">
        <v>0</v>
      </c>
    </row>
    <row r="46" customFormat="false" ht="12.75" hidden="false" customHeight="false" outlineLevel="0" collapsed="false">
      <c r="A46" s="0" t="n">
        <f aca="false">ROW(Source!A31)</f>
        <v>31</v>
      </c>
      <c r="B46" s="0" t="n">
        <v>86497922</v>
      </c>
      <c r="C46" s="0" t="n">
        <v>86497950</v>
      </c>
      <c r="D46" s="0" t="n">
        <v>0</v>
      </c>
      <c r="E46" s="0" t="n">
        <v>1</v>
      </c>
      <c r="F46" s="0" t="n">
        <v>1</v>
      </c>
      <c r="G46" s="0" t="n">
        <v>30515945</v>
      </c>
      <c r="H46" s="0" t="n">
        <v>3</v>
      </c>
      <c r="I46" s="0" t="s">
        <v>271</v>
      </c>
      <c r="K46" s="0" t="s">
        <v>272</v>
      </c>
      <c r="L46" s="0" t="n">
        <v>1348</v>
      </c>
      <c r="N46" s="0" t="n">
        <v>1009</v>
      </c>
      <c r="O46" s="0" t="s">
        <v>220</v>
      </c>
      <c r="P46" s="0" t="s">
        <v>220</v>
      </c>
      <c r="Q46" s="0" t="n">
        <v>1000</v>
      </c>
      <c r="W46" s="0" t="n">
        <v>0</v>
      </c>
      <c r="X46" s="0" t="n">
        <v>202703549</v>
      </c>
      <c r="Y46" s="0" t="n">
        <f aca="false">AT46</f>
        <v>0.64</v>
      </c>
      <c r="AA46" s="0" t="n">
        <v>0</v>
      </c>
      <c r="AB46" s="0" t="n">
        <v>0</v>
      </c>
      <c r="AC46" s="0" t="n">
        <v>0</v>
      </c>
      <c r="AD46" s="0" t="n">
        <v>0</v>
      </c>
      <c r="AE46" s="0" t="n">
        <v>0</v>
      </c>
      <c r="AF46" s="0" t="n">
        <v>0</v>
      </c>
      <c r="AG46" s="0" t="n">
        <v>0</v>
      </c>
      <c r="AH46" s="0" t="n">
        <v>0</v>
      </c>
      <c r="AI46" s="0" t="n">
        <v>1</v>
      </c>
      <c r="AJ46" s="0" t="n">
        <v>1</v>
      </c>
      <c r="AK46" s="0" t="n">
        <v>1</v>
      </c>
      <c r="AL46" s="0" t="n">
        <v>1</v>
      </c>
      <c r="AM46" s="0" t="n">
        <v>0</v>
      </c>
      <c r="AN46" s="0" t="n">
        <v>0</v>
      </c>
      <c r="AO46" s="0" t="n">
        <v>1</v>
      </c>
      <c r="AP46" s="0" t="n">
        <v>0</v>
      </c>
      <c r="AQ46" s="0" t="n">
        <v>0</v>
      </c>
      <c r="AR46" s="0" t="n">
        <v>0</v>
      </c>
      <c r="AT46" s="0" t="n">
        <v>0.64</v>
      </c>
      <c r="AV46" s="0" t="n">
        <v>0</v>
      </c>
      <c r="AW46" s="0" t="n">
        <v>2</v>
      </c>
      <c r="AX46" s="0" t="n">
        <v>86497970</v>
      </c>
      <c r="AY46" s="0" t="n">
        <v>1</v>
      </c>
      <c r="AZ46" s="0" t="n">
        <v>6144</v>
      </c>
      <c r="BA46" s="0" t="n">
        <v>46</v>
      </c>
      <c r="BB46" s="0" t="n">
        <v>0</v>
      </c>
      <c r="BC46" s="0" t="n">
        <v>0</v>
      </c>
      <c r="BD46" s="0" t="n">
        <v>0</v>
      </c>
      <c r="BE46" s="0" t="n">
        <v>0</v>
      </c>
      <c r="BF46" s="0" t="n">
        <v>0</v>
      </c>
      <c r="BG46" s="0" t="n">
        <v>0</v>
      </c>
      <c r="BH46" s="0" t="n">
        <v>0</v>
      </c>
      <c r="BI46" s="0" t="n">
        <v>0</v>
      </c>
      <c r="BJ46" s="0" t="n">
        <v>0</v>
      </c>
      <c r="BK46" s="0" t="n">
        <v>0</v>
      </c>
      <c r="BL46" s="0" t="n">
        <v>0</v>
      </c>
      <c r="BM46" s="0" t="n">
        <v>0</v>
      </c>
      <c r="BN46" s="0" t="n">
        <v>0</v>
      </c>
      <c r="BO46" s="0" t="n">
        <v>0</v>
      </c>
      <c r="BP46" s="0" t="n">
        <v>0</v>
      </c>
      <c r="BQ46" s="0" t="n">
        <v>0</v>
      </c>
      <c r="BR46" s="0" t="n">
        <v>0</v>
      </c>
      <c r="BS46" s="0" t="n">
        <v>0</v>
      </c>
      <c r="BT46" s="0" t="n">
        <v>0</v>
      </c>
      <c r="BU46" s="0" t="n">
        <v>0</v>
      </c>
      <c r="BV46" s="0" t="n">
        <v>0</v>
      </c>
      <c r="BW46" s="0" t="n">
        <v>0</v>
      </c>
      <c r="CV46" s="0" t="n">
        <v>0</v>
      </c>
      <c r="CW46" s="0" t="n">
        <v>0</v>
      </c>
      <c r="CX46" s="0" t="n">
        <f aca="false">ROUND(Y46*Source!I31,9)</f>
        <v>0.0704</v>
      </c>
      <c r="CY46" s="0" t="n">
        <f aca="false">AA46</f>
        <v>0</v>
      </c>
      <c r="CZ46" s="0" t="n">
        <f aca="false">AE46</f>
        <v>0</v>
      </c>
      <c r="DA46" s="0" t="n">
        <f aca="false">AI46</f>
        <v>1</v>
      </c>
      <c r="DB46" s="0" t="n">
        <f aca="false">ROUND(AT46*CZ46,2)</f>
        <v>0</v>
      </c>
      <c r="DC46" s="0" t="n">
        <f aca="false">ROUND(AT46*AG46,2)</f>
        <v>0</v>
      </c>
      <c r="DF46" s="0" t="n">
        <f aca="false">ROUND(ROUND(AE46,2)*CX46,2)</f>
        <v>0</v>
      </c>
      <c r="DG46" s="0" t="n">
        <f aca="false">ROUND(ROUND(AF46,2)*CX46,2)</f>
        <v>0</v>
      </c>
      <c r="DH46" s="0" t="n">
        <f aca="false">ROUND(ROUND(AG46,2)*ROUND(AT46*Source!I31,9),2)</f>
        <v>0</v>
      </c>
      <c r="DI46" s="0" t="n">
        <f aca="false">ROUND(ROUND(AH46,2)*CX46,2)</f>
        <v>0</v>
      </c>
      <c r="DJ46" s="0" t="n">
        <f aca="false">DF46</f>
        <v>0</v>
      </c>
      <c r="DK46" s="0" t="n">
        <v>0</v>
      </c>
      <c r="DM46" s="0" t="n">
        <v>0</v>
      </c>
      <c r="DO46" s="0" t="n">
        <v>0</v>
      </c>
    </row>
    <row r="47" customFormat="false" ht="12.75" hidden="false" customHeight="false" outlineLevel="0" collapsed="false">
      <c r="A47" s="0" t="n">
        <f aca="false">ROW(Source!A31)</f>
        <v>31</v>
      </c>
      <c r="B47" s="0" t="n">
        <v>86497922</v>
      </c>
      <c r="C47" s="0" t="n">
        <v>86497950</v>
      </c>
      <c r="D47" s="0" t="n">
        <v>42194904</v>
      </c>
      <c r="E47" s="0" t="n">
        <v>1</v>
      </c>
      <c r="F47" s="0" t="n">
        <v>1</v>
      </c>
      <c r="G47" s="0" t="n">
        <v>30515945</v>
      </c>
      <c r="H47" s="0" t="n">
        <v>3</v>
      </c>
      <c r="I47" s="0" t="s">
        <v>273</v>
      </c>
      <c r="K47" s="0" t="s">
        <v>274</v>
      </c>
      <c r="L47" s="0" t="n">
        <v>1348</v>
      </c>
      <c r="N47" s="0" t="n">
        <v>1009</v>
      </c>
      <c r="O47" s="0" t="s">
        <v>220</v>
      </c>
      <c r="P47" s="0" t="s">
        <v>220</v>
      </c>
      <c r="Q47" s="0" t="n">
        <v>1000</v>
      </c>
      <c r="W47" s="0" t="n">
        <v>0</v>
      </c>
      <c r="X47" s="0" t="n">
        <v>-664602634</v>
      </c>
      <c r="Y47" s="0" t="n">
        <f aca="false">AT47</f>
        <v>0</v>
      </c>
      <c r="AA47" s="0" t="n">
        <v>0</v>
      </c>
      <c r="AB47" s="0" t="n">
        <v>0</v>
      </c>
      <c r="AC47" s="0" t="n">
        <v>0</v>
      </c>
      <c r="AD47" s="0" t="n">
        <v>0</v>
      </c>
      <c r="AE47" s="0" t="n">
        <v>0</v>
      </c>
      <c r="AF47" s="0" t="n">
        <v>0</v>
      </c>
      <c r="AG47" s="0" t="n">
        <v>0</v>
      </c>
      <c r="AH47" s="0" t="n">
        <v>0</v>
      </c>
      <c r="AI47" s="0" t="n">
        <v>1</v>
      </c>
      <c r="AJ47" s="0" t="n">
        <v>1</v>
      </c>
      <c r="AK47" s="0" t="n">
        <v>1</v>
      </c>
      <c r="AL47" s="0" t="n">
        <v>1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  <c r="AT47" s="0" t="n">
        <v>0</v>
      </c>
      <c r="AV47" s="0" t="n">
        <v>0</v>
      </c>
      <c r="AW47" s="0" t="n">
        <v>2</v>
      </c>
      <c r="AX47" s="0" t="n">
        <v>86497971</v>
      </c>
      <c r="AY47" s="0" t="n">
        <v>1</v>
      </c>
      <c r="AZ47" s="0" t="n">
        <v>0</v>
      </c>
      <c r="BA47" s="0" t="n">
        <v>47</v>
      </c>
      <c r="BB47" s="0" t="n">
        <v>0</v>
      </c>
      <c r="BC47" s="0" t="n">
        <v>0</v>
      </c>
      <c r="BD47" s="0" t="n">
        <v>0</v>
      </c>
      <c r="BE47" s="0" t="n">
        <v>0</v>
      </c>
      <c r="BF47" s="0" t="n">
        <v>0</v>
      </c>
      <c r="BG47" s="0" t="n">
        <v>0</v>
      </c>
      <c r="BH47" s="0" t="n">
        <v>0</v>
      </c>
      <c r="BI47" s="0" t="n">
        <v>0</v>
      </c>
      <c r="BJ47" s="0" t="n">
        <v>0</v>
      </c>
      <c r="BK47" s="0" t="n">
        <v>0</v>
      </c>
      <c r="BL47" s="0" t="n">
        <v>0</v>
      </c>
      <c r="BM47" s="0" t="n">
        <v>0</v>
      </c>
      <c r="BN47" s="0" t="n">
        <v>0</v>
      </c>
      <c r="BO47" s="0" t="n">
        <v>0</v>
      </c>
      <c r="BP47" s="0" t="n">
        <v>0</v>
      </c>
      <c r="BQ47" s="0" t="n">
        <v>0</v>
      </c>
      <c r="BR47" s="0" t="n">
        <v>0</v>
      </c>
      <c r="BS47" s="0" t="n">
        <v>0</v>
      </c>
      <c r="BT47" s="0" t="n">
        <v>0</v>
      </c>
      <c r="BU47" s="0" t="n">
        <v>0</v>
      </c>
      <c r="BV47" s="0" t="n">
        <v>0</v>
      </c>
      <c r="BW47" s="0" t="n">
        <v>0</v>
      </c>
      <c r="CV47" s="0" t="n">
        <v>0</v>
      </c>
      <c r="CW47" s="0" t="n">
        <v>0</v>
      </c>
      <c r="CX47" s="0" t="n">
        <f aca="false">ROUND(Y47*Source!I31,9)</f>
        <v>0</v>
      </c>
      <c r="CY47" s="0" t="n">
        <f aca="false">AA47</f>
        <v>0</v>
      </c>
      <c r="CZ47" s="0" t="n">
        <f aca="false">AE47</f>
        <v>0</v>
      </c>
      <c r="DA47" s="0" t="n">
        <f aca="false">AI47</f>
        <v>1</v>
      </c>
      <c r="DB47" s="0" t="n">
        <f aca="false">ROUND(AT47*CZ47,2)</f>
        <v>0</v>
      </c>
      <c r="DC47" s="0" t="n">
        <f aca="false">ROUND(AT47*AG47,2)</f>
        <v>0</v>
      </c>
      <c r="DF47" s="0" t="n">
        <f aca="false">ROUND(ROUND(AE47,2)*CX47,2)</f>
        <v>0</v>
      </c>
      <c r="DG47" s="0" t="n">
        <f aca="false">ROUND(ROUND(AF47,2)*CX47,2)</f>
        <v>0</v>
      </c>
      <c r="DH47" s="0" t="n">
        <f aca="false">ROUND(ROUND(AG47,2)*ROUND(AT47*Source!I31,9),2)</f>
        <v>0</v>
      </c>
      <c r="DI47" s="0" t="n">
        <f aca="false">ROUND(ROUND(AH47,2)*CX47,2)</f>
        <v>0</v>
      </c>
      <c r="DJ47" s="0" t="n">
        <f aca="false">DF47</f>
        <v>0</v>
      </c>
      <c r="DK47" s="0" t="n">
        <v>0</v>
      </c>
      <c r="DM47" s="0" t="n">
        <v>0</v>
      </c>
      <c r="DO47" s="0" t="n">
        <v>0</v>
      </c>
    </row>
    <row r="48" customFormat="false" ht="12.75" hidden="false" customHeight="false" outlineLevel="0" collapsed="false">
      <c r="A48" s="0" t="n">
        <f aca="false">ROW(Source!A31)</f>
        <v>31</v>
      </c>
      <c r="B48" s="0" t="n">
        <v>86497922</v>
      </c>
      <c r="C48" s="0" t="n">
        <v>86497950</v>
      </c>
      <c r="D48" s="0" t="n">
        <v>30531790</v>
      </c>
      <c r="E48" s="0" t="n">
        <v>1</v>
      </c>
      <c r="F48" s="0" t="n">
        <v>1</v>
      </c>
      <c r="G48" s="0" t="n">
        <v>30515945</v>
      </c>
      <c r="H48" s="0" t="n">
        <v>3</v>
      </c>
      <c r="I48" s="0" t="s">
        <v>275</v>
      </c>
      <c r="K48" s="0" t="s">
        <v>276</v>
      </c>
      <c r="L48" s="0" t="n">
        <v>1354</v>
      </c>
      <c r="N48" s="0" t="n">
        <v>1010</v>
      </c>
      <c r="O48" s="0" t="s">
        <v>277</v>
      </c>
      <c r="P48" s="0" t="s">
        <v>277</v>
      </c>
      <c r="Q48" s="0" t="n">
        <v>1</v>
      </c>
      <c r="W48" s="0" t="n">
        <v>0</v>
      </c>
      <c r="X48" s="0" t="n">
        <v>2087865785</v>
      </c>
      <c r="Y48" s="0" t="n">
        <f aca="false">AT48</f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F48" s="0" t="n">
        <v>0</v>
      </c>
      <c r="AG48" s="0" t="n">
        <v>0</v>
      </c>
      <c r="AH48" s="0" t="n">
        <v>0</v>
      </c>
      <c r="AI48" s="0" t="n">
        <v>1</v>
      </c>
      <c r="AJ48" s="0" t="n">
        <v>1</v>
      </c>
      <c r="AK48" s="0" t="n">
        <v>1</v>
      </c>
      <c r="AL48" s="0" t="n">
        <v>1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  <c r="AT48" s="0" t="n">
        <v>0</v>
      </c>
      <c r="AV48" s="0" t="n">
        <v>0</v>
      </c>
      <c r="AW48" s="0" t="n">
        <v>2</v>
      </c>
      <c r="AX48" s="0" t="n">
        <v>86497972</v>
      </c>
      <c r="AY48" s="0" t="n">
        <v>1</v>
      </c>
      <c r="AZ48" s="0" t="n">
        <v>0</v>
      </c>
      <c r="BA48" s="0" t="n">
        <v>48</v>
      </c>
      <c r="BB48" s="0" t="n">
        <v>0</v>
      </c>
      <c r="BC48" s="0" t="n">
        <v>0</v>
      </c>
      <c r="BD48" s="0" t="n">
        <v>0</v>
      </c>
      <c r="BE48" s="0" t="n">
        <v>0</v>
      </c>
      <c r="BF48" s="0" t="n">
        <v>0</v>
      </c>
      <c r="BG48" s="0" t="n">
        <v>0</v>
      </c>
      <c r="BH48" s="0" t="n">
        <v>0</v>
      </c>
      <c r="BI48" s="0" t="n">
        <v>0</v>
      </c>
      <c r="BJ48" s="0" t="n">
        <v>0</v>
      </c>
      <c r="BK48" s="0" t="n">
        <v>0</v>
      </c>
      <c r="BL48" s="0" t="n">
        <v>0</v>
      </c>
      <c r="BM48" s="0" t="n">
        <v>0</v>
      </c>
      <c r="BN48" s="0" t="n">
        <v>0</v>
      </c>
      <c r="BO48" s="0" t="n">
        <v>0</v>
      </c>
      <c r="BP48" s="0" t="n">
        <v>0</v>
      </c>
      <c r="BQ48" s="0" t="n">
        <v>0</v>
      </c>
      <c r="BR48" s="0" t="n">
        <v>0</v>
      </c>
      <c r="BS48" s="0" t="n">
        <v>0</v>
      </c>
      <c r="BT48" s="0" t="n">
        <v>0</v>
      </c>
      <c r="BU48" s="0" t="n">
        <v>0</v>
      </c>
      <c r="BV48" s="0" t="n">
        <v>0</v>
      </c>
      <c r="BW48" s="0" t="n">
        <v>0</v>
      </c>
      <c r="CV48" s="0" t="n">
        <v>0</v>
      </c>
      <c r="CW48" s="0" t="n">
        <v>0</v>
      </c>
      <c r="CX48" s="0" t="n">
        <f aca="false">ROUND(Y48*Source!I31,9)</f>
        <v>0</v>
      </c>
      <c r="CY48" s="0" t="n">
        <f aca="false">AA48</f>
        <v>0</v>
      </c>
      <c r="CZ48" s="0" t="n">
        <f aca="false">AE48</f>
        <v>0</v>
      </c>
      <c r="DA48" s="0" t="n">
        <f aca="false">AI48</f>
        <v>1</v>
      </c>
      <c r="DB48" s="0" t="n">
        <f aca="false">ROUND(AT48*CZ48,2)</f>
        <v>0</v>
      </c>
      <c r="DC48" s="0" t="n">
        <f aca="false">ROUND(AT48*AG48,2)</f>
        <v>0</v>
      </c>
      <c r="DF48" s="0" t="n">
        <f aca="false">ROUND(ROUND(AE48,2)*CX48,2)</f>
        <v>0</v>
      </c>
      <c r="DG48" s="0" t="n">
        <f aca="false">ROUND(ROUND(AF48,2)*CX48,2)</f>
        <v>0</v>
      </c>
      <c r="DH48" s="0" t="n">
        <f aca="false">ROUND(ROUND(AG48,2)*ROUND(AT48*Source!I31,9),2)</f>
        <v>0</v>
      </c>
      <c r="DI48" s="0" t="n">
        <f aca="false">ROUND(ROUND(AH48,2)*CX48,2)</f>
        <v>0</v>
      </c>
      <c r="DJ48" s="0" t="n">
        <f aca="false">DF48</f>
        <v>0</v>
      </c>
      <c r="DK48" s="0" t="n">
        <v>0</v>
      </c>
      <c r="DM48" s="0" t="n">
        <v>0</v>
      </c>
      <c r="DO48" s="0" t="n">
        <v>0</v>
      </c>
    </row>
    <row r="49" customFormat="false" ht="12.75" hidden="false" customHeight="false" outlineLevel="0" collapsed="false">
      <c r="A49" s="0" t="n">
        <f aca="false">ROW(Source!A31)</f>
        <v>31</v>
      </c>
      <c r="B49" s="0" t="n">
        <v>86497922</v>
      </c>
      <c r="C49" s="0" t="n">
        <v>86497950</v>
      </c>
      <c r="D49" s="0" t="n">
        <v>30531464</v>
      </c>
      <c r="E49" s="0" t="n">
        <v>1</v>
      </c>
      <c r="F49" s="0" t="n">
        <v>1</v>
      </c>
      <c r="G49" s="0" t="n">
        <v>30515945</v>
      </c>
      <c r="H49" s="0" t="n">
        <v>3</v>
      </c>
      <c r="I49" s="0" t="s">
        <v>278</v>
      </c>
      <c r="K49" s="0" t="s">
        <v>279</v>
      </c>
      <c r="L49" s="0" t="n">
        <v>1339</v>
      </c>
      <c r="N49" s="0" t="n">
        <v>1007</v>
      </c>
      <c r="O49" s="0" t="s">
        <v>222</v>
      </c>
      <c r="P49" s="0" t="s">
        <v>222</v>
      </c>
      <c r="Q49" s="0" t="n">
        <v>1</v>
      </c>
      <c r="W49" s="0" t="n">
        <v>0</v>
      </c>
      <c r="X49" s="0" t="n">
        <v>1930922274</v>
      </c>
      <c r="Y49" s="0" t="n">
        <f aca="false">AT49</f>
        <v>1.33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0</v>
      </c>
      <c r="AI49" s="0" t="n">
        <v>1</v>
      </c>
      <c r="AJ49" s="0" t="n">
        <v>1</v>
      </c>
      <c r="AK49" s="0" t="n">
        <v>1</v>
      </c>
      <c r="AL49" s="0" t="n">
        <v>1</v>
      </c>
      <c r="AM49" s="0" t="n">
        <v>0</v>
      </c>
      <c r="AN49" s="0" t="n">
        <v>0</v>
      </c>
      <c r="AO49" s="0" t="n">
        <v>0</v>
      </c>
      <c r="AP49" s="0" t="n">
        <v>0</v>
      </c>
      <c r="AQ49" s="0" t="n">
        <v>0</v>
      </c>
      <c r="AR49" s="0" t="n">
        <v>0</v>
      </c>
      <c r="AT49" s="0" t="n">
        <v>1.33</v>
      </c>
      <c r="AV49" s="0" t="n">
        <v>0</v>
      </c>
      <c r="AW49" s="0" t="n">
        <v>2</v>
      </c>
      <c r="AX49" s="0" t="n">
        <v>86497973</v>
      </c>
      <c r="AY49" s="0" t="n">
        <v>1</v>
      </c>
      <c r="AZ49" s="0" t="n">
        <v>6144</v>
      </c>
      <c r="BA49" s="0" t="n">
        <v>49</v>
      </c>
      <c r="BB49" s="0" t="n">
        <v>0</v>
      </c>
      <c r="BC49" s="0" t="n">
        <v>0</v>
      </c>
      <c r="BD49" s="0" t="n">
        <v>0</v>
      </c>
      <c r="BE49" s="0" t="n">
        <v>0</v>
      </c>
      <c r="BF49" s="0" t="n">
        <v>0</v>
      </c>
      <c r="BG49" s="0" t="n">
        <v>0</v>
      </c>
      <c r="BH49" s="0" t="n">
        <v>0</v>
      </c>
      <c r="BI49" s="0" t="n">
        <v>0</v>
      </c>
      <c r="BJ49" s="0" t="n">
        <v>0</v>
      </c>
      <c r="BK49" s="0" t="n">
        <v>0</v>
      </c>
      <c r="BL49" s="0" t="n">
        <v>0</v>
      </c>
      <c r="BM49" s="0" t="n">
        <v>0</v>
      </c>
      <c r="BN49" s="0" t="n">
        <v>0</v>
      </c>
      <c r="BO49" s="0" t="n">
        <v>0</v>
      </c>
      <c r="BP49" s="0" t="n">
        <v>0</v>
      </c>
      <c r="BQ49" s="0" t="n">
        <v>0</v>
      </c>
      <c r="BR49" s="0" t="n">
        <v>0</v>
      </c>
      <c r="BS49" s="0" t="n">
        <v>0</v>
      </c>
      <c r="BT49" s="0" t="n">
        <v>0</v>
      </c>
      <c r="BU49" s="0" t="n">
        <v>0</v>
      </c>
      <c r="BV49" s="0" t="n">
        <v>0</v>
      </c>
      <c r="BW49" s="0" t="n">
        <v>0</v>
      </c>
      <c r="CV49" s="0" t="n">
        <v>0</v>
      </c>
      <c r="CW49" s="0" t="n">
        <v>0</v>
      </c>
      <c r="CX49" s="0" t="n">
        <f aca="false">ROUND(Y49*Source!I31,9)</f>
        <v>0.1463</v>
      </c>
      <c r="CY49" s="0" t="n">
        <f aca="false">AA49</f>
        <v>0</v>
      </c>
      <c r="CZ49" s="0" t="n">
        <f aca="false">AE49</f>
        <v>0</v>
      </c>
      <c r="DA49" s="0" t="n">
        <f aca="false">AI49</f>
        <v>1</v>
      </c>
      <c r="DB49" s="0" t="n">
        <f aca="false">ROUND(AT49*CZ49,2)</f>
        <v>0</v>
      </c>
      <c r="DC49" s="0" t="n">
        <f aca="false">ROUND(AT49*AG49,2)</f>
        <v>0</v>
      </c>
      <c r="DF49" s="0" t="n">
        <f aca="false">ROUND(ROUND(AE49,2)*CX49,2)</f>
        <v>0</v>
      </c>
      <c r="DG49" s="0" t="n">
        <f aca="false">ROUND(ROUND(AF49,2)*CX49,2)</f>
        <v>0</v>
      </c>
      <c r="DH49" s="0" t="n">
        <f aca="false">ROUND(ROUND(AG49,2)*ROUND(AT49*Source!I31,9),2)</f>
        <v>0</v>
      </c>
      <c r="DI49" s="0" t="n">
        <f aca="false">ROUND(ROUND(AH49,2)*CX49,2)</f>
        <v>0</v>
      </c>
      <c r="DJ49" s="0" t="n">
        <f aca="false">DF49</f>
        <v>0</v>
      </c>
      <c r="DK49" s="0" t="n">
        <v>0</v>
      </c>
      <c r="DM49" s="0" t="n">
        <v>0</v>
      </c>
      <c r="DO49" s="0" t="n">
        <v>0</v>
      </c>
    </row>
    <row r="50" customFormat="false" ht="12.75" hidden="false" customHeight="false" outlineLevel="0" collapsed="false">
      <c r="A50" s="0" t="n">
        <f aca="false">ROW(Source!A31)</f>
        <v>31</v>
      </c>
      <c r="B50" s="0" t="n">
        <v>86497922</v>
      </c>
      <c r="C50" s="0" t="n">
        <v>86497950</v>
      </c>
      <c r="D50" s="0" t="n">
        <v>30531602</v>
      </c>
      <c r="E50" s="0" t="n">
        <v>1</v>
      </c>
      <c r="F50" s="0" t="n">
        <v>1</v>
      </c>
      <c r="G50" s="0" t="n">
        <v>30515945</v>
      </c>
      <c r="H50" s="0" t="n">
        <v>3</v>
      </c>
      <c r="I50" s="0" t="s">
        <v>280</v>
      </c>
      <c r="K50" s="0" t="s">
        <v>281</v>
      </c>
      <c r="L50" s="0" t="n">
        <v>1339</v>
      </c>
      <c r="N50" s="0" t="n">
        <v>1007</v>
      </c>
      <c r="O50" s="0" t="s">
        <v>222</v>
      </c>
      <c r="P50" s="0" t="s">
        <v>222</v>
      </c>
      <c r="Q50" s="0" t="n">
        <v>1</v>
      </c>
      <c r="W50" s="0" t="n">
        <v>0</v>
      </c>
      <c r="X50" s="0" t="n">
        <v>-1299012478</v>
      </c>
      <c r="Y50" s="0" t="n">
        <f aca="false">AT50</f>
        <v>0</v>
      </c>
      <c r="AA50" s="0" t="n">
        <v>0</v>
      </c>
      <c r="AB50" s="0" t="n">
        <v>0</v>
      </c>
      <c r="AC50" s="0" t="n">
        <v>0</v>
      </c>
      <c r="AD50" s="0" t="n">
        <v>0</v>
      </c>
      <c r="AE50" s="0" t="n">
        <v>0</v>
      </c>
      <c r="AF50" s="0" t="n">
        <v>0</v>
      </c>
      <c r="AG50" s="0" t="n">
        <v>0</v>
      </c>
      <c r="AH50" s="0" t="n">
        <v>0</v>
      </c>
      <c r="AI50" s="0" t="n">
        <v>1</v>
      </c>
      <c r="AJ50" s="0" t="n">
        <v>1</v>
      </c>
      <c r="AK50" s="0" t="n">
        <v>1</v>
      </c>
      <c r="AL50" s="0" t="n">
        <v>1</v>
      </c>
      <c r="AM50" s="0" t="n">
        <v>0</v>
      </c>
      <c r="AN50" s="0" t="n">
        <v>0</v>
      </c>
      <c r="AO50" s="0" t="n">
        <v>0</v>
      </c>
      <c r="AP50" s="0" t="n">
        <v>0</v>
      </c>
      <c r="AQ50" s="0" t="n">
        <v>0</v>
      </c>
      <c r="AR50" s="0" t="n">
        <v>0</v>
      </c>
      <c r="AT50" s="0" t="n">
        <v>0</v>
      </c>
      <c r="AV50" s="0" t="n">
        <v>0</v>
      </c>
      <c r="AW50" s="0" t="n">
        <v>2</v>
      </c>
      <c r="AX50" s="0" t="n">
        <v>86497974</v>
      </c>
      <c r="AY50" s="0" t="n">
        <v>1</v>
      </c>
      <c r="AZ50" s="0" t="n">
        <v>0</v>
      </c>
      <c r="BA50" s="0" t="n">
        <v>50</v>
      </c>
      <c r="BB50" s="0" t="n">
        <v>0</v>
      </c>
      <c r="BC50" s="0" t="n">
        <v>0</v>
      </c>
      <c r="BD50" s="0" t="n">
        <v>0</v>
      </c>
      <c r="BE50" s="0" t="n">
        <v>0</v>
      </c>
      <c r="BF50" s="0" t="n">
        <v>0</v>
      </c>
      <c r="BG50" s="0" t="n">
        <v>0</v>
      </c>
      <c r="BH50" s="0" t="n">
        <v>0</v>
      </c>
      <c r="BI50" s="0" t="n">
        <v>0</v>
      </c>
      <c r="BJ50" s="0" t="n">
        <v>0</v>
      </c>
      <c r="BK50" s="0" t="n">
        <v>0</v>
      </c>
      <c r="BL50" s="0" t="n">
        <v>0</v>
      </c>
      <c r="BM50" s="0" t="n">
        <v>0</v>
      </c>
      <c r="BN50" s="0" t="n">
        <v>0</v>
      </c>
      <c r="BO50" s="0" t="n">
        <v>0</v>
      </c>
      <c r="BP50" s="0" t="n">
        <v>0</v>
      </c>
      <c r="BQ50" s="0" t="n">
        <v>0</v>
      </c>
      <c r="BR50" s="0" t="n">
        <v>0</v>
      </c>
      <c r="BS50" s="0" t="n">
        <v>0</v>
      </c>
      <c r="BT50" s="0" t="n">
        <v>0</v>
      </c>
      <c r="BU50" s="0" t="n">
        <v>0</v>
      </c>
      <c r="BV50" s="0" t="n">
        <v>0</v>
      </c>
      <c r="BW50" s="0" t="n">
        <v>0</v>
      </c>
      <c r="CV50" s="0" t="n">
        <v>0</v>
      </c>
      <c r="CW50" s="0" t="n">
        <v>0</v>
      </c>
      <c r="CX50" s="0" t="n">
        <f aca="false">ROUND(Y50*Source!I31,9)</f>
        <v>0</v>
      </c>
      <c r="CY50" s="0" t="n">
        <f aca="false">AA50</f>
        <v>0</v>
      </c>
      <c r="CZ50" s="0" t="n">
        <f aca="false">AE50</f>
        <v>0</v>
      </c>
      <c r="DA50" s="0" t="n">
        <f aca="false">AI50</f>
        <v>1</v>
      </c>
      <c r="DB50" s="0" t="n">
        <f aca="false">ROUND(AT50*CZ50,2)</f>
        <v>0</v>
      </c>
      <c r="DC50" s="0" t="n">
        <f aca="false">ROUND(AT50*AG50,2)</f>
        <v>0</v>
      </c>
      <c r="DF50" s="0" t="n">
        <f aca="false">ROUND(ROUND(AE50,2)*CX50,2)</f>
        <v>0</v>
      </c>
      <c r="DG50" s="0" t="n">
        <f aca="false">ROUND(ROUND(AF50,2)*CX50,2)</f>
        <v>0</v>
      </c>
      <c r="DH50" s="0" t="n">
        <f aca="false">ROUND(ROUND(AG50,2)*ROUND(AT50*Source!I31,9),2)</f>
        <v>0</v>
      </c>
      <c r="DI50" s="0" t="n">
        <f aca="false">ROUND(ROUND(AH50,2)*CX50,2)</f>
        <v>0</v>
      </c>
      <c r="DJ50" s="0" t="n">
        <f aca="false">DF50</f>
        <v>0</v>
      </c>
      <c r="DK50" s="0" t="n">
        <v>0</v>
      </c>
      <c r="DM50" s="0" t="n">
        <v>0</v>
      </c>
      <c r="DO50" s="0" t="n">
        <v>0</v>
      </c>
    </row>
    <row r="51" customFormat="false" ht="12.75" hidden="false" customHeight="false" outlineLevel="0" collapsed="false">
      <c r="A51" s="0" t="n">
        <f aca="false">ROW(Source!A31)</f>
        <v>31</v>
      </c>
      <c r="B51" s="0" t="n">
        <v>86497922</v>
      </c>
      <c r="C51" s="0" t="n">
        <v>86497950</v>
      </c>
      <c r="D51" s="0" t="n">
        <v>30531602</v>
      </c>
      <c r="E51" s="0" t="n">
        <v>1</v>
      </c>
      <c r="F51" s="0" t="n">
        <v>1</v>
      </c>
      <c r="G51" s="0" t="n">
        <v>30515945</v>
      </c>
      <c r="H51" s="0" t="n">
        <v>3</v>
      </c>
      <c r="I51" s="0" t="s">
        <v>280</v>
      </c>
      <c r="K51" s="0" t="s">
        <v>282</v>
      </c>
      <c r="L51" s="0" t="n">
        <v>1339</v>
      </c>
      <c r="N51" s="0" t="n">
        <v>1007</v>
      </c>
      <c r="O51" s="0" t="s">
        <v>222</v>
      </c>
      <c r="P51" s="0" t="s">
        <v>222</v>
      </c>
      <c r="Q51" s="0" t="n">
        <v>1</v>
      </c>
      <c r="W51" s="0" t="n">
        <v>0</v>
      </c>
      <c r="X51" s="0" t="n">
        <v>-1506672958</v>
      </c>
      <c r="Y51" s="0" t="n">
        <f aca="false">AT51</f>
        <v>0</v>
      </c>
      <c r="AA51" s="0" t="n">
        <v>0</v>
      </c>
      <c r="AB51" s="0" t="n">
        <v>0</v>
      </c>
      <c r="AC51" s="0" t="n">
        <v>0</v>
      </c>
      <c r="AD51" s="0" t="n">
        <v>0</v>
      </c>
      <c r="AE51" s="0" t="n">
        <v>0</v>
      </c>
      <c r="AF51" s="0" t="n">
        <v>0</v>
      </c>
      <c r="AG51" s="0" t="n">
        <v>0</v>
      </c>
      <c r="AH51" s="0" t="n">
        <v>0</v>
      </c>
      <c r="AI51" s="0" t="n">
        <v>1</v>
      </c>
      <c r="AJ51" s="0" t="n">
        <v>1</v>
      </c>
      <c r="AK51" s="0" t="n">
        <v>1</v>
      </c>
      <c r="AL51" s="0" t="n">
        <v>1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0</v>
      </c>
      <c r="AR51" s="0" t="n">
        <v>0</v>
      </c>
      <c r="AT51" s="0" t="n">
        <v>0</v>
      </c>
      <c r="AV51" s="0" t="n">
        <v>0</v>
      </c>
      <c r="AW51" s="0" t="n">
        <v>2</v>
      </c>
      <c r="AX51" s="0" t="n">
        <v>86497975</v>
      </c>
      <c r="AY51" s="0" t="n">
        <v>1</v>
      </c>
      <c r="AZ51" s="0" t="n">
        <v>0</v>
      </c>
      <c r="BA51" s="0" t="n">
        <v>51</v>
      </c>
      <c r="BB51" s="0" t="n">
        <v>0</v>
      </c>
      <c r="BC51" s="0" t="n">
        <v>0</v>
      </c>
      <c r="BD51" s="0" t="n">
        <v>0</v>
      </c>
      <c r="BE51" s="0" t="n">
        <v>0</v>
      </c>
      <c r="BF51" s="0" t="n">
        <v>0</v>
      </c>
      <c r="BG51" s="0" t="n">
        <v>0</v>
      </c>
      <c r="BH51" s="0" t="n">
        <v>0</v>
      </c>
      <c r="BI51" s="0" t="n">
        <v>0</v>
      </c>
      <c r="BJ51" s="0" t="n">
        <v>0</v>
      </c>
      <c r="BK51" s="0" t="n">
        <v>0</v>
      </c>
      <c r="BL51" s="0" t="n">
        <v>0</v>
      </c>
      <c r="BM51" s="0" t="n">
        <v>0</v>
      </c>
      <c r="BN51" s="0" t="n">
        <v>0</v>
      </c>
      <c r="BO51" s="0" t="n">
        <v>0</v>
      </c>
      <c r="BP51" s="0" t="n">
        <v>0</v>
      </c>
      <c r="BQ51" s="0" t="n">
        <v>0</v>
      </c>
      <c r="BR51" s="0" t="n">
        <v>0</v>
      </c>
      <c r="BS51" s="0" t="n">
        <v>0</v>
      </c>
      <c r="BT51" s="0" t="n">
        <v>0</v>
      </c>
      <c r="BU51" s="0" t="n">
        <v>0</v>
      </c>
      <c r="BV51" s="0" t="n">
        <v>0</v>
      </c>
      <c r="BW51" s="0" t="n">
        <v>0</v>
      </c>
      <c r="CV51" s="0" t="n">
        <v>0</v>
      </c>
      <c r="CW51" s="0" t="n">
        <v>0</v>
      </c>
      <c r="CX51" s="0" t="n">
        <f aca="false">ROUND(Y51*Source!I31,9)</f>
        <v>0</v>
      </c>
      <c r="CY51" s="0" t="n">
        <f aca="false">AA51</f>
        <v>0</v>
      </c>
      <c r="CZ51" s="0" t="n">
        <f aca="false">AE51</f>
        <v>0</v>
      </c>
      <c r="DA51" s="0" t="n">
        <f aca="false">AI51</f>
        <v>1</v>
      </c>
      <c r="DB51" s="0" t="n">
        <f aca="false">ROUND(AT51*CZ51,2)</f>
        <v>0</v>
      </c>
      <c r="DC51" s="0" t="n">
        <f aca="false">ROUND(AT51*AG51,2)</f>
        <v>0</v>
      </c>
      <c r="DF51" s="0" t="n">
        <f aca="false">ROUND(ROUND(AE51,2)*CX51,2)</f>
        <v>0</v>
      </c>
      <c r="DG51" s="0" t="n">
        <f aca="false">ROUND(ROUND(AF51,2)*CX51,2)</f>
        <v>0</v>
      </c>
      <c r="DH51" s="0" t="n">
        <f aca="false">ROUND(ROUND(AG51,2)*ROUND(AT51*Source!I31,9),2)</f>
        <v>0</v>
      </c>
      <c r="DI51" s="0" t="n">
        <f aca="false">ROUND(ROUND(AH51,2)*CX51,2)</f>
        <v>0</v>
      </c>
      <c r="DJ51" s="0" t="n">
        <f aca="false">DF51</f>
        <v>0</v>
      </c>
      <c r="DK51" s="0" t="n">
        <v>0</v>
      </c>
      <c r="DM51" s="0" t="n">
        <v>0</v>
      </c>
      <c r="DO51" s="0" t="n">
        <v>0</v>
      </c>
    </row>
    <row r="52" customFormat="false" ht="12.75" hidden="false" customHeight="false" outlineLevel="0" collapsed="false">
      <c r="A52" s="0" t="n">
        <f aca="false">ROW(Source!A31)</f>
        <v>31</v>
      </c>
      <c r="B52" s="0" t="n">
        <v>86497922</v>
      </c>
      <c r="C52" s="0" t="n">
        <v>86497950</v>
      </c>
      <c r="D52" s="0" t="n">
        <v>30531602</v>
      </c>
      <c r="E52" s="0" t="n">
        <v>1</v>
      </c>
      <c r="F52" s="0" t="n">
        <v>1</v>
      </c>
      <c r="G52" s="0" t="n">
        <v>30515945</v>
      </c>
      <c r="H52" s="0" t="n">
        <v>3</v>
      </c>
      <c r="I52" s="0" t="s">
        <v>280</v>
      </c>
      <c r="K52" s="0" t="s">
        <v>283</v>
      </c>
      <c r="L52" s="0" t="n">
        <v>1339</v>
      </c>
      <c r="N52" s="0" t="n">
        <v>1007</v>
      </c>
      <c r="O52" s="0" t="s">
        <v>222</v>
      </c>
      <c r="P52" s="0" t="s">
        <v>222</v>
      </c>
      <c r="Q52" s="0" t="n">
        <v>1</v>
      </c>
      <c r="W52" s="0" t="n">
        <v>0</v>
      </c>
      <c r="X52" s="0" t="n">
        <v>1455194175</v>
      </c>
      <c r="Y52" s="0" t="n">
        <f aca="false">AT52</f>
        <v>0</v>
      </c>
      <c r="AA52" s="0" t="n">
        <v>0</v>
      </c>
      <c r="AB52" s="0" t="n">
        <v>0</v>
      </c>
      <c r="AC52" s="0" t="n">
        <v>0</v>
      </c>
      <c r="AD52" s="0" t="n">
        <v>0</v>
      </c>
      <c r="AE52" s="0" t="n">
        <v>0</v>
      </c>
      <c r="AF52" s="0" t="n">
        <v>0</v>
      </c>
      <c r="AG52" s="0" t="n">
        <v>0</v>
      </c>
      <c r="AH52" s="0" t="n">
        <v>0</v>
      </c>
      <c r="AI52" s="0" t="n">
        <v>1</v>
      </c>
      <c r="AJ52" s="0" t="n">
        <v>1</v>
      </c>
      <c r="AK52" s="0" t="n">
        <v>1</v>
      </c>
      <c r="AL52" s="0" t="n">
        <v>1</v>
      </c>
      <c r="AM52" s="0" t="n">
        <v>0</v>
      </c>
      <c r="AN52" s="0" t="n">
        <v>0</v>
      </c>
      <c r="AO52" s="0" t="n">
        <v>0</v>
      </c>
      <c r="AP52" s="0" t="n">
        <v>0</v>
      </c>
      <c r="AQ52" s="0" t="n">
        <v>0</v>
      </c>
      <c r="AR52" s="0" t="n">
        <v>0</v>
      </c>
      <c r="AT52" s="0" t="n">
        <v>0</v>
      </c>
      <c r="AV52" s="0" t="n">
        <v>0</v>
      </c>
      <c r="AW52" s="0" t="n">
        <v>2</v>
      </c>
      <c r="AX52" s="0" t="n">
        <v>86497976</v>
      </c>
      <c r="AY52" s="0" t="n">
        <v>1</v>
      </c>
      <c r="AZ52" s="0" t="n">
        <v>0</v>
      </c>
      <c r="BA52" s="0" t="n">
        <v>52</v>
      </c>
      <c r="BB52" s="0" t="n">
        <v>0</v>
      </c>
      <c r="BC52" s="0" t="n">
        <v>0</v>
      </c>
      <c r="BD52" s="0" t="n">
        <v>0</v>
      </c>
      <c r="BE52" s="0" t="n">
        <v>0</v>
      </c>
      <c r="BF52" s="0" t="n">
        <v>0</v>
      </c>
      <c r="BG52" s="0" t="n">
        <v>0</v>
      </c>
      <c r="BH52" s="0" t="n">
        <v>0</v>
      </c>
      <c r="BI52" s="0" t="n">
        <v>0</v>
      </c>
      <c r="BJ52" s="0" t="n">
        <v>0</v>
      </c>
      <c r="BK52" s="0" t="n">
        <v>0</v>
      </c>
      <c r="BL52" s="0" t="n">
        <v>0</v>
      </c>
      <c r="BM52" s="0" t="n">
        <v>0</v>
      </c>
      <c r="BN52" s="0" t="n">
        <v>0</v>
      </c>
      <c r="BO52" s="0" t="n">
        <v>0</v>
      </c>
      <c r="BP52" s="0" t="n">
        <v>0</v>
      </c>
      <c r="BQ52" s="0" t="n">
        <v>0</v>
      </c>
      <c r="BR52" s="0" t="n">
        <v>0</v>
      </c>
      <c r="BS52" s="0" t="n">
        <v>0</v>
      </c>
      <c r="BT52" s="0" t="n">
        <v>0</v>
      </c>
      <c r="BU52" s="0" t="n">
        <v>0</v>
      </c>
      <c r="BV52" s="0" t="n">
        <v>0</v>
      </c>
      <c r="BW52" s="0" t="n">
        <v>0</v>
      </c>
      <c r="CV52" s="0" t="n">
        <v>0</v>
      </c>
      <c r="CW52" s="0" t="n">
        <v>0</v>
      </c>
      <c r="CX52" s="0" t="n">
        <f aca="false">ROUND(Y52*Source!I31,9)</f>
        <v>0</v>
      </c>
      <c r="CY52" s="0" t="n">
        <f aca="false">AA52</f>
        <v>0</v>
      </c>
      <c r="CZ52" s="0" t="n">
        <f aca="false">AE52</f>
        <v>0</v>
      </c>
      <c r="DA52" s="0" t="n">
        <f aca="false">AI52</f>
        <v>1</v>
      </c>
      <c r="DB52" s="0" t="n">
        <f aca="false">ROUND(AT52*CZ52,2)</f>
        <v>0</v>
      </c>
      <c r="DC52" s="0" t="n">
        <f aca="false">ROUND(AT52*AG52,2)</f>
        <v>0</v>
      </c>
      <c r="DF52" s="0" t="n">
        <f aca="false">ROUND(ROUND(AE52,2)*CX52,2)</f>
        <v>0</v>
      </c>
      <c r="DG52" s="0" t="n">
        <f aca="false">ROUND(ROUND(AF52,2)*CX52,2)</f>
        <v>0</v>
      </c>
      <c r="DH52" s="0" t="n">
        <f aca="false">ROUND(ROUND(AG52,2)*ROUND(AT52*Source!I31,9),2)</f>
        <v>0</v>
      </c>
      <c r="DI52" s="0" t="n">
        <f aca="false">ROUND(ROUND(AH52,2)*CX52,2)</f>
        <v>0</v>
      </c>
      <c r="DJ52" s="0" t="n">
        <f aca="false">DF52</f>
        <v>0</v>
      </c>
      <c r="DK52" s="0" t="n">
        <v>0</v>
      </c>
      <c r="DM52" s="0" t="n">
        <v>0</v>
      </c>
      <c r="DO52" s="0" t="n">
        <v>0</v>
      </c>
    </row>
    <row r="53" customFormat="false" ht="12.75" hidden="false" customHeight="false" outlineLevel="0" collapsed="false">
      <c r="A53" s="0" t="n">
        <f aca="false">ROW(Source!A32)</f>
        <v>32</v>
      </c>
      <c r="B53" s="0" t="n">
        <v>86497921</v>
      </c>
      <c r="C53" s="0" t="n">
        <v>86497977</v>
      </c>
      <c r="D53" s="0" t="n">
        <v>0</v>
      </c>
      <c r="E53" s="0" t="n">
        <v>1</v>
      </c>
      <c r="F53" s="0" t="n">
        <v>1</v>
      </c>
      <c r="G53" s="0" t="n">
        <v>30515945</v>
      </c>
      <c r="H53" s="0" t="n">
        <v>1</v>
      </c>
      <c r="I53" s="0" t="s">
        <v>93</v>
      </c>
      <c r="K53" s="0" t="s">
        <v>258</v>
      </c>
      <c r="L53" s="0" t="n">
        <v>1369</v>
      </c>
      <c r="N53" s="0" t="n">
        <v>1013</v>
      </c>
      <c r="O53" s="0" t="s">
        <v>259</v>
      </c>
      <c r="P53" s="0" t="s">
        <v>259</v>
      </c>
      <c r="Q53" s="0" t="n">
        <v>1</v>
      </c>
      <c r="W53" s="0" t="n">
        <v>0</v>
      </c>
      <c r="X53" s="0" t="n">
        <v>-2001970737</v>
      </c>
      <c r="Y53" s="0" t="n">
        <f aca="false">(AT53*1.1*0.8)</f>
        <v>77.968</v>
      </c>
      <c r="AA53" s="0" t="n">
        <v>0</v>
      </c>
      <c r="AB53" s="0" t="n">
        <v>0</v>
      </c>
      <c r="AC53" s="0" t="n">
        <v>0</v>
      </c>
      <c r="AD53" s="0" t="n">
        <v>0</v>
      </c>
      <c r="AE53" s="0" t="n">
        <v>0</v>
      </c>
      <c r="AF53" s="0" t="n">
        <v>0</v>
      </c>
      <c r="AG53" s="0" t="n">
        <v>0</v>
      </c>
      <c r="AH53" s="0" t="n">
        <v>0</v>
      </c>
      <c r="AI53" s="0" t="n">
        <v>1</v>
      </c>
      <c r="AJ53" s="0" t="n">
        <v>1</v>
      </c>
      <c r="AK53" s="0" t="n">
        <v>1</v>
      </c>
      <c r="AL53" s="0" t="n">
        <v>1</v>
      </c>
      <c r="AM53" s="0" t="n">
        <v>0</v>
      </c>
      <c r="AN53" s="0" t="n">
        <v>0</v>
      </c>
      <c r="AO53" s="0" t="n">
        <v>1</v>
      </c>
      <c r="AP53" s="0" t="n">
        <v>0</v>
      </c>
      <c r="AQ53" s="0" t="n">
        <v>0</v>
      </c>
      <c r="AR53" s="0" t="n">
        <v>0</v>
      </c>
      <c r="AT53" s="0" t="n">
        <v>88.6</v>
      </c>
      <c r="AU53" s="0" t="s">
        <v>99</v>
      </c>
      <c r="AV53" s="0" t="n">
        <v>1</v>
      </c>
      <c r="AW53" s="0" t="n">
        <v>2</v>
      </c>
      <c r="AX53" s="0" t="n">
        <v>86497991</v>
      </c>
      <c r="AY53" s="0" t="n">
        <v>1</v>
      </c>
      <c r="AZ53" s="0" t="n">
        <v>6144</v>
      </c>
      <c r="BA53" s="0" t="n">
        <v>53</v>
      </c>
      <c r="BB53" s="0" t="n">
        <v>0</v>
      </c>
      <c r="BC53" s="0" t="n">
        <v>0</v>
      </c>
      <c r="BD53" s="0" t="n">
        <v>0</v>
      </c>
      <c r="BE53" s="0" t="n">
        <v>0</v>
      </c>
      <c r="BF53" s="0" t="n">
        <v>0</v>
      </c>
      <c r="BG53" s="0" t="n">
        <v>0</v>
      </c>
      <c r="BH53" s="0" t="n">
        <v>0</v>
      </c>
      <c r="BI53" s="0" t="n">
        <v>0</v>
      </c>
      <c r="BJ53" s="0" t="n">
        <v>0</v>
      </c>
      <c r="BK53" s="0" t="n">
        <v>0</v>
      </c>
      <c r="BL53" s="0" t="n">
        <v>0</v>
      </c>
      <c r="BM53" s="0" t="n">
        <v>0</v>
      </c>
      <c r="BN53" s="0" t="n">
        <v>0</v>
      </c>
      <c r="BO53" s="0" t="n">
        <v>0</v>
      </c>
      <c r="BP53" s="0" t="n">
        <v>0</v>
      </c>
      <c r="BQ53" s="0" t="n">
        <v>0</v>
      </c>
      <c r="BR53" s="0" t="n">
        <v>0</v>
      </c>
      <c r="BS53" s="0" t="n">
        <v>0</v>
      </c>
      <c r="BT53" s="0" t="n">
        <v>0</v>
      </c>
      <c r="BU53" s="0" t="n">
        <v>0</v>
      </c>
      <c r="BV53" s="0" t="n">
        <v>0</v>
      </c>
      <c r="BW53" s="0" t="n">
        <v>0</v>
      </c>
      <c r="CU53" s="0" t="n">
        <f aca="false">ROUND(AT53*Source!I32*AH53*AL53,2)</f>
        <v>0</v>
      </c>
      <c r="CV53" s="0" t="n">
        <f aca="false">ROUND(Y53*Source!I32,9)</f>
        <v>1.715296</v>
      </c>
      <c r="CW53" s="0" t="n">
        <v>0</v>
      </c>
      <c r="CX53" s="0" t="n">
        <f aca="false">ROUND(Y53*Source!I32,9)</f>
        <v>1.715296</v>
      </c>
      <c r="CY53" s="0" t="n">
        <f aca="false">AD53</f>
        <v>0</v>
      </c>
      <c r="CZ53" s="0" t="n">
        <f aca="false">AH53</f>
        <v>0</v>
      </c>
      <c r="DA53" s="0" t="n">
        <f aca="false">AL53</f>
        <v>1</v>
      </c>
      <c r="DB53" s="0" t="n">
        <f aca="false">(ROUND(AT53*CZ53,2)*1.1*0.8)</f>
        <v>0</v>
      </c>
      <c r="DC53" s="0" t="n">
        <f aca="false">(ROUND(AT53*AG53,2)*1.1*0.8)</f>
        <v>0</v>
      </c>
      <c r="DF53" s="0" t="n">
        <f aca="false">ROUND(ROUND(AE53,2)*CX53,2)</f>
        <v>0</v>
      </c>
      <c r="DG53" s="0" t="n">
        <f aca="false">ROUND(ROUND(AF53,2)*CX53,2)</f>
        <v>0</v>
      </c>
      <c r="DH53" s="0" t="n">
        <f aca="false">ROUND(ROUND(AG53,2)*ROUND((AT53*Source!I32*1.1*0.8),9),2)</f>
        <v>0</v>
      </c>
      <c r="DI53" s="0" t="n">
        <f aca="false">ROUND(ROUND(AH53,2)*CX53,2)</f>
        <v>0</v>
      </c>
      <c r="DJ53" s="0" t="n">
        <f aca="false">DI53</f>
        <v>0</v>
      </c>
      <c r="DK53" s="0" t="n">
        <v>0</v>
      </c>
      <c r="DM53" s="0" t="n">
        <v>0</v>
      </c>
      <c r="DO53" s="0" t="n">
        <v>0</v>
      </c>
      <c r="DP53" s="0" t="s">
        <v>99</v>
      </c>
    </row>
    <row r="54" customFormat="false" ht="12.75" hidden="false" customHeight="false" outlineLevel="0" collapsed="false">
      <c r="A54" s="0" t="n">
        <f aca="false">ROW(Source!A32)</f>
        <v>32</v>
      </c>
      <c r="B54" s="0" t="n">
        <v>86497921</v>
      </c>
      <c r="C54" s="0" t="n">
        <v>86497977</v>
      </c>
      <c r="D54" s="0" t="n">
        <v>0</v>
      </c>
      <c r="E54" s="0" t="n">
        <v>1</v>
      </c>
      <c r="F54" s="0" t="n">
        <v>1</v>
      </c>
      <c r="G54" s="0" t="n">
        <v>30515945</v>
      </c>
      <c r="H54" s="0" t="n">
        <v>2</v>
      </c>
      <c r="I54" s="0" t="s">
        <v>260</v>
      </c>
      <c r="K54" s="0" t="s">
        <v>261</v>
      </c>
      <c r="L54" s="0" t="n">
        <v>1368</v>
      </c>
      <c r="N54" s="0" t="n">
        <v>1011</v>
      </c>
      <c r="O54" s="0" t="s">
        <v>262</v>
      </c>
      <c r="P54" s="0" t="s">
        <v>262</v>
      </c>
      <c r="Q54" s="0" t="n">
        <v>1</v>
      </c>
      <c r="W54" s="0" t="n">
        <v>0</v>
      </c>
      <c r="X54" s="0" t="n">
        <v>475176377</v>
      </c>
      <c r="Y54" s="0" t="n">
        <f aca="false">AT54</f>
        <v>0.32</v>
      </c>
      <c r="AA54" s="0" t="n">
        <v>0</v>
      </c>
      <c r="AB54" s="0" t="n">
        <v>0.79</v>
      </c>
      <c r="AC54" s="0" t="n">
        <v>0</v>
      </c>
      <c r="AD54" s="0" t="n">
        <v>0</v>
      </c>
      <c r="AE54" s="0" t="n">
        <v>0</v>
      </c>
      <c r="AF54" s="0" t="n">
        <v>0.74</v>
      </c>
      <c r="AG54" s="0" t="n">
        <v>0</v>
      </c>
      <c r="AH54" s="0" t="n">
        <v>0</v>
      </c>
      <c r="AI54" s="0" t="n">
        <v>1</v>
      </c>
      <c r="AJ54" s="0" t="n">
        <v>1</v>
      </c>
      <c r="AK54" s="0" t="n">
        <v>1</v>
      </c>
      <c r="AL54" s="0" t="n">
        <v>1</v>
      </c>
      <c r="AM54" s="0" t="n">
        <v>0</v>
      </c>
      <c r="AN54" s="0" t="n">
        <v>0</v>
      </c>
      <c r="AO54" s="0" t="n">
        <v>1</v>
      </c>
      <c r="AP54" s="0" t="n">
        <v>0</v>
      </c>
      <c r="AQ54" s="0" t="n">
        <v>0</v>
      </c>
      <c r="AR54" s="0" t="n">
        <v>0</v>
      </c>
      <c r="AT54" s="0" t="n">
        <v>0.32</v>
      </c>
      <c r="AV54" s="0" t="n">
        <v>0</v>
      </c>
      <c r="AW54" s="0" t="n">
        <v>2</v>
      </c>
      <c r="AX54" s="0" t="n">
        <v>86497992</v>
      </c>
      <c r="AY54" s="0" t="n">
        <v>1</v>
      </c>
      <c r="AZ54" s="0" t="n">
        <v>6144</v>
      </c>
      <c r="BA54" s="0" t="n">
        <v>54</v>
      </c>
      <c r="BB54" s="0" t="n">
        <v>0</v>
      </c>
      <c r="BC54" s="0" t="n">
        <v>0</v>
      </c>
      <c r="BD54" s="0" t="n">
        <v>0</v>
      </c>
      <c r="BE54" s="0" t="n">
        <v>0</v>
      </c>
      <c r="BF54" s="0" t="n">
        <v>0</v>
      </c>
      <c r="BG54" s="0" t="n">
        <v>0</v>
      </c>
      <c r="BH54" s="0" t="n">
        <v>0</v>
      </c>
      <c r="BI54" s="0" t="n">
        <v>0</v>
      </c>
      <c r="BJ54" s="0" t="n">
        <v>0</v>
      </c>
      <c r="BK54" s="0" t="n">
        <v>0</v>
      </c>
      <c r="BL54" s="0" t="n">
        <v>0</v>
      </c>
      <c r="BM54" s="0" t="n">
        <v>0</v>
      </c>
      <c r="BN54" s="0" t="n">
        <v>0</v>
      </c>
      <c r="BO54" s="0" t="n">
        <v>0</v>
      </c>
      <c r="BP54" s="0" t="n">
        <v>0</v>
      </c>
      <c r="BQ54" s="0" t="n">
        <v>0</v>
      </c>
      <c r="BR54" s="0" t="n">
        <v>0</v>
      </c>
      <c r="BS54" s="0" t="n">
        <v>0</v>
      </c>
      <c r="BT54" s="0" t="n">
        <v>0</v>
      </c>
      <c r="BU54" s="0" t="n">
        <v>0</v>
      </c>
      <c r="BV54" s="0" t="n">
        <v>0</v>
      </c>
      <c r="BW54" s="0" t="n">
        <v>0</v>
      </c>
      <c r="CV54" s="0" t="n">
        <v>0</v>
      </c>
      <c r="CW54" s="0" t="n">
        <f aca="false">ROUND(AT54*Source!I32*DO54,9)</f>
        <v>0</v>
      </c>
      <c r="CX54" s="0" t="n">
        <f aca="false">ROUND(Y54*Source!I32,9)</f>
        <v>0.00704</v>
      </c>
      <c r="CY54" s="0" t="n">
        <f aca="false">AB54</f>
        <v>0.79</v>
      </c>
      <c r="CZ54" s="0" t="n">
        <f aca="false">AF54</f>
        <v>0.74</v>
      </c>
      <c r="DA54" s="0" t="n">
        <f aca="false">AJ54</f>
        <v>1</v>
      </c>
      <c r="DB54" s="0" t="n">
        <f aca="false">ROUND(AT54*CZ54,2)</f>
        <v>0.24</v>
      </c>
      <c r="DC54" s="0" t="n">
        <f aca="false">ROUND(AT54*AG54,2)</f>
        <v>0</v>
      </c>
      <c r="DF54" s="0" t="n">
        <f aca="false">ROUND(ROUND(AE54,2)*CX54,2)</f>
        <v>0</v>
      </c>
      <c r="DG54" s="0" t="n">
        <f aca="false">ROUND(ROUND(AF54,2)*CX54,2)</f>
        <v>0.01</v>
      </c>
      <c r="DH54" s="0" t="n">
        <f aca="false">ROUND(ROUND(AG54,2)*ROUND(AT54*Source!I32,9),2)</f>
        <v>0</v>
      </c>
      <c r="DI54" s="0" t="n">
        <f aca="false">ROUND(ROUND(AH54,2)*CX54,2)</f>
        <v>0</v>
      </c>
      <c r="DJ54" s="0" t="n">
        <f aca="false">DG54</f>
        <v>0.01</v>
      </c>
      <c r="DK54" s="0" t="n">
        <v>0</v>
      </c>
      <c r="DM54" s="0" t="n">
        <v>0</v>
      </c>
      <c r="DO54" s="0" t="n">
        <v>0</v>
      </c>
    </row>
    <row r="55" customFormat="false" ht="12.75" hidden="false" customHeight="false" outlineLevel="0" collapsed="false">
      <c r="A55" s="0" t="n">
        <f aca="false">ROW(Source!A32)</f>
        <v>32</v>
      </c>
      <c r="B55" s="0" t="n">
        <v>86497921</v>
      </c>
      <c r="C55" s="0" t="n">
        <v>86497977</v>
      </c>
      <c r="D55" s="0" t="n">
        <v>0</v>
      </c>
      <c r="E55" s="0" t="n">
        <v>1</v>
      </c>
      <c r="F55" s="0" t="n">
        <v>1</v>
      </c>
      <c r="G55" s="0" t="n">
        <v>30515945</v>
      </c>
      <c r="H55" s="0" t="n">
        <v>2</v>
      </c>
      <c r="I55" s="0" t="s">
        <v>263</v>
      </c>
      <c r="K55" s="0" t="s">
        <v>264</v>
      </c>
      <c r="L55" s="0" t="n">
        <v>1368</v>
      </c>
      <c r="N55" s="0" t="n">
        <v>1011</v>
      </c>
      <c r="O55" s="0" t="s">
        <v>262</v>
      </c>
      <c r="P55" s="0" t="s">
        <v>262</v>
      </c>
      <c r="Q55" s="0" t="n">
        <v>1</v>
      </c>
      <c r="W55" s="0" t="n">
        <v>0</v>
      </c>
      <c r="X55" s="0" t="n">
        <v>-36453594</v>
      </c>
      <c r="Y55" s="0" t="n">
        <f aca="false">AT55</f>
        <v>7.13</v>
      </c>
      <c r="AA55" s="0" t="n">
        <v>0</v>
      </c>
      <c r="AB55" s="0" t="n">
        <v>78.03</v>
      </c>
      <c r="AC55" s="0" t="n">
        <v>11.85</v>
      </c>
      <c r="AD55" s="0" t="n">
        <v>0</v>
      </c>
      <c r="AE55" s="0" t="n">
        <v>0</v>
      </c>
      <c r="AF55" s="0" t="n">
        <v>73.13</v>
      </c>
      <c r="AG55" s="0" t="n">
        <v>11.11</v>
      </c>
      <c r="AH55" s="0" t="n">
        <v>0</v>
      </c>
      <c r="AI55" s="0" t="n">
        <v>1</v>
      </c>
      <c r="AJ55" s="0" t="n">
        <v>1</v>
      </c>
      <c r="AK55" s="0" t="n">
        <v>1</v>
      </c>
      <c r="AL55" s="0" t="n">
        <v>1</v>
      </c>
      <c r="AM55" s="0" t="n">
        <v>0</v>
      </c>
      <c r="AN55" s="0" t="n">
        <v>0</v>
      </c>
      <c r="AO55" s="0" t="n">
        <v>1</v>
      </c>
      <c r="AP55" s="0" t="n">
        <v>0</v>
      </c>
      <c r="AQ55" s="0" t="n">
        <v>0</v>
      </c>
      <c r="AR55" s="0" t="n">
        <v>0</v>
      </c>
      <c r="AT55" s="0" t="n">
        <v>7.13</v>
      </c>
      <c r="AV55" s="0" t="n">
        <v>0</v>
      </c>
      <c r="AW55" s="0" t="n">
        <v>2</v>
      </c>
      <c r="AX55" s="0" t="n">
        <v>86497993</v>
      </c>
      <c r="AY55" s="0" t="n">
        <v>1</v>
      </c>
      <c r="AZ55" s="0" t="n">
        <v>6144</v>
      </c>
      <c r="BA55" s="0" t="n">
        <v>55</v>
      </c>
      <c r="BB55" s="0" t="n">
        <v>0</v>
      </c>
      <c r="BC55" s="0" t="n">
        <v>0</v>
      </c>
      <c r="BD55" s="0" t="n">
        <v>0</v>
      </c>
      <c r="BE55" s="0" t="n">
        <v>0</v>
      </c>
      <c r="BF55" s="0" t="n">
        <v>0</v>
      </c>
      <c r="BG55" s="0" t="n">
        <v>0</v>
      </c>
      <c r="BH55" s="0" t="n">
        <v>0</v>
      </c>
      <c r="BI55" s="0" t="n">
        <v>0</v>
      </c>
      <c r="BJ55" s="0" t="n">
        <v>0</v>
      </c>
      <c r="BK55" s="0" t="n">
        <v>0</v>
      </c>
      <c r="BL55" s="0" t="n">
        <v>0</v>
      </c>
      <c r="BM55" s="0" t="n">
        <v>0</v>
      </c>
      <c r="BN55" s="0" t="n">
        <v>0</v>
      </c>
      <c r="BO55" s="0" t="n">
        <v>0</v>
      </c>
      <c r="BP55" s="0" t="n">
        <v>0</v>
      </c>
      <c r="BQ55" s="0" t="n">
        <v>0</v>
      </c>
      <c r="BR55" s="0" t="n">
        <v>0</v>
      </c>
      <c r="BS55" s="0" t="n">
        <v>0</v>
      </c>
      <c r="BT55" s="0" t="n">
        <v>0</v>
      </c>
      <c r="BU55" s="0" t="n">
        <v>0</v>
      </c>
      <c r="BV55" s="0" t="n">
        <v>0</v>
      </c>
      <c r="BW55" s="0" t="n">
        <v>0</v>
      </c>
      <c r="CV55" s="0" t="n">
        <v>0</v>
      </c>
      <c r="CW55" s="0" t="n">
        <f aca="false">ROUND(AT55*Source!I32*DO55,9)</f>
        <v>0</v>
      </c>
      <c r="CX55" s="0" t="n">
        <f aca="false">ROUND(Y55*Source!I32,9)</f>
        <v>0.15686</v>
      </c>
      <c r="CY55" s="0" t="n">
        <f aca="false">AB55</f>
        <v>78.03</v>
      </c>
      <c r="CZ55" s="0" t="n">
        <f aca="false">AF55</f>
        <v>73.13</v>
      </c>
      <c r="DA55" s="0" t="n">
        <f aca="false">AJ55</f>
        <v>1</v>
      </c>
      <c r="DB55" s="0" t="n">
        <f aca="false">ROUND(AT55*CZ55,2)</f>
        <v>521.42</v>
      </c>
      <c r="DC55" s="0" t="n">
        <f aca="false">ROUND(AT55*AG55,2)</f>
        <v>79.21</v>
      </c>
      <c r="DF55" s="0" t="n">
        <f aca="false">ROUND(ROUND(AE55,2)*CX55,2)</f>
        <v>0</v>
      </c>
      <c r="DG55" s="0" t="n">
        <f aca="false">ROUND(ROUND(AF55,2)*CX55,2)</f>
        <v>11.47</v>
      </c>
      <c r="DH55" s="0" t="n">
        <f aca="false">ROUND(ROUND(AG55,2)*ROUND(AT55*Source!I32,9),2)</f>
        <v>1.74</v>
      </c>
      <c r="DI55" s="0" t="n">
        <f aca="false">ROUND(ROUND(AH55,2)*CX55,2)</f>
        <v>0</v>
      </c>
      <c r="DJ55" s="0" t="n">
        <f aca="false">DG55</f>
        <v>11.47</v>
      </c>
      <c r="DK55" s="0" t="n">
        <v>0</v>
      </c>
      <c r="DM55" s="0" t="n">
        <v>0</v>
      </c>
      <c r="DO55" s="0" t="n">
        <v>0</v>
      </c>
    </row>
    <row r="56" customFormat="false" ht="12.75" hidden="false" customHeight="false" outlineLevel="0" collapsed="false">
      <c r="A56" s="0" t="n">
        <f aca="false">ROW(Source!A32)</f>
        <v>32</v>
      </c>
      <c r="B56" s="0" t="n">
        <v>86497921</v>
      </c>
      <c r="C56" s="0" t="n">
        <v>86497977</v>
      </c>
      <c r="D56" s="0" t="n">
        <v>0</v>
      </c>
      <c r="E56" s="0" t="n">
        <v>1</v>
      </c>
      <c r="F56" s="0" t="n">
        <v>1</v>
      </c>
      <c r="G56" s="0" t="n">
        <v>30515945</v>
      </c>
      <c r="H56" s="0" t="n">
        <v>2</v>
      </c>
      <c r="I56" s="0" t="s">
        <v>265</v>
      </c>
      <c r="K56" s="0" t="s">
        <v>266</v>
      </c>
      <c r="L56" s="0" t="n">
        <v>1368</v>
      </c>
      <c r="N56" s="0" t="n">
        <v>1011</v>
      </c>
      <c r="O56" s="0" t="s">
        <v>262</v>
      </c>
      <c r="P56" s="0" t="s">
        <v>262</v>
      </c>
      <c r="Q56" s="0" t="n">
        <v>1</v>
      </c>
      <c r="W56" s="0" t="n">
        <v>0</v>
      </c>
      <c r="X56" s="0" t="n">
        <v>783330151</v>
      </c>
      <c r="Y56" s="0" t="n">
        <f aca="false">AT56</f>
        <v>2.82</v>
      </c>
      <c r="AA56" s="0" t="n">
        <v>0</v>
      </c>
      <c r="AB56" s="0" t="n">
        <v>168.23</v>
      </c>
      <c r="AC56" s="0" t="n">
        <v>15.9</v>
      </c>
      <c r="AD56" s="0" t="n">
        <v>0</v>
      </c>
      <c r="AE56" s="0" t="n">
        <v>0</v>
      </c>
      <c r="AF56" s="0" t="n">
        <v>157.67</v>
      </c>
      <c r="AG56" s="0" t="n">
        <v>14.9</v>
      </c>
      <c r="AH56" s="0" t="n">
        <v>0</v>
      </c>
      <c r="AI56" s="0" t="n">
        <v>1</v>
      </c>
      <c r="AJ56" s="0" t="n">
        <v>1</v>
      </c>
      <c r="AK56" s="0" t="n">
        <v>1</v>
      </c>
      <c r="AL56" s="0" t="n">
        <v>1</v>
      </c>
      <c r="AM56" s="0" t="n">
        <v>0</v>
      </c>
      <c r="AN56" s="0" t="n">
        <v>0</v>
      </c>
      <c r="AO56" s="0" t="n">
        <v>1</v>
      </c>
      <c r="AP56" s="0" t="n">
        <v>0</v>
      </c>
      <c r="AQ56" s="0" t="n">
        <v>0</v>
      </c>
      <c r="AR56" s="0" t="n">
        <v>0</v>
      </c>
      <c r="AT56" s="0" t="n">
        <v>2.82</v>
      </c>
      <c r="AV56" s="0" t="n">
        <v>0</v>
      </c>
      <c r="AW56" s="0" t="n">
        <v>2</v>
      </c>
      <c r="AX56" s="0" t="n">
        <v>86497994</v>
      </c>
      <c r="AY56" s="0" t="n">
        <v>1</v>
      </c>
      <c r="AZ56" s="0" t="n">
        <v>6144</v>
      </c>
      <c r="BA56" s="0" t="n">
        <v>56</v>
      </c>
      <c r="BB56" s="0" t="n">
        <v>0</v>
      </c>
      <c r="BC56" s="0" t="n">
        <v>0</v>
      </c>
      <c r="BD56" s="0" t="n">
        <v>0</v>
      </c>
      <c r="BE56" s="0" t="n">
        <v>0</v>
      </c>
      <c r="BF56" s="0" t="n">
        <v>0</v>
      </c>
      <c r="BG56" s="0" t="n">
        <v>0</v>
      </c>
      <c r="BH56" s="0" t="n">
        <v>0</v>
      </c>
      <c r="BI56" s="0" t="n">
        <v>0</v>
      </c>
      <c r="BJ56" s="0" t="n">
        <v>0</v>
      </c>
      <c r="BK56" s="0" t="n">
        <v>0</v>
      </c>
      <c r="BL56" s="0" t="n">
        <v>0</v>
      </c>
      <c r="BM56" s="0" t="n">
        <v>0</v>
      </c>
      <c r="BN56" s="0" t="n">
        <v>0</v>
      </c>
      <c r="BO56" s="0" t="n">
        <v>0</v>
      </c>
      <c r="BP56" s="0" t="n">
        <v>0</v>
      </c>
      <c r="BQ56" s="0" t="n">
        <v>0</v>
      </c>
      <c r="BR56" s="0" t="n">
        <v>0</v>
      </c>
      <c r="BS56" s="0" t="n">
        <v>0</v>
      </c>
      <c r="BT56" s="0" t="n">
        <v>0</v>
      </c>
      <c r="BU56" s="0" t="n">
        <v>0</v>
      </c>
      <c r="BV56" s="0" t="n">
        <v>0</v>
      </c>
      <c r="BW56" s="0" t="n">
        <v>0</v>
      </c>
      <c r="CV56" s="0" t="n">
        <v>0</v>
      </c>
      <c r="CW56" s="0" t="n">
        <f aca="false">ROUND(AT56*Source!I32*DO56,9)</f>
        <v>0</v>
      </c>
      <c r="CX56" s="0" t="n">
        <f aca="false">ROUND(Y56*Source!I32,9)</f>
        <v>0.06204</v>
      </c>
      <c r="CY56" s="0" t="n">
        <f aca="false">AB56</f>
        <v>168.23</v>
      </c>
      <c r="CZ56" s="0" t="n">
        <f aca="false">AF56</f>
        <v>157.67</v>
      </c>
      <c r="DA56" s="0" t="n">
        <f aca="false">AJ56</f>
        <v>1</v>
      </c>
      <c r="DB56" s="0" t="n">
        <f aca="false">ROUND(AT56*CZ56,2)</f>
        <v>444.63</v>
      </c>
      <c r="DC56" s="0" t="n">
        <f aca="false">ROUND(AT56*AG56,2)</f>
        <v>42.02</v>
      </c>
      <c r="DF56" s="0" t="n">
        <f aca="false">ROUND(ROUND(AE56,2)*CX56,2)</f>
        <v>0</v>
      </c>
      <c r="DG56" s="0" t="n">
        <f aca="false">ROUND(ROUND(AF56,2)*CX56,2)</f>
        <v>9.78</v>
      </c>
      <c r="DH56" s="0" t="n">
        <f aca="false">ROUND(ROUND(AG56,2)*ROUND(AT56*Source!I32,9),2)</f>
        <v>0.92</v>
      </c>
      <c r="DI56" s="0" t="n">
        <f aca="false">ROUND(ROUND(AH56,2)*CX56,2)</f>
        <v>0</v>
      </c>
      <c r="DJ56" s="0" t="n">
        <f aca="false">DG56</f>
        <v>9.78</v>
      </c>
      <c r="DK56" s="0" t="n">
        <v>0</v>
      </c>
      <c r="DM56" s="0" t="n">
        <v>0</v>
      </c>
      <c r="DO56" s="0" t="n">
        <v>0</v>
      </c>
    </row>
    <row r="57" customFormat="false" ht="12.75" hidden="false" customHeight="false" outlineLevel="0" collapsed="false">
      <c r="A57" s="0" t="n">
        <f aca="false">ROW(Source!A32)</f>
        <v>32</v>
      </c>
      <c r="B57" s="0" t="n">
        <v>86497921</v>
      </c>
      <c r="C57" s="0" t="n">
        <v>86497977</v>
      </c>
      <c r="D57" s="0" t="n">
        <v>0</v>
      </c>
      <c r="E57" s="0" t="n">
        <v>1</v>
      </c>
      <c r="F57" s="0" t="n">
        <v>1</v>
      </c>
      <c r="G57" s="0" t="n">
        <v>30515945</v>
      </c>
      <c r="H57" s="0" t="n">
        <v>2</v>
      </c>
      <c r="I57" s="0" t="s">
        <v>267</v>
      </c>
      <c r="K57" s="0" t="s">
        <v>268</v>
      </c>
      <c r="L57" s="0" t="n">
        <v>1368</v>
      </c>
      <c r="N57" s="0" t="n">
        <v>1011</v>
      </c>
      <c r="O57" s="0" t="s">
        <v>262</v>
      </c>
      <c r="P57" s="0" t="s">
        <v>262</v>
      </c>
      <c r="Q57" s="0" t="n">
        <v>1</v>
      </c>
      <c r="W57" s="0" t="n">
        <v>0</v>
      </c>
      <c r="X57" s="0" t="n">
        <v>1354124625</v>
      </c>
      <c r="Y57" s="0" t="n">
        <f aca="false">AT57</f>
        <v>0.23</v>
      </c>
      <c r="AA57" s="0" t="n">
        <v>0</v>
      </c>
      <c r="AB57" s="0" t="n">
        <v>154.88</v>
      </c>
      <c r="AC57" s="0" t="n">
        <v>13.66</v>
      </c>
      <c r="AD57" s="0" t="n">
        <v>0</v>
      </c>
      <c r="AE57" s="0" t="n">
        <v>0</v>
      </c>
      <c r="AF57" s="0" t="n">
        <v>145.15</v>
      </c>
      <c r="AG57" s="0" t="n">
        <v>12.8</v>
      </c>
      <c r="AH57" s="0" t="n">
        <v>0</v>
      </c>
      <c r="AI57" s="0" t="n">
        <v>1</v>
      </c>
      <c r="AJ57" s="0" t="n">
        <v>1</v>
      </c>
      <c r="AK57" s="0" t="n">
        <v>1</v>
      </c>
      <c r="AL57" s="0" t="n">
        <v>1</v>
      </c>
      <c r="AM57" s="0" t="n">
        <v>0</v>
      </c>
      <c r="AN57" s="0" t="n">
        <v>0</v>
      </c>
      <c r="AO57" s="0" t="n">
        <v>1</v>
      </c>
      <c r="AP57" s="0" t="n">
        <v>0</v>
      </c>
      <c r="AQ57" s="0" t="n">
        <v>0</v>
      </c>
      <c r="AR57" s="0" t="n">
        <v>0</v>
      </c>
      <c r="AT57" s="0" t="n">
        <v>0.23</v>
      </c>
      <c r="AV57" s="0" t="n">
        <v>0</v>
      </c>
      <c r="AW57" s="0" t="n">
        <v>2</v>
      </c>
      <c r="AX57" s="0" t="n">
        <v>86497995</v>
      </c>
      <c r="AY57" s="0" t="n">
        <v>1</v>
      </c>
      <c r="AZ57" s="0" t="n">
        <v>6144</v>
      </c>
      <c r="BA57" s="0" t="n">
        <v>57</v>
      </c>
      <c r="BB57" s="0" t="n">
        <v>0</v>
      </c>
      <c r="BC57" s="0" t="n">
        <v>0</v>
      </c>
      <c r="BD57" s="0" t="n">
        <v>0</v>
      </c>
      <c r="BE57" s="0" t="n">
        <v>0</v>
      </c>
      <c r="BF57" s="0" t="n">
        <v>0</v>
      </c>
      <c r="BG57" s="0" t="n">
        <v>0</v>
      </c>
      <c r="BH57" s="0" t="n">
        <v>0</v>
      </c>
      <c r="BI57" s="0" t="n">
        <v>0</v>
      </c>
      <c r="BJ57" s="0" t="n">
        <v>0</v>
      </c>
      <c r="BK57" s="0" t="n">
        <v>0</v>
      </c>
      <c r="BL57" s="0" t="n">
        <v>0</v>
      </c>
      <c r="BM57" s="0" t="n">
        <v>0</v>
      </c>
      <c r="BN57" s="0" t="n">
        <v>0</v>
      </c>
      <c r="BO57" s="0" t="n">
        <v>0</v>
      </c>
      <c r="BP57" s="0" t="n">
        <v>0</v>
      </c>
      <c r="BQ57" s="0" t="n">
        <v>0</v>
      </c>
      <c r="BR57" s="0" t="n">
        <v>0</v>
      </c>
      <c r="BS57" s="0" t="n">
        <v>0</v>
      </c>
      <c r="BT57" s="0" t="n">
        <v>0</v>
      </c>
      <c r="BU57" s="0" t="n">
        <v>0</v>
      </c>
      <c r="BV57" s="0" t="n">
        <v>0</v>
      </c>
      <c r="BW57" s="0" t="n">
        <v>0</v>
      </c>
      <c r="CV57" s="0" t="n">
        <v>0</v>
      </c>
      <c r="CW57" s="0" t="n">
        <f aca="false">ROUND(AT57*Source!I32*DO57,9)</f>
        <v>0</v>
      </c>
      <c r="CX57" s="0" t="n">
        <f aca="false">ROUND(Y57*Source!I32,9)</f>
        <v>0.00506</v>
      </c>
      <c r="CY57" s="0" t="n">
        <f aca="false">AB57</f>
        <v>154.88</v>
      </c>
      <c r="CZ57" s="0" t="n">
        <f aca="false">AF57</f>
        <v>145.15</v>
      </c>
      <c r="DA57" s="0" t="n">
        <f aca="false">AJ57</f>
        <v>1</v>
      </c>
      <c r="DB57" s="0" t="n">
        <f aca="false">ROUND(AT57*CZ57,2)</f>
        <v>33.38</v>
      </c>
      <c r="DC57" s="0" t="n">
        <f aca="false">ROUND(AT57*AG57,2)</f>
        <v>2.94</v>
      </c>
      <c r="DF57" s="0" t="n">
        <f aca="false">ROUND(ROUND(AE57,2)*CX57,2)</f>
        <v>0</v>
      </c>
      <c r="DG57" s="0" t="n">
        <f aca="false">ROUND(ROUND(AF57,2)*CX57,2)</f>
        <v>0.73</v>
      </c>
      <c r="DH57" s="0" t="n">
        <f aca="false">ROUND(ROUND(AG57,2)*ROUND(AT57*Source!I32,9),2)</f>
        <v>0.06</v>
      </c>
      <c r="DI57" s="0" t="n">
        <f aca="false">ROUND(ROUND(AH57,2)*CX57,2)</f>
        <v>0</v>
      </c>
      <c r="DJ57" s="0" t="n">
        <f aca="false">DG57</f>
        <v>0.73</v>
      </c>
      <c r="DK57" s="0" t="n">
        <v>0</v>
      </c>
      <c r="DM57" s="0" t="n">
        <v>0</v>
      </c>
      <c r="DO57" s="0" t="n">
        <v>0</v>
      </c>
    </row>
    <row r="58" customFormat="false" ht="12.75" hidden="false" customHeight="false" outlineLevel="0" collapsed="false">
      <c r="A58" s="0" t="n">
        <f aca="false">ROW(Source!A32)</f>
        <v>32</v>
      </c>
      <c r="B58" s="0" t="n">
        <v>86497921</v>
      </c>
      <c r="C58" s="0" t="n">
        <v>86497977</v>
      </c>
      <c r="D58" s="0" t="n">
        <v>0</v>
      </c>
      <c r="E58" s="0" t="n">
        <v>1</v>
      </c>
      <c r="F58" s="0" t="n">
        <v>1</v>
      </c>
      <c r="G58" s="0" t="n">
        <v>30515945</v>
      </c>
      <c r="H58" s="0" t="n">
        <v>3</v>
      </c>
      <c r="I58" s="0" t="s">
        <v>269</v>
      </c>
      <c r="K58" s="0" t="s">
        <v>270</v>
      </c>
      <c r="L58" s="0" t="n">
        <v>1339</v>
      </c>
      <c r="N58" s="0" t="n">
        <v>1007</v>
      </c>
      <c r="O58" s="0" t="s">
        <v>222</v>
      </c>
      <c r="P58" s="0" t="s">
        <v>222</v>
      </c>
      <c r="Q58" s="0" t="n">
        <v>1</v>
      </c>
      <c r="W58" s="0" t="n">
        <v>0</v>
      </c>
      <c r="X58" s="0" t="n">
        <v>-1580317299</v>
      </c>
      <c r="Y58" s="0" t="n">
        <f aca="false">AT58</f>
        <v>2.26</v>
      </c>
      <c r="AA58" s="0" t="n">
        <v>0</v>
      </c>
      <c r="AB58" s="0" t="n">
        <v>0</v>
      </c>
      <c r="AC58" s="0" t="n">
        <v>0</v>
      </c>
      <c r="AD58" s="0" t="n">
        <v>0</v>
      </c>
      <c r="AE58" s="0" t="n">
        <v>0</v>
      </c>
      <c r="AF58" s="0" t="n">
        <v>0</v>
      </c>
      <c r="AG58" s="0" t="n">
        <v>0</v>
      </c>
      <c r="AH58" s="0" t="n">
        <v>0</v>
      </c>
      <c r="AI58" s="0" t="n">
        <v>1</v>
      </c>
      <c r="AJ58" s="0" t="n">
        <v>1</v>
      </c>
      <c r="AK58" s="0" t="n">
        <v>1</v>
      </c>
      <c r="AL58" s="0" t="n">
        <v>1</v>
      </c>
      <c r="AM58" s="0" t="n">
        <v>0</v>
      </c>
      <c r="AN58" s="0" t="n">
        <v>0</v>
      </c>
      <c r="AO58" s="0" t="n">
        <v>1</v>
      </c>
      <c r="AP58" s="0" t="n">
        <v>0</v>
      </c>
      <c r="AQ58" s="0" t="n">
        <v>0</v>
      </c>
      <c r="AR58" s="0" t="n">
        <v>0</v>
      </c>
      <c r="AT58" s="0" t="n">
        <v>2.26</v>
      </c>
      <c r="AV58" s="0" t="n">
        <v>0</v>
      </c>
      <c r="AW58" s="0" t="n">
        <v>2</v>
      </c>
      <c r="AX58" s="0" t="n">
        <v>86497996</v>
      </c>
      <c r="AY58" s="0" t="n">
        <v>1</v>
      </c>
      <c r="AZ58" s="0" t="n">
        <v>6144</v>
      </c>
      <c r="BA58" s="0" t="n">
        <v>58</v>
      </c>
      <c r="BB58" s="0" t="n">
        <v>0</v>
      </c>
      <c r="BC58" s="0" t="n">
        <v>0</v>
      </c>
      <c r="BD58" s="0" t="n">
        <v>0</v>
      </c>
      <c r="BE58" s="0" t="n">
        <v>0</v>
      </c>
      <c r="BF58" s="0" t="n">
        <v>0</v>
      </c>
      <c r="BG58" s="0" t="n">
        <v>0</v>
      </c>
      <c r="BH58" s="0" t="n">
        <v>0</v>
      </c>
      <c r="BI58" s="0" t="n">
        <v>0</v>
      </c>
      <c r="BJ58" s="0" t="n">
        <v>0</v>
      </c>
      <c r="BK58" s="0" t="n">
        <v>0</v>
      </c>
      <c r="BL58" s="0" t="n">
        <v>0</v>
      </c>
      <c r="BM58" s="0" t="n">
        <v>0</v>
      </c>
      <c r="BN58" s="0" t="n">
        <v>0</v>
      </c>
      <c r="BO58" s="0" t="n">
        <v>0</v>
      </c>
      <c r="BP58" s="0" t="n">
        <v>0</v>
      </c>
      <c r="BQ58" s="0" t="n">
        <v>0</v>
      </c>
      <c r="BR58" s="0" t="n">
        <v>0</v>
      </c>
      <c r="BS58" s="0" t="n">
        <v>0</v>
      </c>
      <c r="BT58" s="0" t="n">
        <v>0</v>
      </c>
      <c r="BU58" s="0" t="n">
        <v>0</v>
      </c>
      <c r="BV58" s="0" t="n">
        <v>0</v>
      </c>
      <c r="BW58" s="0" t="n">
        <v>0</v>
      </c>
      <c r="CV58" s="0" t="n">
        <v>0</v>
      </c>
      <c r="CW58" s="0" t="n">
        <v>0</v>
      </c>
      <c r="CX58" s="0" t="n">
        <f aca="false">ROUND(Y58*Source!I32,9)</f>
        <v>0.04972</v>
      </c>
      <c r="CY58" s="0" t="n">
        <f aca="false">AA58</f>
        <v>0</v>
      </c>
      <c r="CZ58" s="0" t="n">
        <f aca="false">AE58</f>
        <v>0</v>
      </c>
      <c r="DA58" s="0" t="n">
        <f aca="false">AI58</f>
        <v>1</v>
      </c>
      <c r="DB58" s="0" t="n">
        <f aca="false">ROUND(AT58*CZ58,2)</f>
        <v>0</v>
      </c>
      <c r="DC58" s="0" t="n">
        <f aca="false">ROUND(AT58*AG58,2)</f>
        <v>0</v>
      </c>
      <c r="DF58" s="0" t="n">
        <f aca="false">ROUND(ROUND(AE58,2)*CX58,2)</f>
        <v>0</v>
      </c>
      <c r="DG58" s="0" t="n">
        <f aca="false">ROUND(ROUND(AF58,2)*CX58,2)</f>
        <v>0</v>
      </c>
      <c r="DH58" s="0" t="n">
        <f aca="false">ROUND(ROUND(AG58,2)*ROUND(AT58*Source!I32,9),2)</f>
        <v>0</v>
      </c>
      <c r="DI58" s="0" t="n">
        <f aca="false">ROUND(ROUND(AH58,2)*CX58,2)</f>
        <v>0</v>
      </c>
      <c r="DJ58" s="0" t="n">
        <f aca="false">DF58</f>
        <v>0</v>
      </c>
      <c r="DK58" s="0" t="n">
        <v>0</v>
      </c>
      <c r="DM58" s="0" t="n">
        <v>0</v>
      </c>
      <c r="DO58" s="0" t="n">
        <v>0</v>
      </c>
    </row>
    <row r="59" customFormat="false" ht="12.75" hidden="false" customHeight="false" outlineLevel="0" collapsed="false">
      <c r="A59" s="0" t="n">
        <f aca="false">ROW(Source!A32)</f>
        <v>32</v>
      </c>
      <c r="B59" s="0" t="n">
        <v>86497921</v>
      </c>
      <c r="C59" s="0" t="n">
        <v>86497977</v>
      </c>
      <c r="D59" s="0" t="n">
        <v>0</v>
      </c>
      <c r="E59" s="0" t="n">
        <v>1</v>
      </c>
      <c r="F59" s="0" t="n">
        <v>1</v>
      </c>
      <c r="G59" s="0" t="n">
        <v>30515945</v>
      </c>
      <c r="H59" s="0" t="n">
        <v>3</v>
      </c>
      <c r="I59" s="0" t="s">
        <v>271</v>
      </c>
      <c r="K59" s="0" t="s">
        <v>272</v>
      </c>
      <c r="L59" s="0" t="n">
        <v>1348</v>
      </c>
      <c r="N59" s="0" t="n">
        <v>1009</v>
      </c>
      <c r="O59" s="0" t="s">
        <v>220</v>
      </c>
      <c r="P59" s="0" t="s">
        <v>220</v>
      </c>
      <c r="Q59" s="0" t="n">
        <v>1000</v>
      </c>
      <c r="W59" s="0" t="n">
        <v>0</v>
      </c>
      <c r="X59" s="0" t="n">
        <v>202703549</v>
      </c>
      <c r="Y59" s="0" t="n">
        <f aca="false">AT59</f>
        <v>0.64</v>
      </c>
      <c r="AA59" s="0" t="n">
        <v>0</v>
      </c>
      <c r="AB59" s="0" t="n">
        <v>0</v>
      </c>
      <c r="AC59" s="0" t="n">
        <v>0</v>
      </c>
      <c r="AD59" s="0" t="n">
        <v>0</v>
      </c>
      <c r="AE59" s="0" t="n">
        <v>0</v>
      </c>
      <c r="AF59" s="0" t="n">
        <v>0</v>
      </c>
      <c r="AG59" s="0" t="n">
        <v>0</v>
      </c>
      <c r="AH59" s="0" t="n">
        <v>0</v>
      </c>
      <c r="AI59" s="0" t="n">
        <v>1</v>
      </c>
      <c r="AJ59" s="0" t="n">
        <v>1</v>
      </c>
      <c r="AK59" s="0" t="n">
        <v>1</v>
      </c>
      <c r="AL59" s="0" t="n">
        <v>1</v>
      </c>
      <c r="AM59" s="0" t="n">
        <v>0</v>
      </c>
      <c r="AN59" s="0" t="n">
        <v>0</v>
      </c>
      <c r="AO59" s="0" t="n">
        <v>1</v>
      </c>
      <c r="AP59" s="0" t="n">
        <v>0</v>
      </c>
      <c r="AQ59" s="0" t="n">
        <v>0</v>
      </c>
      <c r="AR59" s="0" t="n">
        <v>0</v>
      </c>
      <c r="AT59" s="0" t="n">
        <v>0.64</v>
      </c>
      <c r="AV59" s="0" t="n">
        <v>0</v>
      </c>
      <c r="AW59" s="0" t="n">
        <v>2</v>
      </c>
      <c r="AX59" s="0" t="n">
        <v>86497997</v>
      </c>
      <c r="AY59" s="0" t="n">
        <v>1</v>
      </c>
      <c r="AZ59" s="0" t="n">
        <v>6144</v>
      </c>
      <c r="BA59" s="0" t="n">
        <v>59</v>
      </c>
      <c r="BB59" s="0" t="n">
        <v>0</v>
      </c>
      <c r="BC59" s="0" t="n">
        <v>0</v>
      </c>
      <c r="BD59" s="0" t="n">
        <v>0</v>
      </c>
      <c r="BE59" s="0" t="n">
        <v>0</v>
      </c>
      <c r="BF59" s="0" t="n">
        <v>0</v>
      </c>
      <c r="BG59" s="0" t="n">
        <v>0</v>
      </c>
      <c r="BH59" s="0" t="n">
        <v>0</v>
      </c>
      <c r="BI59" s="0" t="n">
        <v>0</v>
      </c>
      <c r="BJ59" s="0" t="n">
        <v>0</v>
      </c>
      <c r="BK59" s="0" t="n">
        <v>0</v>
      </c>
      <c r="BL59" s="0" t="n">
        <v>0</v>
      </c>
      <c r="BM59" s="0" t="n">
        <v>0</v>
      </c>
      <c r="BN59" s="0" t="n">
        <v>0</v>
      </c>
      <c r="BO59" s="0" t="n">
        <v>0</v>
      </c>
      <c r="BP59" s="0" t="n">
        <v>0</v>
      </c>
      <c r="BQ59" s="0" t="n">
        <v>0</v>
      </c>
      <c r="BR59" s="0" t="n">
        <v>0</v>
      </c>
      <c r="BS59" s="0" t="n">
        <v>0</v>
      </c>
      <c r="BT59" s="0" t="n">
        <v>0</v>
      </c>
      <c r="BU59" s="0" t="n">
        <v>0</v>
      </c>
      <c r="BV59" s="0" t="n">
        <v>0</v>
      </c>
      <c r="BW59" s="0" t="n">
        <v>0</v>
      </c>
      <c r="CV59" s="0" t="n">
        <v>0</v>
      </c>
      <c r="CW59" s="0" t="n">
        <v>0</v>
      </c>
      <c r="CX59" s="0" t="n">
        <f aca="false">ROUND(Y59*Source!I32,9)</f>
        <v>0.01408</v>
      </c>
      <c r="CY59" s="0" t="n">
        <f aca="false">AA59</f>
        <v>0</v>
      </c>
      <c r="CZ59" s="0" t="n">
        <f aca="false">AE59</f>
        <v>0</v>
      </c>
      <c r="DA59" s="0" t="n">
        <f aca="false">AI59</f>
        <v>1</v>
      </c>
      <c r="DB59" s="0" t="n">
        <f aca="false">ROUND(AT59*CZ59,2)</f>
        <v>0</v>
      </c>
      <c r="DC59" s="0" t="n">
        <f aca="false">ROUND(AT59*AG59,2)</f>
        <v>0</v>
      </c>
      <c r="DF59" s="0" t="n">
        <f aca="false">ROUND(ROUND(AE59,2)*CX59,2)</f>
        <v>0</v>
      </c>
      <c r="DG59" s="0" t="n">
        <f aca="false">ROUND(ROUND(AF59,2)*CX59,2)</f>
        <v>0</v>
      </c>
      <c r="DH59" s="0" t="n">
        <f aca="false">ROUND(ROUND(AG59,2)*ROUND(AT59*Source!I32,9),2)</f>
        <v>0</v>
      </c>
      <c r="DI59" s="0" t="n">
        <f aca="false">ROUND(ROUND(AH59,2)*CX59,2)</f>
        <v>0</v>
      </c>
      <c r="DJ59" s="0" t="n">
        <f aca="false">DF59</f>
        <v>0</v>
      </c>
      <c r="DK59" s="0" t="n">
        <v>0</v>
      </c>
      <c r="DM59" s="0" t="n">
        <v>0</v>
      </c>
      <c r="DO59" s="0" t="n">
        <v>0</v>
      </c>
    </row>
    <row r="60" customFormat="false" ht="12.75" hidden="false" customHeight="false" outlineLevel="0" collapsed="false">
      <c r="A60" s="0" t="n">
        <f aca="false">ROW(Source!A32)</f>
        <v>32</v>
      </c>
      <c r="B60" s="0" t="n">
        <v>86497921</v>
      </c>
      <c r="C60" s="0" t="n">
        <v>86497977</v>
      </c>
      <c r="D60" s="0" t="n">
        <v>42194904</v>
      </c>
      <c r="E60" s="0" t="n">
        <v>1</v>
      </c>
      <c r="F60" s="0" t="n">
        <v>1</v>
      </c>
      <c r="G60" s="0" t="n">
        <v>30515945</v>
      </c>
      <c r="H60" s="0" t="n">
        <v>3</v>
      </c>
      <c r="I60" s="0" t="s">
        <v>273</v>
      </c>
      <c r="K60" s="0" t="s">
        <v>274</v>
      </c>
      <c r="L60" s="0" t="n">
        <v>1348</v>
      </c>
      <c r="N60" s="0" t="n">
        <v>1009</v>
      </c>
      <c r="O60" s="0" t="s">
        <v>220</v>
      </c>
      <c r="P60" s="0" t="s">
        <v>220</v>
      </c>
      <c r="Q60" s="0" t="n">
        <v>1000</v>
      </c>
      <c r="W60" s="0" t="n">
        <v>0</v>
      </c>
      <c r="X60" s="0" t="n">
        <v>-664602634</v>
      </c>
      <c r="Y60" s="0" t="n">
        <f aca="false">AT60</f>
        <v>0</v>
      </c>
      <c r="AA60" s="0" t="n">
        <v>0</v>
      </c>
      <c r="AB60" s="0" t="n">
        <v>0</v>
      </c>
      <c r="AC60" s="0" t="n">
        <v>0</v>
      </c>
      <c r="AD60" s="0" t="n">
        <v>0</v>
      </c>
      <c r="AE60" s="0" t="n">
        <v>0</v>
      </c>
      <c r="AF60" s="0" t="n">
        <v>0</v>
      </c>
      <c r="AG60" s="0" t="n">
        <v>0</v>
      </c>
      <c r="AH60" s="0" t="n">
        <v>0</v>
      </c>
      <c r="AI60" s="0" t="n">
        <v>1</v>
      </c>
      <c r="AJ60" s="0" t="n">
        <v>1</v>
      </c>
      <c r="AK60" s="0" t="n">
        <v>1</v>
      </c>
      <c r="AL60" s="0" t="n">
        <v>1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  <c r="AT60" s="0" t="n">
        <v>0</v>
      </c>
      <c r="AV60" s="0" t="n">
        <v>0</v>
      </c>
      <c r="AW60" s="0" t="n">
        <v>2</v>
      </c>
      <c r="AX60" s="0" t="n">
        <v>86497998</v>
      </c>
      <c r="AY60" s="0" t="n">
        <v>1</v>
      </c>
      <c r="AZ60" s="0" t="n">
        <v>0</v>
      </c>
      <c r="BA60" s="0" t="n">
        <v>60</v>
      </c>
      <c r="BB60" s="0" t="n">
        <v>0</v>
      </c>
      <c r="BC60" s="0" t="n">
        <v>0</v>
      </c>
      <c r="BD60" s="0" t="n">
        <v>0</v>
      </c>
      <c r="BE60" s="0" t="n">
        <v>0</v>
      </c>
      <c r="BF60" s="0" t="n">
        <v>0</v>
      </c>
      <c r="BG60" s="0" t="n">
        <v>0</v>
      </c>
      <c r="BH60" s="0" t="n">
        <v>0</v>
      </c>
      <c r="BI60" s="0" t="n">
        <v>0</v>
      </c>
      <c r="BJ60" s="0" t="n">
        <v>0</v>
      </c>
      <c r="BK60" s="0" t="n">
        <v>0</v>
      </c>
      <c r="BL60" s="0" t="n">
        <v>0</v>
      </c>
      <c r="BM60" s="0" t="n">
        <v>0</v>
      </c>
      <c r="BN60" s="0" t="n">
        <v>0</v>
      </c>
      <c r="BO60" s="0" t="n">
        <v>0</v>
      </c>
      <c r="BP60" s="0" t="n">
        <v>0</v>
      </c>
      <c r="BQ60" s="0" t="n">
        <v>0</v>
      </c>
      <c r="BR60" s="0" t="n">
        <v>0</v>
      </c>
      <c r="BS60" s="0" t="n">
        <v>0</v>
      </c>
      <c r="BT60" s="0" t="n">
        <v>0</v>
      </c>
      <c r="BU60" s="0" t="n">
        <v>0</v>
      </c>
      <c r="BV60" s="0" t="n">
        <v>0</v>
      </c>
      <c r="BW60" s="0" t="n">
        <v>0</v>
      </c>
      <c r="CV60" s="0" t="n">
        <v>0</v>
      </c>
      <c r="CW60" s="0" t="n">
        <v>0</v>
      </c>
      <c r="CX60" s="0" t="n">
        <f aca="false">ROUND(Y60*Source!I32,9)</f>
        <v>0</v>
      </c>
      <c r="CY60" s="0" t="n">
        <f aca="false">AA60</f>
        <v>0</v>
      </c>
      <c r="CZ60" s="0" t="n">
        <f aca="false">AE60</f>
        <v>0</v>
      </c>
      <c r="DA60" s="0" t="n">
        <f aca="false">AI60</f>
        <v>1</v>
      </c>
      <c r="DB60" s="0" t="n">
        <f aca="false">ROUND(AT60*CZ60,2)</f>
        <v>0</v>
      </c>
      <c r="DC60" s="0" t="n">
        <f aca="false">ROUND(AT60*AG60,2)</f>
        <v>0</v>
      </c>
      <c r="DF60" s="0" t="n">
        <f aca="false">ROUND(ROUND(AE60,2)*CX60,2)</f>
        <v>0</v>
      </c>
      <c r="DG60" s="0" t="n">
        <f aca="false">ROUND(ROUND(AF60,2)*CX60,2)</f>
        <v>0</v>
      </c>
      <c r="DH60" s="0" t="n">
        <f aca="false">ROUND(ROUND(AG60,2)*ROUND(AT60*Source!I32,9),2)</f>
        <v>0</v>
      </c>
      <c r="DI60" s="0" t="n">
        <f aca="false">ROUND(ROUND(AH60,2)*CX60,2)</f>
        <v>0</v>
      </c>
      <c r="DJ60" s="0" t="n">
        <f aca="false">DF60</f>
        <v>0</v>
      </c>
      <c r="DK60" s="0" t="n">
        <v>0</v>
      </c>
      <c r="DM60" s="0" t="n">
        <v>0</v>
      </c>
      <c r="DO60" s="0" t="n">
        <v>0</v>
      </c>
    </row>
    <row r="61" customFormat="false" ht="12.75" hidden="false" customHeight="false" outlineLevel="0" collapsed="false">
      <c r="A61" s="0" t="n">
        <f aca="false">ROW(Source!A32)</f>
        <v>32</v>
      </c>
      <c r="B61" s="0" t="n">
        <v>86497921</v>
      </c>
      <c r="C61" s="0" t="n">
        <v>86497977</v>
      </c>
      <c r="D61" s="0" t="n">
        <v>30531790</v>
      </c>
      <c r="E61" s="0" t="n">
        <v>1</v>
      </c>
      <c r="F61" s="0" t="n">
        <v>1</v>
      </c>
      <c r="G61" s="0" t="n">
        <v>30515945</v>
      </c>
      <c r="H61" s="0" t="n">
        <v>3</v>
      </c>
      <c r="I61" s="0" t="s">
        <v>275</v>
      </c>
      <c r="K61" s="0" t="s">
        <v>276</v>
      </c>
      <c r="L61" s="0" t="n">
        <v>1354</v>
      </c>
      <c r="N61" s="0" t="n">
        <v>1010</v>
      </c>
      <c r="O61" s="0" t="s">
        <v>277</v>
      </c>
      <c r="P61" s="0" t="s">
        <v>277</v>
      </c>
      <c r="Q61" s="0" t="n">
        <v>1</v>
      </c>
      <c r="W61" s="0" t="n">
        <v>0</v>
      </c>
      <c r="X61" s="0" t="n">
        <v>2087865785</v>
      </c>
      <c r="Y61" s="0" t="n">
        <f aca="false">AT61</f>
        <v>0</v>
      </c>
      <c r="AA61" s="0" t="n">
        <v>0</v>
      </c>
      <c r="AB61" s="0" t="n">
        <v>0</v>
      </c>
      <c r="AC61" s="0" t="n">
        <v>0</v>
      </c>
      <c r="AD61" s="0" t="n">
        <v>0</v>
      </c>
      <c r="AE61" s="0" t="n">
        <v>0</v>
      </c>
      <c r="AF61" s="0" t="n">
        <v>0</v>
      </c>
      <c r="AG61" s="0" t="n">
        <v>0</v>
      </c>
      <c r="AH61" s="0" t="n">
        <v>0</v>
      </c>
      <c r="AI61" s="0" t="n">
        <v>1</v>
      </c>
      <c r="AJ61" s="0" t="n">
        <v>1</v>
      </c>
      <c r="AK61" s="0" t="n">
        <v>1</v>
      </c>
      <c r="AL61" s="0" t="n">
        <v>1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</v>
      </c>
      <c r="AT61" s="0" t="n">
        <v>0</v>
      </c>
      <c r="AV61" s="0" t="n">
        <v>0</v>
      </c>
      <c r="AW61" s="0" t="n">
        <v>2</v>
      </c>
      <c r="AX61" s="0" t="n">
        <v>86497999</v>
      </c>
      <c r="AY61" s="0" t="n">
        <v>1</v>
      </c>
      <c r="AZ61" s="0" t="n">
        <v>0</v>
      </c>
      <c r="BA61" s="0" t="n">
        <v>61</v>
      </c>
      <c r="BB61" s="0" t="n">
        <v>0</v>
      </c>
      <c r="BC61" s="0" t="n">
        <v>0</v>
      </c>
      <c r="BD61" s="0" t="n">
        <v>0</v>
      </c>
      <c r="BE61" s="0" t="n">
        <v>0</v>
      </c>
      <c r="BF61" s="0" t="n">
        <v>0</v>
      </c>
      <c r="BG61" s="0" t="n">
        <v>0</v>
      </c>
      <c r="BH61" s="0" t="n">
        <v>0</v>
      </c>
      <c r="BI61" s="0" t="n">
        <v>0</v>
      </c>
      <c r="BJ61" s="0" t="n">
        <v>0</v>
      </c>
      <c r="BK61" s="0" t="n">
        <v>0</v>
      </c>
      <c r="BL61" s="0" t="n">
        <v>0</v>
      </c>
      <c r="BM61" s="0" t="n">
        <v>0</v>
      </c>
      <c r="BN61" s="0" t="n">
        <v>0</v>
      </c>
      <c r="BO61" s="0" t="n">
        <v>0</v>
      </c>
      <c r="BP61" s="0" t="n">
        <v>0</v>
      </c>
      <c r="BQ61" s="0" t="n">
        <v>0</v>
      </c>
      <c r="BR61" s="0" t="n">
        <v>0</v>
      </c>
      <c r="BS61" s="0" t="n">
        <v>0</v>
      </c>
      <c r="BT61" s="0" t="n">
        <v>0</v>
      </c>
      <c r="BU61" s="0" t="n">
        <v>0</v>
      </c>
      <c r="BV61" s="0" t="n">
        <v>0</v>
      </c>
      <c r="BW61" s="0" t="n">
        <v>0</v>
      </c>
      <c r="CV61" s="0" t="n">
        <v>0</v>
      </c>
      <c r="CW61" s="0" t="n">
        <v>0</v>
      </c>
      <c r="CX61" s="0" t="n">
        <f aca="false">ROUND(Y61*Source!I32,9)</f>
        <v>0</v>
      </c>
      <c r="CY61" s="0" t="n">
        <f aca="false">AA61</f>
        <v>0</v>
      </c>
      <c r="CZ61" s="0" t="n">
        <f aca="false">AE61</f>
        <v>0</v>
      </c>
      <c r="DA61" s="0" t="n">
        <f aca="false">AI61</f>
        <v>1</v>
      </c>
      <c r="DB61" s="0" t="n">
        <f aca="false">ROUND(AT61*CZ61,2)</f>
        <v>0</v>
      </c>
      <c r="DC61" s="0" t="n">
        <f aca="false">ROUND(AT61*AG61,2)</f>
        <v>0</v>
      </c>
      <c r="DF61" s="0" t="n">
        <f aca="false">ROUND(ROUND(AE61,2)*CX61,2)</f>
        <v>0</v>
      </c>
      <c r="DG61" s="0" t="n">
        <f aca="false">ROUND(ROUND(AF61,2)*CX61,2)</f>
        <v>0</v>
      </c>
      <c r="DH61" s="0" t="n">
        <f aca="false">ROUND(ROUND(AG61,2)*ROUND(AT61*Source!I32,9),2)</f>
        <v>0</v>
      </c>
      <c r="DI61" s="0" t="n">
        <f aca="false">ROUND(ROUND(AH61,2)*CX61,2)</f>
        <v>0</v>
      </c>
      <c r="DJ61" s="0" t="n">
        <f aca="false">DF61</f>
        <v>0</v>
      </c>
      <c r="DK61" s="0" t="n">
        <v>0</v>
      </c>
      <c r="DM61" s="0" t="n">
        <v>0</v>
      </c>
      <c r="DO61" s="0" t="n">
        <v>0</v>
      </c>
    </row>
    <row r="62" customFormat="false" ht="12.75" hidden="false" customHeight="false" outlineLevel="0" collapsed="false">
      <c r="A62" s="0" t="n">
        <f aca="false">ROW(Source!A32)</f>
        <v>32</v>
      </c>
      <c r="B62" s="0" t="n">
        <v>86497921</v>
      </c>
      <c r="C62" s="0" t="n">
        <v>86497977</v>
      </c>
      <c r="D62" s="0" t="n">
        <v>30531464</v>
      </c>
      <c r="E62" s="0" t="n">
        <v>1</v>
      </c>
      <c r="F62" s="0" t="n">
        <v>1</v>
      </c>
      <c r="G62" s="0" t="n">
        <v>30515945</v>
      </c>
      <c r="H62" s="0" t="n">
        <v>3</v>
      </c>
      <c r="I62" s="0" t="s">
        <v>278</v>
      </c>
      <c r="K62" s="0" t="s">
        <v>279</v>
      </c>
      <c r="L62" s="0" t="n">
        <v>1339</v>
      </c>
      <c r="N62" s="0" t="n">
        <v>1007</v>
      </c>
      <c r="O62" s="0" t="s">
        <v>222</v>
      </c>
      <c r="P62" s="0" t="s">
        <v>222</v>
      </c>
      <c r="Q62" s="0" t="n">
        <v>1</v>
      </c>
      <c r="W62" s="0" t="n">
        <v>0</v>
      </c>
      <c r="X62" s="0" t="n">
        <v>1930922274</v>
      </c>
      <c r="Y62" s="0" t="n">
        <f aca="false">AT62</f>
        <v>1.33</v>
      </c>
      <c r="AA62" s="0" t="n">
        <v>0</v>
      </c>
      <c r="AB62" s="0" t="n">
        <v>0</v>
      </c>
      <c r="AC62" s="0" t="n">
        <v>0</v>
      </c>
      <c r="AD62" s="0" t="n">
        <v>0</v>
      </c>
      <c r="AE62" s="0" t="n">
        <v>0</v>
      </c>
      <c r="AF62" s="0" t="n">
        <v>0</v>
      </c>
      <c r="AG62" s="0" t="n">
        <v>0</v>
      </c>
      <c r="AH62" s="0" t="n">
        <v>0</v>
      </c>
      <c r="AI62" s="0" t="n">
        <v>1</v>
      </c>
      <c r="AJ62" s="0" t="n">
        <v>1</v>
      </c>
      <c r="AK62" s="0" t="n">
        <v>1</v>
      </c>
      <c r="AL62" s="0" t="n">
        <v>1</v>
      </c>
      <c r="AM62" s="0" t="n">
        <v>0</v>
      </c>
      <c r="AN62" s="0" t="n">
        <v>0</v>
      </c>
      <c r="AO62" s="0" t="n">
        <v>0</v>
      </c>
      <c r="AP62" s="0" t="n">
        <v>0</v>
      </c>
      <c r="AQ62" s="0" t="n">
        <v>0</v>
      </c>
      <c r="AR62" s="0" t="n">
        <v>0</v>
      </c>
      <c r="AT62" s="0" t="n">
        <v>1.33</v>
      </c>
      <c r="AV62" s="0" t="n">
        <v>0</v>
      </c>
      <c r="AW62" s="0" t="n">
        <v>2</v>
      </c>
      <c r="AX62" s="0" t="n">
        <v>86498000</v>
      </c>
      <c r="AY62" s="0" t="n">
        <v>1</v>
      </c>
      <c r="AZ62" s="0" t="n">
        <v>6144</v>
      </c>
      <c r="BA62" s="0" t="n">
        <v>62</v>
      </c>
      <c r="BB62" s="0" t="n">
        <v>0</v>
      </c>
      <c r="BC62" s="0" t="n">
        <v>0</v>
      </c>
      <c r="BD62" s="0" t="n">
        <v>0</v>
      </c>
      <c r="BE62" s="0" t="n">
        <v>0</v>
      </c>
      <c r="BF62" s="0" t="n">
        <v>0</v>
      </c>
      <c r="BG62" s="0" t="n">
        <v>0</v>
      </c>
      <c r="BH62" s="0" t="n">
        <v>0</v>
      </c>
      <c r="BI62" s="0" t="n">
        <v>0</v>
      </c>
      <c r="BJ62" s="0" t="n">
        <v>0</v>
      </c>
      <c r="BK62" s="0" t="n">
        <v>0</v>
      </c>
      <c r="BL62" s="0" t="n">
        <v>0</v>
      </c>
      <c r="BM62" s="0" t="n">
        <v>0</v>
      </c>
      <c r="BN62" s="0" t="n">
        <v>0</v>
      </c>
      <c r="BO62" s="0" t="n">
        <v>0</v>
      </c>
      <c r="BP62" s="0" t="n">
        <v>0</v>
      </c>
      <c r="BQ62" s="0" t="n">
        <v>0</v>
      </c>
      <c r="BR62" s="0" t="n">
        <v>0</v>
      </c>
      <c r="BS62" s="0" t="n">
        <v>0</v>
      </c>
      <c r="BT62" s="0" t="n">
        <v>0</v>
      </c>
      <c r="BU62" s="0" t="n">
        <v>0</v>
      </c>
      <c r="BV62" s="0" t="n">
        <v>0</v>
      </c>
      <c r="BW62" s="0" t="n">
        <v>0</v>
      </c>
      <c r="CV62" s="0" t="n">
        <v>0</v>
      </c>
      <c r="CW62" s="0" t="n">
        <v>0</v>
      </c>
      <c r="CX62" s="0" t="n">
        <f aca="false">ROUND(Y62*Source!I32,9)</f>
        <v>0.02926</v>
      </c>
      <c r="CY62" s="0" t="n">
        <f aca="false">AA62</f>
        <v>0</v>
      </c>
      <c r="CZ62" s="0" t="n">
        <f aca="false">AE62</f>
        <v>0</v>
      </c>
      <c r="DA62" s="0" t="n">
        <f aca="false">AI62</f>
        <v>1</v>
      </c>
      <c r="DB62" s="0" t="n">
        <f aca="false">ROUND(AT62*CZ62,2)</f>
        <v>0</v>
      </c>
      <c r="DC62" s="0" t="n">
        <f aca="false">ROUND(AT62*AG62,2)</f>
        <v>0</v>
      </c>
      <c r="DF62" s="0" t="n">
        <f aca="false">ROUND(ROUND(AE62,2)*CX62,2)</f>
        <v>0</v>
      </c>
      <c r="DG62" s="0" t="n">
        <f aca="false">ROUND(ROUND(AF62,2)*CX62,2)</f>
        <v>0</v>
      </c>
      <c r="DH62" s="0" t="n">
        <f aca="false">ROUND(ROUND(AG62,2)*ROUND(AT62*Source!I32,9),2)</f>
        <v>0</v>
      </c>
      <c r="DI62" s="0" t="n">
        <f aca="false">ROUND(ROUND(AH62,2)*CX62,2)</f>
        <v>0</v>
      </c>
      <c r="DJ62" s="0" t="n">
        <f aca="false">DF62</f>
        <v>0</v>
      </c>
      <c r="DK62" s="0" t="n">
        <v>0</v>
      </c>
      <c r="DM62" s="0" t="n">
        <v>0</v>
      </c>
      <c r="DO62" s="0" t="n">
        <v>0</v>
      </c>
    </row>
    <row r="63" customFormat="false" ht="12.75" hidden="false" customHeight="false" outlineLevel="0" collapsed="false">
      <c r="A63" s="0" t="n">
        <f aca="false">ROW(Source!A32)</f>
        <v>32</v>
      </c>
      <c r="B63" s="0" t="n">
        <v>86497921</v>
      </c>
      <c r="C63" s="0" t="n">
        <v>86497977</v>
      </c>
      <c r="D63" s="0" t="n">
        <v>30531602</v>
      </c>
      <c r="E63" s="0" t="n">
        <v>1</v>
      </c>
      <c r="F63" s="0" t="n">
        <v>1</v>
      </c>
      <c r="G63" s="0" t="n">
        <v>30515945</v>
      </c>
      <c r="H63" s="0" t="n">
        <v>3</v>
      </c>
      <c r="I63" s="0" t="s">
        <v>280</v>
      </c>
      <c r="K63" s="0" t="s">
        <v>281</v>
      </c>
      <c r="L63" s="0" t="n">
        <v>1339</v>
      </c>
      <c r="N63" s="0" t="n">
        <v>1007</v>
      </c>
      <c r="O63" s="0" t="s">
        <v>222</v>
      </c>
      <c r="P63" s="0" t="s">
        <v>222</v>
      </c>
      <c r="Q63" s="0" t="n">
        <v>1</v>
      </c>
      <c r="W63" s="0" t="n">
        <v>0</v>
      </c>
      <c r="X63" s="0" t="n">
        <v>-1299012478</v>
      </c>
      <c r="Y63" s="0" t="n">
        <f aca="false">AT63</f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F63" s="0" t="n">
        <v>0</v>
      </c>
      <c r="AG63" s="0" t="n">
        <v>0</v>
      </c>
      <c r="AH63" s="0" t="n">
        <v>0</v>
      </c>
      <c r="AI63" s="0" t="n">
        <v>1</v>
      </c>
      <c r="AJ63" s="0" t="n">
        <v>1</v>
      </c>
      <c r="AK63" s="0" t="n">
        <v>1</v>
      </c>
      <c r="AL63" s="0" t="n">
        <v>1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  <c r="AT63" s="0" t="n">
        <v>0</v>
      </c>
      <c r="AV63" s="0" t="n">
        <v>0</v>
      </c>
      <c r="AW63" s="0" t="n">
        <v>2</v>
      </c>
      <c r="AX63" s="0" t="n">
        <v>86498001</v>
      </c>
      <c r="AY63" s="0" t="n">
        <v>1</v>
      </c>
      <c r="AZ63" s="0" t="n">
        <v>0</v>
      </c>
      <c r="BA63" s="0" t="n">
        <v>63</v>
      </c>
      <c r="BB63" s="0" t="n">
        <v>0</v>
      </c>
      <c r="BC63" s="0" t="n">
        <v>0</v>
      </c>
      <c r="BD63" s="0" t="n">
        <v>0</v>
      </c>
      <c r="BE63" s="0" t="n">
        <v>0</v>
      </c>
      <c r="BF63" s="0" t="n">
        <v>0</v>
      </c>
      <c r="BG63" s="0" t="n">
        <v>0</v>
      </c>
      <c r="BH63" s="0" t="n">
        <v>0</v>
      </c>
      <c r="BI63" s="0" t="n">
        <v>0</v>
      </c>
      <c r="BJ63" s="0" t="n">
        <v>0</v>
      </c>
      <c r="BK63" s="0" t="n">
        <v>0</v>
      </c>
      <c r="BL63" s="0" t="n">
        <v>0</v>
      </c>
      <c r="BM63" s="0" t="n">
        <v>0</v>
      </c>
      <c r="BN63" s="0" t="n">
        <v>0</v>
      </c>
      <c r="BO63" s="0" t="n">
        <v>0</v>
      </c>
      <c r="BP63" s="0" t="n">
        <v>0</v>
      </c>
      <c r="BQ63" s="0" t="n">
        <v>0</v>
      </c>
      <c r="BR63" s="0" t="n">
        <v>0</v>
      </c>
      <c r="BS63" s="0" t="n">
        <v>0</v>
      </c>
      <c r="BT63" s="0" t="n">
        <v>0</v>
      </c>
      <c r="BU63" s="0" t="n">
        <v>0</v>
      </c>
      <c r="BV63" s="0" t="n">
        <v>0</v>
      </c>
      <c r="BW63" s="0" t="n">
        <v>0</v>
      </c>
      <c r="CV63" s="0" t="n">
        <v>0</v>
      </c>
      <c r="CW63" s="0" t="n">
        <v>0</v>
      </c>
      <c r="CX63" s="0" t="n">
        <f aca="false">ROUND(Y63*Source!I32,9)</f>
        <v>0</v>
      </c>
      <c r="CY63" s="0" t="n">
        <f aca="false">AA63</f>
        <v>0</v>
      </c>
      <c r="CZ63" s="0" t="n">
        <f aca="false">AE63</f>
        <v>0</v>
      </c>
      <c r="DA63" s="0" t="n">
        <f aca="false">AI63</f>
        <v>1</v>
      </c>
      <c r="DB63" s="0" t="n">
        <f aca="false">ROUND(AT63*CZ63,2)</f>
        <v>0</v>
      </c>
      <c r="DC63" s="0" t="n">
        <f aca="false">ROUND(AT63*AG63,2)</f>
        <v>0</v>
      </c>
      <c r="DF63" s="0" t="n">
        <f aca="false">ROUND(ROUND(AE63,2)*CX63,2)</f>
        <v>0</v>
      </c>
      <c r="DG63" s="0" t="n">
        <f aca="false">ROUND(ROUND(AF63,2)*CX63,2)</f>
        <v>0</v>
      </c>
      <c r="DH63" s="0" t="n">
        <f aca="false">ROUND(ROUND(AG63,2)*ROUND(AT63*Source!I32,9),2)</f>
        <v>0</v>
      </c>
      <c r="DI63" s="0" t="n">
        <f aca="false">ROUND(ROUND(AH63,2)*CX63,2)</f>
        <v>0</v>
      </c>
      <c r="DJ63" s="0" t="n">
        <f aca="false">DF63</f>
        <v>0</v>
      </c>
      <c r="DK63" s="0" t="n">
        <v>0</v>
      </c>
      <c r="DM63" s="0" t="n">
        <v>0</v>
      </c>
      <c r="DO63" s="0" t="n">
        <v>0</v>
      </c>
    </row>
    <row r="64" customFormat="false" ht="12.75" hidden="false" customHeight="false" outlineLevel="0" collapsed="false">
      <c r="A64" s="0" t="n">
        <f aca="false">ROW(Source!A32)</f>
        <v>32</v>
      </c>
      <c r="B64" s="0" t="n">
        <v>86497921</v>
      </c>
      <c r="C64" s="0" t="n">
        <v>86497977</v>
      </c>
      <c r="D64" s="0" t="n">
        <v>30531602</v>
      </c>
      <c r="E64" s="0" t="n">
        <v>1</v>
      </c>
      <c r="F64" s="0" t="n">
        <v>1</v>
      </c>
      <c r="G64" s="0" t="n">
        <v>30515945</v>
      </c>
      <c r="H64" s="0" t="n">
        <v>3</v>
      </c>
      <c r="I64" s="0" t="s">
        <v>280</v>
      </c>
      <c r="K64" s="0" t="s">
        <v>282</v>
      </c>
      <c r="L64" s="0" t="n">
        <v>1339</v>
      </c>
      <c r="N64" s="0" t="n">
        <v>1007</v>
      </c>
      <c r="O64" s="0" t="s">
        <v>222</v>
      </c>
      <c r="P64" s="0" t="s">
        <v>222</v>
      </c>
      <c r="Q64" s="0" t="n">
        <v>1</v>
      </c>
      <c r="W64" s="0" t="n">
        <v>0</v>
      </c>
      <c r="X64" s="0" t="n">
        <v>-1506672958</v>
      </c>
      <c r="Y64" s="0" t="n">
        <f aca="false">AT64</f>
        <v>0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F64" s="0" t="n">
        <v>0</v>
      </c>
      <c r="AG64" s="0" t="n">
        <v>0</v>
      </c>
      <c r="AH64" s="0" t="n">
        <v>0</v>
      </c>
      <c r="AI64" s="0" t="n">
        <v>1</v>
      </c>
      <c r="AJ64" s="0" t="n">
        <v>1</v>
      </c>
      <c r="AK64" s="0" t="n">
        <v>1</v>
      </c>
      <c r="AL64" s="0" t="n">
        <v>1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  <c r="AT64" s="0" t="n">
        <v>0</v>
      </c>
      <c r="AV64" s="0" t="n">
        <v>0</v>
      </c>
      <c r="AW64" s="0" t="n">
        <v>2</v>
      </c>
      <c r="AX64" s="0" t="n">
        <v>86498002</v>
      </c>
      <c r="AY64" s="0" t="n">
        <v>1</v>
      </c>
      <c r="AZ64" s="0" t="n">
        <v>0</v>
      </c>
      <c r="BA64" s="0" t="n">
        <v>64</v>
      </c>
      <c r="BB64" s="0" t="n">
        <v>0</v>
      </c>
      <c r="BC64" s="0" t="n">
        <v>0</v>
      </c>
      <c r="BD64" s="0" t="n">
        <v>0</v>
      </c>
      <c r="BE64" s="0" t="n">
        <v>0</v>
      </c>
      <c r="BF64" s="0" t="n">
        <v>0</v>
      </c>
      <c r="BG64" s="0" t="n">
        <v>0</v>
      </c>
      <c r="BH64" s="0" t="n">
        <v>0</v>
      </c>
      <c r="BI64" s="0" t="n">
        <v>0</v>
      </c>
      <c r="BJ64" s="0" t="n">
        <v>0</v>
      </c>
      <c r="BK64" s="0" t="n">
        <v>0</v>
      </c>
      <c r="BL64" s="0" t="n">
        <v>0</v>
      </c>
      <c r="BM64" s="0" t="n">
        <v>0</v>
      </c>
      <c r="BN64" s="0" t="n">
        <v>0</v>
      </c>
      <c r="BO64" s="0" t="n">
        <v>0</v>
      </c>
      <c r="BP64" s="0" t="n">
        <v>0</v>
      </c>
      <c r="BQ64" s="0" t="n">
        <v>0</v>
      </c>
      <c r="BR64" s="0" t="n">
        <v>0</v>
      </c>
      <c r="BS64" s="0" t="n">
        <v>0</v>
      </c>
      <c r="BT64" s="0" t="n">
        <v>0</v>
      </c>
      <c r="BU64" s="0" t="n">
        <v>0</v>
      </c>
      <c r="BV64" s="0" t="n">
        <v>0</v>
      </c>
      <c r="BW64" s="0" t="n">
        <v>0</v>
      </c>
      <c r="CV64" s="0" t="n">
        <v>0</v>
      </c>
      <c r="CW64" s="0" t="n">
        <v>0</v>
      </c>
      <c r="CX64" s="0" t="n">
        <f aca="false">ROUND(Y64*Source!I32,9)</f>
        <v>0</v>
      </c>
      <c r="CY64" s="0" t="n">
        <f aca="false">AA64</f>
        <v>0</v>
      </c>
      <c r="CZ64" s="0" t="n">
        <f aca="false">AE64</f>
        <v>0</v>
      </c>
      <c r="DA64" s="0" t="n">
        <f aca="false">AI64</f>
        <v>1</v>
      </c>
      <c r="DB64" s="0" t="n">
        <f aca="false">ROUND(AT64*CZ64,2)</f>
        <v>0</v>
      </c>
      <c r="DC64" s="0" t="n">
        <f aca="false">ROUND(AT64*AG64,2)</f>
        <v>0</v>
      </c>
      <c r="DF64" s="0" t="n">
        <f aca="false">ROUND(ROUND(AE64,2)*CX64,2)</f>
        <v>0</v>
      </c>
      <c r="DG64" s="0" t="n">
        <f aca="false">ROUND(ROUND(AF64,2)*CX64,2)</f>
        <v>0</v>
      </c>
      <c r="DH64" s="0" t="n">
        <f aca="false">ROUND(ROUND(AG64,2)*ROUND(AT64*Source!I32,9),2)</f>
        <v>0</v>
      </c>
      <c r="DI64" s="0" t="n">
        <f aca="false">ROUND(ROUND(AH64,2)*CX64,2)</f>
        <v>0</v>
      </c>
      <c r="DJ64" s="0" t="n">
        <f aca="false">DF64</f>
        <v>0</v>
      </c>
      <c r="DK64" s="0" t="n">
        <v>0</v>
      </c>
      <c r="DM64" s="0" t="n">
        <v>0</v>
      </c>
      <c r="DO64" s="0" t="n">
        <v>0</v>
      </c>
    </row>
    <row r="65" customFormat="false" ht="12.75" hidden="false" customHeight="false" outlineLevel="0" collapsed="false">
      <c r="A65" s="0" t="n">
        <f aca="false">ROW(Source!A32)</f>
        <v>32</v>
      </c>
      <c r="B65" s="0" t="n">
        <v>86497921</v>
      </c>
      <c r="C65" s="0" t="n">
        <v>86497977</v>
      </c>
      <c r="D65" s="0" t="n">
        <v>30531602</v>
      </c>
      <c r="E65" s="0" t="n">
        <v>1</v>
      </c>
      <c r="F65" s="0" t="n">
        <v>1</v>
      </c>
      <c r="G65" s="0" t="n">
        <v>30515945</v>
      </c>
      <c r="H65" s="0" t="n">
        <v>3</v>
      </c>
      <c r="I65" s="0" t="s">
        <v>280</v>
      </c>
      <c r="K65" s="0" t="s">
        <v>283</v>
      </c>
      <c r="L65" s="0" t="n">
        <v>1339</v>
      </c>
      <c r="N65" s="0" t="n">
        <v>1007</v>
      </c>
      <c r="O65" s="0" t="s">
        <v>222</v>
      </c>
      <c r="P65" s="0" t="s">
        <v>222</v>
      </c>
      <c r="Q65" s="0" t="n">
        <v>1</v>
      </c>
      <c r="W65" s="0" t="n">
        <v>0</v>
      </c>
      <c r="X65" s="0" t="n">
        <v>1455194175</v>
      </c>
      <c r="Y65" s="0" t="n">
        <f aca="false">AT65</f>
        <v>0</v>
      </c>
      <c r="AA65" s="0" t="n">
        <v>0</v>
      </c>
      <c r="AB65" s="0" t="n">
        <v>0</v>
      </c>
      <c r="AC65" s="0" t="n">
        <v>0</v>
      </c>
      <c r="AD65" s="0" t="n">
        <v>0</v>
      </c>
      <c r="AE65" s="0" t="n">
        <v>0</v>
      </c>
      <c r="AF65" s="0" t="n">
        <v>0</v>
      </c>
      <c r="AG65" s="0" t="n">
        <v>0</v>
      </c>
      <c r="AH65" s="0" t="n">
        <v>0</v>
      </c>
      <c r="AI65" s="0" t="n">
        <v>1</v>
      </c>
      <c r="AJ65" s="0" t="n">
        <v>1</v>
      </c>
      <c r="AK65" s="0" t="n">
        <v>1</v>
      </c>
      <c r="AL65" s="0" t="n">
        <v>1</v>
      </c>
      <c r="AM65" s="0" t="n">
        <v>0</v>
      </c>
      <c r="AN65" s="0" t="n">
        <v>0</v>
      </c>
      <c r="AO65" s="0" t="n">
        <v>0</v>
      </c>
      <c r="AP65" s="0" t="n">
        <v>0</v>
      </c>
      <c r="AQ65" s="0" t="n">
        <v>0</v>
      </c>
      <c r="AR65" s="0" t="n">
        <v>0</v>
      </c>
      <c r="AT65" s="0" t="n">
        <v>0</v>
      </c>
      <c r="AV65" s="0" t="n">
        <v>0</v>
      </c>
      <c r="AW65" s="0" t="n">
        <v>2</v>
      </c>
      <c r="AX65" s="0" t="n">
        <v>86498003</v>
      </c>
      <c r="AY65" s="0" t="n">
        <v>1</v>
      </c>
      <c r="AZ65" s="0" t="n">
        <v>0</v>
      </c>
      <c r="BA65" s="0" t="n">
        <v>65</v>
      </c>
      <c r="BB65" s="0" t="n">
        <v>0</v>
      </c>
      <c r="BC65" s="0" t="n">
        <v>0</v>
      </c>
      <c r="BD65" s="0" t="n">
        <v>0</v>
      </c>
      <c r="BE65" s="0" t="n">
        <v>0</v>
      </c>
      <c r="BF65" s="0" t="n">
        <v>0</v>
      </c>
      <c r="BG65" s="0" t="n">
        <v>0</v>
      </c>
      <c r="BH65" s="0" t="n">
        <v>0</v>
      </c>
      <c r="BI65" s="0" t="n">
        <v>0</v>
      </c>
      <c r="BJ65" s="0" t="n">
        <v>0</v>
      </c>
      <c r="BK65" s="0" t="n">
        <v>0</v>
      </c>
      <c r="BL65" s="0" t="n">
        <v>0</v>
      </c>
      <c r="BM65" s="0" t="n">
        <v>0</v>
      </c>
      <c r="BN65" s="0" t="n">
        <v>0</v>
      </c>
      <c r="BO65" s="0" t="n">
        <v>0</v>
      </c>
      <c r="BP65" s="0" t="n">
        <v>0</v>
      </c>
      <c r="BQ65" s="0" t="n">
        <v>0</v>
      </c>
      <c r="BR65" s="0" t="n">
        <v>0</v>
      </c>
      <c r="BS65" s="0" t="n">
        <v>0</v>
      </c>
      <c r="BT65" s="0" t="n">
        <v>0</v>
      </c>
      <c r="BU65" s="0" t="n">
        <v>0</v>
      </c>
      <c r="BV65" s="0" t="n">
        <v>0</v>
      </c>
      <c r="BW65" s="0" t="n">
        <v>0</v>
      </c>
      <c r="CV65" s="0" t="n">
        <v>0</v>
      </c>
      <c r="CW65" s="0" t="n">
        <v>0</v>
      </c>
      <c r="CX65" s="0" t="n">
        <f aca="false">ROUND(Y65*Source!I32,9)</f>
        <v>0</v>
      </c>
      <c r="CY65" s="0" t="n">
        <f aca="false">AA65</f>
        <v>0</v>
      </c>
      <c r="CZ65" s="0" t="n">
        <f aca="false">AE65</f>
        <v>0</v>
      </c>
      <c r="DA65" s="0" t="n">
        <f aca="false">AI65</f>
        <v>1</v>
      </c>
      <c r="DB65" s="0" t="n">
        <f aca="false">ROUND(AT65*CZ65,2)</f>
        <v>0</v>
      </c>
      <c r="DC65" s="0" t="n">
        <f aca="false">ROUND(AT65*AG65,2)</f>
        <v>0</v>
      </c>
      <c r="DF65" s="0" t="n">
        <f aca="false">ROUND(ROUND(AE65,2)*CX65,2)</f>
        <v>0</v>
      </c>
      <c r="DG65" s="0" t="n">
        <f aca="false">ROUND(ROUND(AF65,2)*CX65,2)</f>
        <v>0</v>
      </c>
      <c r="DH65" s="0" t="n">
        <f aca="false">ROUND(ROUND(AG65,2)*ROUND(AT65*Source!I32,9),2)</f>
        <v>0</v>
      </c>
      <c r="DI65" s="0" t="n">
        <f aca="false">ROUND(ROUND(AH65,2)*CX65,2)</f>
        <v>0</v>
      </c>
      <c r="DJ65" s="0" t="n">
        <f aca="false">DF65</f>
        <v>0</v>
      </c>
      <c r="DK65" s="0" t="n">
        <v>0</v>
      </c>
      <c r="DM65" s="0" t="n">
        <v>0</v>
      </c>
      <c r="DO65" s="0" t="n">
        <v>0</v>
      </c>
    </row>
    <row r="66" customFormat="false" ht="12.75" hidden="false" customHeight="false" outlineLevel="0" collapsed="false">
      <c r="A66" s="0" t="n">
        <f aca="false">ROW(Source!A33)</f>
        <v>33</v>
      </c>
      <c r="B66" s="0" t="n">
        <v>86497922</v>
      </c>
      <c r="C66" s="0" t="n">
        <v>86497977</v>
      </c>
      <c r="D66" s="0" t="n">
        <v>0</v>
      </c>
      <c r="E66" s="0" t="n">
        <v>1</v>
      </c>
      <c r="F66" s="0" t="n">
        <v>1</v>
      </c>
      <c r="G66" s="0" t="n">
        <v>30515945</v>
      </c>
      <c r="H66" s="0" t="n">
        <v>1</v>
      </c>
      <c r="I66" s="0" t="s">
        <v>93</v>
      </c>
      <c r="K66" s="0" t="s">
        <v>258</v>
      </c>
      <c r="L66" s="0" t="n">
        <v>1369</v>
      </c>
      <c r="N66" s="0" t="n">
        <v>1013</v>
      </c>
      <c r="O66" s="0" t="s">
        <v>259</v>
      </c>
      <c r="P66" s="0" t="s">
        <v>259</v>
      </c>
      <c r="Q66" s="0" t="n">
        <v>1</v>
      </c>
      <c r="W66" s="0" t="n">
        <v>0</v>
      </c>
      <c r="X66" s="0" t="n">
        <v>-2001970737</v>
      </c>
      <c r="Y66" s="0" t="n">
        <f aca="false">(AT66*1.1*0.8)</f>
        <v>77.968</v>
      </c>
      <c r="AA66" s="0" t="n">
        <v>0</v>
      </c>
      <c r="AB66" s="0" t="n">
        <v>0</v>
      </c>
      <c r="AC66" s="0" t="n">
        <v>0</v>
      </c>
      <c r="AD66" s="0" t="n">
        <v>0</v>
      </c>
      <c r="AE66" s="0" t="n">
        <v>0</v>
      </c>
      <c r="AF66" s="0" t="n">
        <v>0</v>
      </c>
      <c r="AG66" s="0" t="n">
        <v>0</v>
      </c>
      <c r="AH66" s="0" t="n">
        <v>0</v>
      </c>
      <c r="AI66" s="0" t="n">
        <v>1</v>
      </c>
      <c r="AJ66" s="0" t="n">
        <v>1</v>
      </c>
      <c r="AK66" s="0" t="n">
        <v>1</v>
      </c>
      <c r="AL66" s="0" t="n">
        <v>1</v>
      </c>
      <c r="AM66" s="0" t="n">
        <v>0</v>
      </c>
      <c r="AN66" s="0" t="n">
        <v>0</v>
      </c>
      <c r="AO66" s="0" t="n">
        <v>1</v>
      </c>
      <c r="AP66" s="0" t="n">
        <v>0</v>
      </c>
      <c r="AQ66" s="0" t="n">
        <v>0</v>
      </c>
      <c r="AR66" s="0" t="n">
        <v>0</v>
      </c>
      <c r="AT66" s="0" t="n">
        <v>88.6</v>
      </c>
      <c r="AU66" s="0" t="s">
        <v>99</v>
      </c>
      <c r="AV66" s="0" t="n">
        <v>1</v>
      </c>
      <c r="AW66" s="0" t="n">
        <v>2</v>
      </c>
      <c r="AX66" s="0" t="n">
        <v>86497991</v>
      </c>
      <c r="AY66" s="0" t="n">
        <v>1</v>
      </c>
      <c r="AZ66" s="0" t="n">
        <v>6144</v>
      </c>
      <c r="BA66" s="0" t="n">
        <v>66</v>
      </c>
      <c r="BB66" s="0" t="n">
        <v>0</v>
      </c>
      <c r="BC66" s="0" t="n">
        <v>0</v>
      </c>
      <c r="BD66" s="0" t="n">
        <v>0</v>
      </c>
      <c r="BE66" s="0" t="n">
        <v>0</v>
      </c>
      <c r="BF66" s="0" t="n">
        <v>0</v>
      </c>
      <c r="BG66" s="0" t="n">
        <v>0</v>
      </c>
      <c r="BH66" s="0" t="n">
        <v>0</v>
      </c>
      <c r="BI66" s="0" t="n">
        <v>0</v>
      </c>
      <c r="BJ66" s="0" t="n">
        <v>0</v>
      </c>
      <c r="BK66" s="0" t="n">
        <v>0</v>
      </c>
      <c r="BL66" s="0" t="n">
        <v>0</v>
      </c>
      <c r="BM66" s="0" t="n">
        <v>0</v>
      </c>
      <c r="BN66" s="0" t="n">
        <v>0</v>
      </c>
      <c r="BO66" s="0" t="n">
        <v>0</v>
      </c>
      <c r="BP66" s="0" t="n">
        <v>0</v>
      </c>
      <c r="BQ66" s="0" t="n">
        <v>0</v>
      </c>
      <c r="BR66" s="0" t="n">
        <v>0</v>
      </c>
      <c r="BS66" s="0" t="n">
        <v>0</v>
      </c>
      <c r="BT66" s="0" t="n">
        <v>0</v>
      </c>
      <c r="BU66" s="0" t="n">
        <v>0</v>
      </c>
      <c r="BV66" s="0" t="n">
        <v>0</v>
      </c>
      <c r="BW66" s="0" t="n">
        <v>0</v>
      </c>
      <c r="CU66" s="0" t="n">
        <f aca="false">ROUND(AT66*Source!I33*AH66*AL66,2)</f>
        <v>0</v>
      </c>
      <c r="CV66" s="0" t="n">
        <f aca="false">ROUND(Y66*Source!I33,9)</f>
        <v>1.715296</v>
      </c>
      <c r="CW66" s="0" t="n">
        <v>0</v>
      </c>
      <c r="CX66" s="0" t="n">
        <f aca="false">ROUND(Y66*Source!I33,9)</f>
        <v>1.715296</v>
      </c>
      <c r="CY66" s="0" t="n">
        <f aca="false">AD66</f>
        <v>0</v>
      </c>
      <c r="CZ66" s="0" t="n">
        <f aca="false">AH66</f>
        <v>0</v>
      </c>
      <c r="DA66" s="0" t="n">
        <f aca="false">AL66</f>
        <v>1</v>
      </c>
      <c r="DB66" s="0" t="n">
        <f aca="false">(ROUND(AT66*CZ66,2)*1.1*0.8)</f>
        <v>0</v>
      </c>
      <c r="DC66" s="0" t="n">
        <f aca="false">(ROUND(AT66*AG66,2)*1.1*0.8)</f>
        <v>0</v>
      </c>
      <c r="DF66" s="0" t="n">
        <f aca="false">ROUND(ROUND(AE66,2)*CX66,2)</f>
        <v>0</v>
      </c>
      <c r="DG66" s="0" t="n">
        <f aca="false">ROUND(ROUND(AF66,2)*CX66,2)</f>
        <v>0</v>
      </c>
      <c r="DH66" s="0" t="n">
        <f aca="false">ROUND(ROUND(AG66,2)*ROUND((AT66*Source!I33*1.1*0.8),9),2)</f>
        <v>0</v>
      </c>
      <c r="DI66" s="0" t="n">
        <f aca="false">ROUND(ROUND(AH66,2)*CX66,2)</f>
        <v>0</v>
      </c>
      <c r="DJ66" s="0" t="n">
        <f aca="false">DI66</f>
        <v>0</v>
      </c>
      <c r="DK66" s="0" t="n">
        <v>0</v>
      </c>
      <c r="DM66" s="0" t="n">
        <v>0</v>
      </c>
      <c r="DO66" s="0" t="n">
        <v>0</v>
      </c>
      <c r="DP66" s="0" t="s">
        <v>99</v>
      </c>
    </row>
    <row r="67" customFormat="false" ht="12.75" hidden="false" customHeight="false" outlineLevel="0" collapsed="false">
      <c r="A67" s="0" t="n">
        <f aca="false">ROW(Source!A33)</f>
        <v>33</v>
      </c>
      <c r="B67" s="0" t="n">
        <v>86497922</v>
      </c>
      <c r="C67" s="0" t="n">
        <v>86497977</v>
      </c>
      <c r="D67" s="0" t="n">
        <v>0</v>
      </c>
      <c r="E67" s="0" t="n">
        <v>1</v>
      </c>
      <c r="F67" s="0" t="n">
        <v>1</v>
      </c>
      <c r="G67" s="0" t="n">
        <v>30515945</v>
      </c>
      <c r="H67" s="0" t="n">
        <v>2</v>
      </c>
      <c r="I67" s="0" t="s">
        <v>260</v>
      </c>
      <c r="K67" s="0" t="s">
        <v>261</v>
      </c>
      <c r="L67" s="0" t="n">
        <v>1368</v>
      </c>
      <c r="N67" s="0" t="n">
        <v>1011</v>
      </c>
      <c r="O67" s="0" t="s">
        <v>262</v>
      </c>
      <c r="P67" s="0" t="s">
        <v>262</v>
      </c>
      <c r="Q67" s="0" t="n">
        <v>1</v>
      </c>
      <c r="W67" s="0" t="n">
        <v>0</v>
      </c>
      <c r="X67" s="0" t="n">
        <v>475176377</v>
      </c>
      <c r="Y67" s="0" t="n">
        <f aca="false">AT67</f>
        <v>0.32</v>
      </c>
      <c r="AA67" s="0" t="n">
        <v>0</v>
      </c>
      <c r="AB67" s="0" t="n">
        <v>0.79</v>
      </c>
      <c r="AC67" s="0" t="n">
        <v>0</v>
      </c>
      <c r="AD67" s="0" t="n">
        <v>0</v>
      </c>
      <c r="AE67" s="0" t="n">
        <v>0</v>
      </c>
      <c r="AF67" s="0" t="n">
        <v>0.74</v>
      </c>
      <c r="AG67" s="0" t="n">
        <v>0</v>
      </c>
      <c r="AH67" s="0" t="n">
        <v>0</v>
      </c>
      <c r="AI67" s="0" t="n">
        <v>1</v>
      </c>
      <c r="AJ67" s="0" t="n">
        <v>1</v>
      </c>
      <c r="AK67" s="0" t="n">
        <v>1</v>
      </c>
      <c r="AL67" s="0" t="n">
        <v>1</v>
      </c>
      <c r="AM67" s="0" t="n">
        <v>0</v>
      </c>
      <c r="AN67" s="0" t="n">
        <v>0</v>
      </c>
      <c r="AO67" s="0" t="n">
        <v>1</v>
      </c>
      <c r="AP67" s="0" t="n">
        <v>0</v>
      </c>
      <c r="AQ67" s="0" t="n">
        <v>0</v>
      </c>
      <c r="AR67" s="0" t="n">
        <v>0</v>
      </c>
      <c r="AT67" s="0" t="n">
        <v>0.32</v>
      </c>
      <c r="AV67" s="0" t="n">
        <v>0</v>
      </c>
      <c r="AW67" s="0" t="n">
        <v>2</v>
      </c>
      <c r="AX67" s="0" t="n">
        <v>86497992</v>
      </c>
      <c r="AY67" s="0" t="n">
        <v>1</v>
      </c>
      <c r="AZ67" s="0" t="n">
        <v>6144</v>
      </c>
      <c r="BA67" s="0" t="n">
        <v>67</v>
      </c>
      <c r="BB67" s="0" t="n">
        <v>0</v>
      </c>
      <c r="BC67" s="0" t="n">
        <v>0</v>
      </c>
      <c r="BD67" s="0" t="n">
        <v>0</v>
      </c>
      <c r="BE67" s="0" t="n">
        <v>0</v>
      </c>
      <c r="BF67" s="0" t="n">
        <v>0</v>
      </c>
      <c r="BG67" s="0" t="n">
        <v>0</v>
      </c>
      <c r="BH67" s="0" t="n">
        <v>0</v>
      </c>
      <c r="BI67" s="0" t="n">
        <v>0</v>
      </c>
      <c r="BJ67" s="0" t="n">
        <v>0</v>
      </c>
      <c r="BK67" s="0" t="n">
        <v>0</v>
      </c>
      <c r="BL67" s="0" t="n">
        <v>0</v>
      </c>
      <c r="BM67" s="0" t="n">
        <v>0</v>
      </c>
      <c r="BN67" s="0" t="n">
        <v>0</v>
      </c>
      <c r="BO67" s="0" t="n">
        <v>0</v>
      </c>
      <c r="BP67" s="0" t="n">
        <v>0</v>
      </c>
      <c r="BQ67" s="0" t="n">
        <v>0</v>
      </c>
      <c r="BR67" s="0" t="n">
        <v>0</v>
      </c>
      <c r="BS67" s="0" t="n">
        <v>0</v>
      </c>
      <c r="BT67" s="0" t="n">
        <v>0</v>
      </c>
      <c r="BU67" s="0" t="n">
        <v>0</v>
      </c>
      <c r="BV67" s="0" t="n">
        <v>0</v>
      </c>
      <c r="BW67" s="0" t="n">
        <v>0</v>
      </c>
      <c r="CV67" s="0" t="n">
        <v>0</v>
      </c>
      <c r="CW67" s="0" t="n">
        <f aca="false">ROUND(AT67*Source!I33*DO67,9)</f>
        <v>0</v>
      </c>
      <c r="CX67" s="0" t="n">
        <f aca="false">ROUND(Y67*Source!I33,9)</f>
        <v>0.00704</v>
      </c>
      <c r="CY67" s="0" t="n">
        <f aca="false">AB67</f>
        <v>0.79</v>
      </c>
      <c r="CZ67" s="0" t="n">
        <f aca="false">AF67</f>
        <v>0.74</v>
      </c>
      <c r="DA67" s="0" t="n">
        <f aca="false">AJ67</f>
        <v>1</v>
      </c>
      <c r="DB67" s="0" t="n">
        <f aca="false">ROUND(AT67*CZ67,2)</f>
        <v>0.24</v>
      </c>
      <c r="DC67" s="0" t="n">
        <f aca="false">ROUND(AT67*AG67,2)</f>
        <v>0</v>
      </c>
      <c r="DF67" s="0" t="n">
        <f aca="false">ROUND(ROUND(AE67,2)*CX67,2)</f>
        <v>0</v>
      </c>
      <c r="DG67" s="0" t="n">
        <f aca="false">ROUND(ROUND(AF67,2)*CX67,2)</f>
        <v>0.01</v>
      </c>
      <c r="DH67" s="0" t="n">
        <f aca="false">ROUND(ROUND(AG67,2)*ROUND(AT67*Source!I33,9),2)</f>
        <v>0</v>
      </c>
      <c r="DI67" s="0" t="n">
        <f aca="false">ROUND(ROUND(AH67,2)*CX67,2)</f>
        <v>0</v>
      </c>
      <c r="DJ67" s="0" t="n">
        <f aca="false">DG67</f>
        <v>0.01</v>
      </c>
      <c r="DK67" s="0" t="n">
        <v>0</v>
      </c>
      <c r="DM67" s="0" t="n">
        <v>0</v>
      </c>
      <c r="DO67" s="0" t="n">
        <v>0</v>
      </c>
    </row>
    <row r="68" customFormat="false" ht="12.75" hidden="false" customHeight="false" outlineLevel="0" collapsed="false">
      <c r="A68" s="0" t="n">
        <f aca="false">ROW(Source!A33)</f>
        <v>33</v>
      </c>
      <c r="B68" s="0" t="n">
        <v>86497922</v>
      </c>
      <c r="C68" s="0" t="n">
        <v>86497977</v>
      </c>
      <c r="D68" s="0" t="n">
        <v>0</v>
      </c>
      <c r="E68" s="0" t="n">
        <v>1</v>
      </c>
      <c r="F68" s="0" t="n">
        <v>1</v>
      </c>
      <c r="G68" s="0" t="n">
        <v>30515945</v>
      </c>
      <c r="H68" s="0" t="n">
        <v>2</v>
      </c>
      <c r="I68" s="0" t="s">
        <v>263</v>
      </c>
      <c r="K68" s="0" t="s">
        <v>264</v>
      </c>
      <c r="L68" s="0" t="n">
        <v>1368</v>
      </c>
      <c r="N68" s="0" t="n">
        <v>1011</v>
      </c>
      <c r="O68" s="0" t="s">
        <v>262</v>
      </c>
      <c r="P68" s="0" t="s">
        <v>262</v>
      </c>
      <c r="Q68" s="0" t="n">
        <v>1</v>
      </c>
      <c r="W68" s="0" t="n">
        <v>0</v>
      </c>
      <c r="X68" s="0" t="n">
        <v>-36453594</v>
      </c>
      <c r="Y68" s="0" t="n">
        <f aca="false">AT68</f>
        <v>7.13</v>
      </c>
      <c r="AA68" s="0" t="n">
        <v>0</v>
      </c>
      <c r="AB68" s="0" t="n">
        <v>78.03</v>
      </c>
      <c r="AC68" s="0" t="n">
        <v>11.85</v>
      </c>
      <c r="AD68" s="0" t="n">
        <v>0</v>
      </c>
      <c r="AE68" s="0" t="n">
        <v>0</v>
      </c>
      <c r="AF68" s="0" t="n">
        <v>73.13</v>
      </c>
      <c r="AG68" s="0" t="n">
        <v>11.11</v>
      </c>
      <c r="AH68" s="0" t="n">
        <v>0</v>
      </c>
      <c r="AI68" s="0" t="n">
        <v>1</v>
      </c>
      <c r="AJ68" s="0" t="n">
        <v>1</v>
      </c>
      <c r="AK68" s="0" t="n">
        <v>1</v>
      </c>
      <c r="AL68" s="0" t="n">
        <v>1</v>
      </c>
      <c r="AM68" s="0" t="n">
        <v>0</v>
      </c>
      <c r="AN68" s="0" t="n">
        <v>0</v>
      </c>
      <c r="AO68" s="0" t="n">
        <v>1</v>
      </c>
      <c r="AP68" s="0" t="n">
        <v>0</v>
      </c>
      <c r="AQ68" s="0" t="n">
        <v>0</v>
      </c>
      <c r="AR68" s="0" t="n">
        <v>0</v>
      </c>
      <c r="AT68" s="0" t="n">
        <v>7.13</v>
      </c>
      <c r="AV68" s="0" t="n">
        <v>0</v>
      </c>
      <c r="AW68" s="0" t="n">
        <v>2</v>
      </c>
      <c r="AX68" s="0" t="n">
        <v>86497993</v>
      </c>
      <c r="AY68" s="0" t="n">
        <v>1</v>
      </c>
      <c r="AZ68" s="0" t="n">
        <v>6144</v>
      </c>
      <c r="BA68" s="0" t="n">
        <v>68</v>
      </c>
      <c r="BB68" s="0" t="n">
        <v>0</v>
      </c>
      <c r="BC68" s="0" t="n">
        <v>0</v>
      </c>
      <c r="BD68" s="0" t="n">
        <v>0</v>
      </c>
      <c r="BE68" s="0" t="n">
        <v>0</v>
      </c>
      <c r="BF68" s="0" t="n">
        <v>0</v>
      </c>
      <c r="BG68" s="0" t="n">
        <v>0</v>
      </c>
      <c r="BH68" s="0" t="n">
        <v>0</v>
      </c>
      <c r="BI68" s="0" t="n">
        <v>0</v>
      </c>
      <c r="BJ68" s="0" t="n">
        <v>0</v>
      </c>
      <c r="BK68" s="0" t="n">
        <v>0</v>
      </c>
      <c r="BL68" s="0" t="n">
        <v>0</v>
      </c>
      <c r="BM68" s="0" t="n">
        <v>0</v>
      </c>
      <c r="BN68" s="0" t="n">
        <v>0</v>
      </c>
      <c r="BO68" s="0" t="n">
        <v>0</v>
      </c>
      <c r="BP68" s="0" t="n">
        <v>0</v>
      </c>
      <c r="BQ68" s="0" t="n">
        <v>0</v>
      </c>
      <c r="BR68" s="0" t="n">
        <v>0</v>
      </c>
      <c r="BS68" s="0" t="n">
        <v>0</v>
      </c>
      <c r="BT68" s="0" t="n">
        <v>0</v>
      </c>
      <c r="BU68" s="0" t="n">
        <v>0</v>
      </c>
      <c r="BV68" s="0" t="n">
        <v>0</v>
      </c>
      <c r="BW68" s="0" t="n">
        <v>0</v>
      </c>
      <c r="CV68" s="0" t="n">
        <v>0</v>
      </c>
      <c r="CW68" s="0" t="n">
        <f aca="false">ROUND(AT68*Source!I33*DO68,9)</f>
        <v>0</v>
      </c>
      <c r="CX68" s="0" t="n">
        <f aca="false">ROUND(Y68*Source!I33,9)</f>
        <v>0.15686</v>
      </c>
      <c r="CY68" s="0" t="n">
        <f aca="false">AB68</f>
        <v>78.03</v>
      </c>
      <c r="CZ68" s="0" t="n">
        <f aca="false">AF68</f>
        <v>73.13</v>
      </c>
      <c r="DA68" s="0" t="n">
        <f aca="false">AJ68</f>
        <v>1</v>
      </c>
      <c r="DB68" s="0" t="n">
        <f aca="false">ROUND(AT68*CZ68,2)</f>
        <v>521.42</v>
      </c>
      <c r="DC68" s="0" t="n">
        <f aca="false">ROUND(AT68*AG68,2)</f>
        <v>79.21</v>
      </c>
      <c r="DF68" s="0" t="n">
        <f aca="false">ROUND(ROUND(AE68,2)*CX68,2)</f>
        <v>0</v>
      </c>
      <c r="DG68" s="0" t="n">
        <f aca="false">ROUND(ROUND(AF68,2)*CX68,2)</f>
        <v>11.47</v>
      </c>
      <c r="DH68" s="0" t="n">
        <f aca="false">ROUND(ROUND(AG68,2)*ROUND(AT68*Source!I33,9),2)</f>
        <v>1.74</v>
      </c>
      <c r="DI68" s="0" t="n">
        <f aca="false">ROUND(ROUND(AH68,2)*CX68,2)</f>
        <v>0</v>
      </c>
      <c r="DJ68" s="0" t="n">
        <f aca="false">DG68</f>
        <v>11.47</v>
      </c>
      <c r="DK68" s="0" t="n">
        <v>0</v>
      </c>
      <c r="DM68" s="0" t="n">
        <v>0</v>
      </c>
      <c r="DO68" s="0" t="n">
        <v>0</v>
      </c>
    </row>
    <row r="69" customFormat="false" ht="12.75" hidden="false" customHeight="false" outlineLevel="0" collapsed="false">
      <c r="A69" s="0" t="n">
        <f aca="false">ROW(Source!A33)</f>
        <v>33</v>
      </c>
      <c r="B69" s="0" t="n">
        <v>86497922</v>
      </c>
      <c r="C69" s="0" t="n">
        <v>86497977</v>
      </c>
      <c r="D69" s="0" t="n">
        <v>0</v>
      </c>
      <c r="E69" s="0" t="n">
        <v>1</v>
      </c>
      <c r="F69" s="0" t="n">
        <v>1</v>
      </c>
      <c r="G69" s="0" t="n">
        <v>30515945</v>
      </c>
      <c r="H69" s="0" t="n">
        <v>2</v>
      </c>
      <c r="I69" s="0" t="s">
        <v>265</v>
      </c>
      <c r="K69" s="0" t="s">
        <v>266</v>
      </c>
      <c r="L69" s="0" t="n">
        <v>1368</v>
      </c>
      <c r="N69" s="0" t="n">
        <v>1011</v>
      </c>
      <c r="O69" s="0" t="s">
        <v>262</v>
      </c>
      <c r="P69" s="0" t="s">
        <v>262</v>
      </c>
      <c r="Q69" s="0" t="n">
        <v>1</v>
      </c>
      <c r="W69" s="0" t="n">
        <v>0</v>
      </c>
      <c r="X69" s="0" t="n">
        <v>783330151</v>
      </c>
      <c r="Y69" s="0" t="n">
        <f aca="false">AT69</f>
        <v>2.82</v>
      </c>
      <c r="AA69" s="0" t="n">
        <v>0</v>
      </c>
      <c r="AB69" s="0" t="n">
        <v>168.23</v>
      </c>
      <c r="AC69" s="0" t="n">
        <v>15.9</v>
      </c>
      <c r="AD69" s="0" t="n">
        <v>0</v>
      </c>
      <c r="AE69" s="0" t="n">
        <v>0</v>
      </c>
      <c r="AF69" s="0" t="n">
        <v>157.67</v>
      </c>
      <c r="AG69" s="0" t="n">
        <v>14.9</v>
      </c>
      <c r="AH69" s="0" t="n">
        <v>0</v>
      </c>
      <c r="AI69" s="0" t="n">
        <v>1</v>
      </c>
      <c r="AJ69" s="0" t="n">
        <v>1</v>
      </c>
      <c r="AK69" s="0" t="n">
        <v>1</v>
      </c>
      <c r="AL69" s="0" t="n">
        <v>1</v>
      </c>
      <c r="AM69" s="0" t="n">
        <v>0</v>
      </c>
      <c r="AN69" s="0" t="n">
        <v>0</v>
      </c>
      <c r="AO69" s="0" t="n">
        <v>1</v>
      </c>
      <c r="AP69" s="0" t="n">
        <v>0</v>
      </c>
      <c r="AQ69" s="0" t="n">
        <v>0</v>
      </c>
      <c r="AR69" s="0" t="n">
        <v>0</v>
      </c>
      <c r="AT69" s="0" t="n">
        <v>2.82</v>
      </c>
      <c r="AV69" s="0" t="n">
        <v>0</v>
      </c>
      <c r="AW69" s="0" t="n">
        <v>2</v>
      </c>
      <c r="AX69" s="0" t="n">
        <v>86497994</v>
      </c>
      <c r="AY69" s="0" t="n">
        <v>1</v>
      </c>
      <c r="AZ69" s="0" t="n">
        <v>6144</v>
      </c>
      <c r="BA69" s="0" t="n">
        <v>69</v>
      </c>
      <c r="BB69" s="0" t="n">
        <v>0</v>
      </c>
      <c r="BC69" s="0" t="n">
        <v>0</v>
      </c>
      <c r="BD69" s="0" t="n">
        <v>0</v>
      </c>
      <c r="BE69" s="0" t="n">
        <v>0</v>
      </c>
      <c r="BF69" s="0" t="n">
        <v>0</v>
      </c>
      <c r="BG69" s="0" t="n">
        <v>0</v>
      </c>
      <c r="BH69" s="0" t="n">
        <v>0</v>
      </c>
      <c r="BI69" s="0" t="n">
        <v>0</v>
      </c>
      <c r="BJ69" s="0" t="n">
        <v>0</v>
      </c>
      <c r="BK69" s="0" t="n">
        <v>0</v>
      </c>
      <c r="BL69" s="0" t="n">
        <v>0</v>
      </c>
      <c r="BM69" s="0" t="n">
        <v>0</v>
      </c>
      <c r="BN69" s="0" t="n">
        <v>0</v>
      </c>
      <c r="BO69" s="0" t="n">
        <v>0</v>
      </c>
      <c r="BP69" s="0" t="n">
        <v>0</v>
      </c>
      <c r="BQ69" s="0" t="n">
        <v>0</v>
      </c>
      <c r="BR69" s="0" t="n">
        <v>0</v>
      </c>
      <c r="BS69" s="0" t="n">
        <v>0</v>
      </c>
      <c r="BT69" s="0" t="n">
        <v>0</v>
      </c>
      <c r="BU69" s="0" t="n">
        <v>0</v>
      </c>
      <c r="BV69" s="0" t="n">
        <v>0</v>
      </c>
      <c r="BW69" s="0" t="n">
        <v>0</v>
      </c>
      <c r="CV69" s="0" t="n">
        <v>0</v>
      </c>
      <c r="CW69" s="0" t="n">
        <f aca="false">ROUND(AT69*Source!I33*DO69,9)</f>
        <v>0</v>
      </c>
      <c r="CX69" s="0" t="n">
        <f aca="false">ROUND(Y69*Source!I33,9)</f>
        <v>0.06204</v>
      </c>
      <c r="CY69" s="0" t="n">
        <f aca="false">AB69</f>
        <v>168.23</v>
      </c>
      <c r="CZ69" s="0" t="n">
        <f aca="false">AF69</f>
        <v>157.67</v>
      </c>
      <c r="DA69" s="0" t="n">
        <f aca="false">AJ69</f>
        <v>1</v>
      </c>
      <c r="DB69" s="0" t="n">
        <f aca="false">ROUND(AT69*CZ69,2)</f>
        <v>444.63</v>
      </c>
      <c r="DC69" s="0" t="n">
        <f aca="false">ROUND(AT69*AG69,2)</f>
        <v>42.02</v>
      </c>
      <c r="DF69" s="0" t="n">
        <f aca="false">ROUND(ROUND(AE69,2)*CX69,2)</f>
        <v>0</v>
      </c>
      <c r="DG69" s="0" t="n">
        <f aca="false">ROUND(ROUND(AF69,2)*CX69,2)</f>
        <v>9.78</v>
      </c>
      <c r="DH69" s="0" t="n">
        <f aca="false">ROUND(ROUND(AG69,2)*ROUND(AT69*Source!I33,9),2)</f>
        <v>0.92</v>
      </c>
      <c r="DI69" s="0" t="n">
        <f aca="false">ROUND(ROUND(AH69,2)*CX69,2)</f>
        <v>0</v>
      </c>
      <c r="DJ69" s="0" t="n">
        <f aca="false">DG69</f>
        <v>9.78</v>
      </c>
      <c r="DK69" s="0" t="n">
        <v>0</v>
      </c>
      <c r="DM69" s="0" t="n">
        <v>0</v>
      </c>
      <c r="DO69" s="0" t="n">
        <v>0</v>
      </c>
    </row>
    <row r="70" customFormat="false" ht="12.75" hidden="false" customHeight="false" outlineLevel="0" collapsed="false">
      <c r="A70" s="0" t="n">
        <f aca="false">ROW(Source!A33)</f>
        <v>33</v>
      </c>
      <c r="B70" s="0" t="n">
        <v>86497922</v>
      </c>
      <c r="C70" s="0" t="n">
        <v>86497977</v>
      </c>
      <c r="D70" s="0" t="n">
        <v>0</v>
      </c>
      <c r="E70" s="0" t="n">
        <v>1</v>
      </c>
      <c r="F70" s="0" t="n">
        <v>1</v>
      </c>
      <c r="G70" s="0" t="n">
        <v>30515945</v>
      </c>
      <c r="H70" s="0" t="n">
        <v>2</v>
      </c>
      <c r="I70" s="0" t="s">
        <v>267</v>
      </c>
      <c r="K70" s="0" t="s">
        <v>268</v>
      </c>
      <c r="L70" s="0" t="n">
        <v>1368</v>
      </c>
      <c r="N70" s="0" t="n">
        <v>1011</v>
      </c>
      <c r="O70" s="0" t="s">
        <v>262</v>
      </c>
      <c r="P70" s="0" t="s">
        <v>262</v>
      </c>
      <c r="Q70" s="0" t="n">
        <v>1</v>
      </c>
      <c r="W70" s="0" t="n">
        <v>0</v>
      </c>
      <c r="X70" s="0" t="n">
        <v>1354124625</v>
      </c>
      <c r="Y70" s="0" t="n">
        <f aca="false">AT70</f>
        <v>0.23</v>
      </c>
      <c r="AA70" s="0" t="n">
        <v>0</v>
      </c>
      <c r="AB70" s="0" t="n">
        <v>154.88</v>
      </c>
      <c r="AC70" s="0" t="n">
        <v>13.66</v>
      </c>
      <c r="AD70" s="0" t="n">
        <v>0</v>
      </c>
      <c r="AE70" s="0" t="n">
        <v>0</v>
      </c>
      <c r="AF70" s="0" t="n">
        <v>145.15</v>
      </c>
      <c r="AG70" s="0" t="n">
        <v>12.8</v>
      </c>
      <c r="AH70" s="0" t="n">
        <v>0</v>
      </c>
      <c r="AI70" s="0" t="n">
        <v>1</v>
      </c>
      <c r="AJ70" s="0" t="n">
        <v>1</v>
      </c>
      <c r="AK70" s="0" t="n">
        <v>1</v>
      </c>
      <c r="AL70" s="0" t="n">
        <v>1</v>
      </c>
      <c r="AM70" s="0" t="n">
        <v>0</v>
      </c>
      <c r="AN70" s="0" t="n">
        <v>0</v>
      </c>
      <c r="AO70" s="0" t="n">
        <v>1</v>
      </c>
      <c r="AP70" s="0" t="n">
        <v>0</v>
      </c>
      <c r="AQ70" s="0" t="n">
        <v>0</v>
      </c>
      <c r="AR70" s="0" t="n">
        <v>0</v>
      </c>
      <c r="AT70" s="0" t="n">
        <v>0.23</v>
      </c>
      <c r="AV70" s="0" t="n">
        <v>0</v>
      </c>
      <c r="AW70" s="0" t="n">
        <v>2</v>
      </c>
      <c r="AX70" s="0" t="n">
        <v>86497995</v>
      </c>
      <c r="AY70" s="0" t="n">
        <v>1</v>
      </c>
      <c r="AZ70" s="0" t="n">
        <v>6144</v>
      </c>
      <c r="BA70" s="0" t="n">
        <v>70</v>
      </c>
      <c r="BB70" s="0" t="n">
        <v>0</v>
      </c>
      <c r="BC70" s="0" t="n">
        <v>0</v>
      </c>
      <c r="BD70" s="0" t="n">
        <v>0</v>
      </c>
      <c r="BE70" s="0" t="n">
        <v>0</v>
      </c>
      <c r="BF70" s="0" t="n">
        <v>0</v>
      </c>
      <c r="BG70" s="0" t="n">
        <v>0</v>
      </c>
      <c r="BH70" s="0" t="n">
        <v>0</v>
      </c>
      <c r="BI70" s="0" t="n">
        <v>0</v>
      </c>
      <c r="BJ70" s="0" t="n">
        <v>0</v>
      </c>
      <c r="BK70" s="0" t="n">
        <v>0</v>
      </c>
      <c r="BL70" s="0" t="n">
        <v>0</v>
      </c>
      <c r="BM70" s="0" t="n">
        <v>0</v>
      </c>
      <c r="BN70" s="0" t="n">
        <v>0</v>
      </c>
      <c r="BO70" s="0" t="n">
        <v>0</v>
      </c>
      <c r="BP70" s="0" t="n">
        <v>0</v>
      </c>
      <c r="BQ70" s="0" t="n">
        <v>0</v>
      </c>
      <c r="BR70" s="0" t="n">
        <v>0</v>
      </c>
      <c r="BS70" s="0" t="n">
        <v>0</v>
      </c>
      <c r="BT70" s="0" t="n">
        <v>0</v>
      </c>
      <c r="BU70" s="0" t="n">
        <v>0</v>
      </c>
      <c r="BV70" s="0" t="n">
        <v>0</v>
      </c>
      <c r="BW70" s="0" t="n">
        <v>0</v>
      </c>
      <c r="CV70" s="0" t="n">
        <v>0</v>
      </c>
      <c r="CW70" s="0" t="n">
        <f aca="false">ROUND(AT70*Source!I33*DO70,9)</f>
        <v>0</v>
      </c>
      <c r="CX70" s="0" t="n">
        <f aca="false">ROUND(Y70*Source!I33,9)</f>
        <v>0.00506</v>
      </c>
      <c r="CY70" s="0" t="n">
        <f aca="false">AB70</f>
        <v>154.88</v>
      </c>
      <c r="CZ70" s="0" t="n">
        <f aca="false">AF70</f>
        <v>145.15</v>
      </c>
      <c r="DA70" s="0" t="n">
        <f aca="false">AJ70</f>
        <v>1</v>
      </c>
      <c r="DB70" s="0" t="n">
        <f aca="false">ROUND(AT70*CZ70,2)</f>
        <v>33.38</v>
      </c>
      <c r="DC70" s="0" t="n">
        <f aca="false">ROUND(AT70*AG70,2)</f>
        <v>2.94</v>
      </c>
      <c r="DF70" s="0" t="n">
        <f aca="false">ROUND(ROUND(AE70,2)*CX70,2)</f>
        <v>0</v>
      </c>
      <c r="DG70" s="0" t="n">
        <f aca="false">ROUND(ROUND(AF70,2)*CX70,2)</f>
        <v>0.73</v>
      </c>
      <c r="DH70" s="0" t="n">
        <f aca="false">ROUND(ROUND(AG70,2)*ROUND(AT70*Source!I33,9),2)</f>
        <v>0.06</v>
      </c>
      <c r="DI70" s="0" t="n">
        <f aca="false">ROUND(ROUND(AH70,2)*CX70,2)</f>
        <v>0</v>
      </c>
      <c r="DJ70" s="0" t="n">
        <f aca="false">DG70</f>
        <v>0.73</v>
      </c>
      <c r="DK70" s="0" t="n">
        <v>0</v>
      </c>
      <c r="DM70" s="0" t="n">
        <v>0</v>
      </c>
      <c r="DO70" s="0" t="n">
        <v>0</v>
      </c>
    </row>
    <row r="71" customFormat="false" ht="12.75" hidden="false" customHeight="false" outlineLevel="0" collapsed="false">
      <c r="A71" s="0" t="n">
        <f aca="false">ROW(Source!A33)</f>
        <v>33</v>
      </c>
      <c r="B71" s="0" t="n">
        <v>86497922</v>
      </c>
      <c r="C71" s="0" t="n">
        <v>86497977</v>
      </c>
      <c r="D71" s="0" t="n">
        <v>0</v>
      </c>
      <c r="E71" s="0" t="n">
        <v>1</v>
      </c>
      <c r="F71" s="0" t="n">
        <v>1</v>
      </c>
      <c r="G71" s="0" t="n">
        <v>30515945</v>
      </c>
      <c r="H71" s="0" t="n">
        <v>3</v>
      </c>
      <c r="I71" s="0" t="s">
        <v>269</v>
      </c>
      <c r="K71" s="0" t="s">
        <v>270</v>
      </c>
      <c r="L71" s="0" t="n">
        <v>1339</v>
      </c>
      <c r="N71" s="0" t="n">
        <v>1007</v>
      </c>
      <c r="O71" s="0" t="s">
        <v>222</v>
      </c>
      <c r="P71" s="0" t="s">
        <v>222</v>
      </c>
      <c r="Q71" s="0" t="n">
        <v>1</v>
      </c>
      <c r="W71" s="0" t="n">
        <v>0</v>
      </c>
      <c r="X71" s="0" t="n">
        <v>-1580317299</v>
      </c>
      <c r="Y71" s="0" t="n">
        <f aca="false">AT71</f>
        <v>2.26</v>
      </c>
      <c r="AA71" s="0" t="n">
        <v>0</v>
      </c>
      <c r="AB71" s="0" t="n">
        <v>0</v>
      </c>
      <c r="AC71" s="0" t="n">
        <v>0</v>
      </c>
      <c r="AD71" s="0" t="n">
        <v>0</v>
      </c>
      <c r="AE71" s="0" t="n">
        <v>0</v>
      </c>
      <c r="AF71" s="0" t="n">
        <v>0</v>
      </c>
      <c r="AG71" s="0" t="n">
        <v>0</v>
      </c>
      <c r="AH71" s="0" t="n">
        <v>0</v>
      </c>
      <c r="AI71" s="0" t="n">
        <v>1</v>
      </c>
      <c r="AJ71" s="0" t="n">
        <v>1</v>
      </c>
      <c r="AK71" s="0" t="n">
        <v>1</v>
      </c>
      <c r="AL71" s="0" t="n">
        <v>1</v>
      </c>
      <c r="AM71" s="0" t="n">
        <v>0</v>
      </c>
      <c r="AN71" s="0" t="n">
        <v>0</v>
      </c>
      <c r="AO71" s="0" t="n">
        <v>1</v>
      </c>
      <c r="AP71" s="0" t="n">
        <v>0</v>
      </c>
      <c r="AQ71" s="0" t="n">
        <v>0</v>
      </c>
      <c r="AR71" s="0" t="n">
        <v>0</v>
      </c>
      <c r="AT71" s="0" t="n">
        <v>2.26</v>
      </c>
      <c r="AV71" s="0" t="n">
        <v>0</v>
      </c>
      <c r="AW71" s="0" t="n">
        <v>2</v>
      </c>
      <c r="AX71" s="0" t="n">
        <v>86497996</v>
      </c>
      <c r="AY71" s="0" t="n">
        <v>1</v>
      </c>
      <c r="AZ71" s="0" t="n">
        <v>6144</v>
      </c>
      <c r="BA71" s="0" t="n">
        <v>71</v>
      </c>
      <c r="BB71" s="0" t="n">
        <v>0</v>
      </c>
      <c r="BC71" s="0" t="n">
        <v>0</v>
      </c>
      <c r="BD71" s="0" t="n">
        <v>0</v>
      </c>
      <c r="BE71" s="0" t="n">
        <v>0</v>
      </c>
      <c r="BF71" s="0" t="n">
        <v>0</v>
      </c>
      <c r="BG71" s="0" t="n">
        <v>0</v>
      </c>
      <c r="BH71" s="0" t="n">
        <v>0</v>
      </c>
      <c r="BI71" s="0" t="n">
        <v>0</v>
      </c>
      <c r="BJ71" s="0" t="n">
        <v>0</v>
      </c>
      <c r="BK71" s="0" t="n">
        <v>0</v>
      </c>
      <c r="BL71" s="0" t="n">
        <v>0</v>
      </c>
      <c r="BM71" s="0" t="n">
        <v>0</v>
      </c>
      <c r="BN71" s="0" t="n">
        <v>0</v>
      </c>
      <c r="BO71" s="0" t="n">
        <v>0</v>
      </c>
      <c r="BP71" s="0" t="n">
        <v>0</v>
      </c>
      <c r="BQ71" s="0" t="n">
        <v>0</v>
      </c>
      <c r="BR71" s="0" t="n">
        <v>0</v>
      </c>
      <c r="BS71" s="0" t="n">
        <v>0</v>
      </c>
      <c r="BT71" s="0" t="n">
        <v>0</v>
      </c>
      <c r="BU71" s="0" t="n">
        <v>0</v>
      </c>
      <c r="BV71" s="0" t="n">
        <v>0</v>
      </c>
      <c r="BW71" s="0" t="n">
        <v>0</v>
      </c>
      <c r="CV71" s="0" t="n">
        <v>0</v>
      </c>
      <c r="CW71" s="0" t="n">
        <v>0</v>
      </c>
      <c r="CX71" s="0" t="n">
        <f aca="false">ROUND(Y71*Source!I33,9)</f>
        <v>0.04972</v>
      </c>
      <c r="CY71" s="0" t="n">
        <f aca="false">AA71</f>
        <v>0</v>
      </c>
      <c r="CZ71" s="0" t="n">
        <f aca="false">AE71</f>
        <v>0</v>
      </c>
      <c r="DA71" s="0" t="n">
        <f aca="false">AI71</f>
        <v>1</v>
      </c>
      <c r="DB71" s="0" t="n">
        <f aca="false">ROUND(AT71*CZ71,2)</f>
        <v>0</v>
      </c>
      <c r="DC71" s="0" t="n">
        <f aca="false">ROUND(AT71*AG71,2)</f>
        <v>0</v>
      </c>
      <c r="DF71" s="0" t="n">
        <f aca="false">ROUND(ROUND(AE71,2)*CX71,2)</f>
        <v>0</v>
      </c>
      <c r="DG71" s="0" t="n">
        <f aca="false">ROUND(ROUND(AF71,2)*CX71,2)</f>
        <v>0</v>
      </c>
      <c r="DH71" s="0" t="n">
        <f aca="false">ROUND(ROUND(AG71,2)*ROUND(AT71*Source!I33,9),2)</f>
        <v>0</v>
      </c>
      <c r="DI71" s="0" t="n">
        <f aca="false">ROUND(ROUND(AH71,2)*CX71,2)</f>
        <v>0</v>
      </c>
      <c r="DJ71" s="0" t="n">
        <f aca="false">DF71</f>
        <v>0</v>
      </c>
      <c r="DK71" s="0" t="n">
        <v>0</v>
      </c>
      <c r="DM71" s="0" t="n">
        <v>0</v>
      </c>
      <c r="DO71" s="0" t="n">
        <v>0</v>
      </c>
    </row>
    <row r="72" customFormat="false" ht="12.75" hidden="false" customHeight="false" outlineLevel="0" collapsed="false">
      <c r="A72" s="0" t="n">
        <f aca="false">ROW(Source!A33)</f>
        <v>33</v>
      </c>
      <c r="B72" s="0" t="n">
        <v>86497922</v>
      </c>
      <c r="C72" s="0" t="n">
        <v>86497977</v>
      </c>
      <c r="D72" s="0" t="n">
        <v>0</v>
      </c>
      <c r="E72" s="0" t="n">
        <v>1</v>
      </c>
      <c r="F72" s="0" t="n">
        <v>1</v>
      </c>
      <c r="G72" s="0" t="n">
        <v>30515945</v>
      </c>
      <c r="H72" s="0" t="n">
        <v>3</v>
      </c>
      <c r="I72" s="0" t="s">
        <v>271</v>
      </c>
      <c r="K72" s="0" t="s">
        <v>272</v>
      </c>
      <c r="L72" s="0" t="n">
        <v>1348</v>
      </c>
      <c r="N72" s="0" t="n">
        <v>1009</v>
      </c>
      <c r="O72" s="0" t="s">
        <v>220</v>
      </c>
      <c r="P72" s="0" t="s">
        <v>220</v>
      </c>
      <c r="Q72" s="0" t="n">
        <v>1000</v>
      </c>
      <c r="W72" s="0" t="n">
        <v>0</v>
      </c>
      <c r="X72" s="0" t="n">
        <v>202703549</v>
      </c>
      <c r="Y72" s="0" t="n">
        <f aca="false">AT72</f>
        <v>0.64</v>
      </c>
      <c r="AA72" s="0" t="n">
        <v>0</v>
      </c>
      <c r="AB72" s="0" t="n">
        <v>0</v>
      </c>
      <c r="AC72" s="0" t="n">
        <v>0</v>
      </c>
      <c r="AD72" s="0" t="n">
        <v>0</v>
      </c>
      <c r="AE72" s="0" t="n">
        <v>0</v>
      </c>
      <c r="AF72" s="0" t="n">
        <v>0</v>
      </c>
      <c r="AG72" s="0" t="n">
        <v>0</v>
      </c>
      <c r="AH72" s="0" t="n">
        <v>0</v>
      </c>
      <c r="AI72" s="0" t="n">
        <v>1</v>
      </c>
      <c r="AJ72" s="0" t="n">
        <v>1</v>
      </c>
      <c r="AK72" s="0" t="n">
        <v>1</v>
      </c>
      <c r="AL72" s="0" t="n">
        <v>1</v>
      </c>
      <c r="AM72" s="0" t="n">
        <v>0</v>
      </c>
      <c r="AN72" s="0" t="n">
        <v>0</v>
      </c>
      <c r="AO72" s="0" t="n">
        <v>1</v>
      </c>
      <c r="AP72" s="0" t="n">
        <v>0</v>
      </c>
      <c r="AQ72" s="0" t="n">
        <v>0</v>
      </c>
      <c r="AR72" s="0" t="n">
        <v>0</v>
      </c>
      <c r="AT72" s="0" t="n">
        <v>0.64</v>
      </c>
      <c r="AV72" s="0" t="n">
        <v>0</v>
      </c>
      <c r="AW72" s="0" t="n">
        <v>2</v>
      </c>
      <c r="AX72" s="0" t="n">
        <v>86497997</v>
      </c>
      <c r="AY72" s="0" t="n">
        <v>1</v>
      </c>
      <c r="AZ72" s="0" t="n">
        <v>6144</v>
      </c>
      <c r="BA72" s="0" t="n">
        <v>72</v>
      </c>
      <c r="BB72" s="0" t="n">
        <v>0</v>
      </c>
      <c r="BC72" s="0" t="n">
        <v>0</v>
      </c>
      <c r="BD72" s="0" t="n">
        <v>0</v>
      </c>
      <c r="BE72" s="0" t="n">
        <v>0</v>
      </c>
      <c r="BF72" s="0" t="n">
        <v>0</v>
      </c>
      <c r="BG72" s="0" t="n">
        <v>0</v>
      </c>
      <c r="BH72" s="0" t="n">
        <v>0</v>
      </c>
      <c r="BI72" s="0" t="n">
        <v>0</v>
      </c>
      <c r="BJ72" s="0" t="n">
        <v>0</v>
      </c>
      <c r="BK72" s="0" t="n">
        <v>0</v>
      </c>
      <c r="BL72" s="0" t="n">
        <v>0</v>
      </c>
      <c r="BM72" s="0" t="n">
        <v>0</v>
      </c>
      <c r="BN72" s="0" t="n">
        <v>0</v>
      </c>
      <c r="BO72" s="0" t="n">
        <v>0</v>
      </c>
      <c r="BP72" s="0" t="n">
        <v>0</v>
      </c>
      <c r="BQ72" s="0" t="n">
        <v>0</v>
      </c>
      <c r="BR72" s="0" t="n">
        <v>0</v>
      </c>
      <c r="BS72" s="0" t="n">
        <v>0</v>
      </c>
      <c r="BT72" s="0" t="n">
        <v>0</v>
      </c>
      <c r="BU72" s="0" t="n">
        <v>0</v>
      </c>
      <c r="BV72" s="0" t="n">
        <v>0</v>
      </c>
      <c r="BW72" s="0" t="n">
        <v>0</v>
      </c>
      <c r="CV72" s="0" t="n">
        <v>0</v>
      </c>
      <c r="CW72" s="0" t="n">
        <v>0</v>
      </c>
      <c r="CX72" s="0" t="n">
        <f aca="false">ROUND(Y72*Source!I33,9)</f>
        <v>0.01408</v>
      </c>
      <c r="CY72" s="0" t="n">
        <f aca="false">AA72</f>
        <v>0</v>
      </c>
      <c r="CZ72" s="0" t="n">
        <f aca="false">AE72</f>
        <v>0</v>
      </c>
      <c r="DA72" s="0" t="n">
        <f aca="false">AI72</f>
        <v>1</v>
      </c>
      <c r="DB72" s="0" t="n">
        <f aca="false">ROUND(AT72*CZ72,2)</f>
        <v>0</v>
      </c>
      <c r="DC72" s="0" t="n">
        <f aca="false">ROUND(AT72*AG72,2)</f>
        <v>0</v>
      </c>
      <c r="DF72" s="0" t="n">
        <f aca="false">ROUND(ROUND(AE72,2)*CX72,2)</f>
        <v>0</v>
      </c>
      <c r="DG72" s="0" t="n">
        <f aca="false">ROUND(ROUND(AF72,2)*CX72,2)</f>
        <v>0</v>
      </c>
      <c r="DH72" s="0" t="n">
        <f aca="false">ROUND(ROUND(AG72,2)*ROUND(AT72*Source!I33,9),2)</f>
        <v>0</v>
      </c>
      <c r="DI72" s="0" t="n">
        <f aca="false">ROUND(ROUND(AH72,2)*CX72,2)</f>
        <v>0</v>
      </c>
      <c r="DJ72" s="0" t="n">
        <f aca="false">DF72</f>
        <v>0</v>
      </c>
      <c r="DK72" s="0" t="n">
        <v>0</v>
      </c>
      <c r="DM72" s="0" t="n">
        <v>0</v>
      </c>
      <c r="DO72" s="0" t="n">
        <v>0</v>
      </c>
    </row>
    <row r="73" customFormat="false" ht="12.75" hidden="false" customHeight="false" outlineLevel="0" collapsed="false">
      <c r="A73" s="0" t="n">
        <f aca="false">ROW(Source!A33)</f>
        <v>33</v>
      </c>
      <c r="B73" s="0" t="n">
        <v>86497922</v>
      </c>
      <c r="C73" s="0" t="n">
        <v>86497977</v>
      </c>
      <c r="D73" s="0" t="n">
        <v>42194904</v>
      </c>
      <c r="E73" s="0" t="n">
        <v>1</v>
      </c>
      <c r="F73" s="0" t="n">
        <v>1</v>
      </c>
      <c r="G73" s="0" t="n">
        <v>30515945</v>
      </c>
      <c r="H73" s="0" t="n">
        <v>3</v>
      </c>
      <c r="I73" s="0" t="s">
        <v>273</v>
      </c>
      <c r="K73" s="0" t="s">
        <v>274</v>
      </c>
      <c r="L73" s="0" t="n">
        <v>1348</v>
      </c>
      <c r="N73" s="0" t="n">
        <v>1009</v>
      </c>
      <c r="O73" s="0" t="s">
        <v>220</v>
      </c>
      <c r="P73" s="0" t="s">
        <v>220</v>
      </c>
      <c r="Q73" s="0" t="n">
        <v>1000</v>
      </c>
      <c r="W73" s="0" t="n">
        <v>0</v>
      </c>
      <c r="X73" s="0" t="n">
        <v>-664602634</v>
      </c>
      <c r="Y73" s="0" t="n">
        <f aca="false">AT73</f>
        <v>0</v>
      </c>
      <c r="AA73" s="0" t="n">
        <v>0</v>
      </c>
      <c r="AB73" s="0" t="n">
        <v>0</v>
      </c>
      <c r="AC73" s="0" t="n">
        <v>0</v>
      </c>
      <c r="AD73" s="0" t="n">
        <v>0</v>
      </c>
      <c r="AE73" s="0" t="n">
        <v>0</v>
      </c>
      <c r="AF73" s="0" t="n">
        <v>0</v>
      </c>
      <c r="AG73" s="0" t="n">
        <v>0</v>
      </c>
      <c r="AH73" s="0" t="n">
        <v>0</v>
      </c>
      <c r="AI73" s="0" t="n">
        <v>1</v>
      </c>
      <c r="AJ73" s="0" t="n">
        <v>1</v>
      </c>
      <c r="AK73" s="0" t="n">
        <v>1</v>
      </c>
      <c r="AL73" s="0" t="n">
        <v>1</v>
      </c>
      <c r="AM73" s="0" t="n">
        <v>0</v>
      </c>
      <c r="AN73" s="0" t="n">
        <v>0</v>
      </c>
      <c r="AO73" s="0" t="n">
        <v>0</v>
      </c>
      <c r="AP73" s="0" t="n">
        <v>0</v>
      </c>
      <c r="AQ73" s="0" t="n">
        <v>0</v>
      </c>
      <c r="AR73" s="0" t="n">
        <v>0</v>
      </c>
      <c r="AT73" s="0" t="n">
        <v>0</v>
      </c>
      <c r="AV73" s="0" t="n">
        <v>0</v>
      </c>
      <c r="AW73" s="0" t="n">
        <v>2</v>
      </c>
      <c r="AX73" s="0" t="n">
        <v>86497998</v>
      </c>
      <c r="AY73" s="0" t="n">
        <v>1</v>
      </c>
      <c r="AZ73" s="0" t="n">
        <v>0</v>
      </c>
      <c r="BA73" s="0" t="n">
        <v>73</v>
      </c>
      <c r="BB73" s="0" t="n">
        <v>0</v>
      </c>
      <c r="BC73" s="0" t="n">
        <v>0</v>
      </c>
      <c r="BD73" s="0" t="n">
        <v>0</v>
      </c>
      <c r="BE73" s="0" t="n">
        <v>0</v>
      </c>
      <c r="BF73" s="0" t="n">
        <v>0</v>
      </c>
      <c r="BG73" s="0" t="n">
        <v>0</v>
      </c>
      <c r="BH73" s="0" t="n">
        <v>0</v>
      </c>
      <c r="BI73" s="0" t="n">
        <v>0</v>
      </c>
      <c r="BJ73" s="0" t="n">
        <v>0</v>
      </c>
      <c r="BK73" s="0" t="n">
        <v>0</v>
      </c>
      <c r="BL73" s="0" t="n">
        <v>0</v>
      </c>
      <c r="BM73" s="0" t="n">
        <v>0</v>
      </c>
      <c r="BN73" s="0" t="n">
        <v>0</v>
      </c>
      <c r="BO73" s="0" t="n">
        <v>0</v>
      </c>
      <c r="BP73" s="0" t="n">
        <v>0</v>
      </c>
      <c r="BQ73" s="0" t="n">
        <v>0</v>
      </c>
      <c r="BR73" s="0" t="n">
        <v>0</v>
      </c>
      <c r="BS73" s="0" t="n">
        <v>0</v>
      </c>
      <c r="BT73" s="0" t="n">
        <v>0</v>
      </c>
      <c r="BU73" s="0" t="n">
        <v>0</v>
      </c>
      <c r="BV73" s="0" t="n">
        <v>0</v>
      </c>
      <c r="BW73" s="0" t="n">
        <v>0</v>
      </c>
      <c r="CV73" s="0" t="n">
        <v>0</v>
      </c>
      <c r="CW73" s="0" t="n">
        <v>0</v>
      </c>
      <c r="CX73" s="0" t="n">
        <f aca="false">ROUND(Y73*Source!I33,9)</f>
        <v>0</v>
      </c>
      <c r="CY73" s="0" t="n">
        <f aca="false">AA73</f>
        <v>0</v>
      </c>
      <c r="CZ73" s="0" t="n">
        <f aca="false">AE73</f>
        <v>0</v>
      </c>
      <c r="DA73" s="0" t="n">
        <f aca="false">AI73</f>
        <v>1</v>
      </c>
      <c r="DB73" s="0" t="n">
        <f aca="false">ROUND(AT73*CZ73,2)</f>
        <v>0</v>
      </c>
      <c r="DC73" s="0" t="n">
        <f aca="false">ROUND(AT73*AG73,2)</f>
        <v>0</v>
      </c>
      <c r="DF73" s="0" t="n">
        <f aca="false">ROUND(ROUND(AE73,2)*CX73,2)</f>
        <v>0</v>
      </c>
      <c r="DG73" s="0" t="n">
        <f aca="false">ROUND(ROUND(AF73,2)*CX73,2)</f>
        <v>0</v>
      </c>
      <c r="DH73" s="0" t="n">
        <f aca="false">ROUND(ROUND(AG73,2)*ROUND(AT73*Source!I33,9),2)</f>
        <v>0</v>
      </c>
      <c r="DI73" s="0" t="n">
        <f aca="false">ROUND(ROUND(AH73,2)*CX73,2)</f>
        <v>0</v>
      </c>
      <c r="DJ73" s="0" t="n">
        <f aca="false">DF73</f>
        <v>0</v>
      </c>
      <c r="DK73" s="0" t="n">
        <v>0</v>
      </c>
      <c r="DM73" s="0" t="n">
        <v>0</v>
      </c>
      <c r="DO73" s="0" t="n">
        <v>0</v>
      </c>
    </row>
    <row r="74" customFormat="false" ht="12.75" hidden="false" customHeight="false" outlineLevel="0" collapsed="false">
      <c r="A74" s="0" t="n">
        <f aca="false">ROW(Source!A33)</f>
        <v>33</v>
      </c>
      <c r="B74" s="0" t="n">
        <v>86497922</v>
      </c>
      <c r="C74" s="0" t="n">
        <v>86497977</v>
      </c>
      <c r="D74" s="0" t="n">
        <v>30531790</v>
      </c>
      <c r="E74" s="0" t="n">
        <v>1</v>
      </c>
      <c r="F74" s="0" t="n">
        <v>1</v>
      </c>
      <c r="G74" s="0" t="n">
        <v>30515945</v>
      </c>
      <c r="H74" s="0" t="n">
        <v>3</v>
      </c>
      <c r="I74" s="0" t="s">
        <v>275</v>
      </c>
      <c r="K74" s="0" t="s">
        <v>276</v>
      </c>
      <c r="L74" s="0" t="n">
        <v>1354</v>
      </c>
      <c r="N74" s="0" t="n">
        <v>1010</v>
      </c>
      <c r="O74" s="0" t="s">
        <v>277</v>
      </c>
      <c r="P74" s="0" t="s">
        <v>277</v>
      </c>
      <c r="Q74" s="0" t="n">
        <v>1</v>
      </c>
      <c r="W74" s="0" t="n">
        <v>0</v>
      </c>
      <c r="X74" s="0" t="n">
        <v>2087865785</v>
      </c>
      <c r="Y74" s="0" t="n">
        <f aca="false">AT74</f>
        <v>0</v>
      </c>
      <c r="AA74" s="0" t="n">
        <v>0</v>
      </c>
      <c r="AB74" s="0" t="n">
        <v>0</v>
      </c>
      <c r="AC74" s="0" t="n">
        <v>0</v>
      </c>
      <c r="AD74" s="0" t="n">
        <v>0</v>
      </c>
      <c r="AE74" s="0" t="n">
        <v>0</v>
      </c>
      <c r="AF74" s="0" t="n">
        <v>0</v>
      </c>
      <c r="AG74" s="0" t="n">
        <v>0</v>
      </c>
      <c r="AH74" s="0" t="n">
        <v>0</v>
      </c>
      <c r="AI74" s="0" t="n">
        <v>1</v>
      </c>
      <c r="AJ74" s="0" t="n">
        <v>1</v>
      </c>
      <c r="AK74" s="0" t="n">
        <v>1</v>
      </c>
      <c r="AL74" s="0" t="n">
        <v>1</v>
      </c>
      <c r="AM74" s="0" t="n">
        <v>0</v>
      </c>
      <c r="AN74" s="0" t="n">
        <v>0</v>
      </c>
      <c r="AO74" s="0" t="n">
        <v>0</v>
      </c>
      <c r="AP74" s="0" t="n">
        <v>0</v>
      </c>
      <c r="AQ74" s="0" t="n">
        <v>0</v>
      </c>
      <c r="AR74" s="0" t="n">
        <v>0</v>
      </c>
      <c r="AT74" s="0" t="n">
        <v>0</v>
      </c>
      <c r="AV74" s="0" t="n">
        <v>0</v>
      </c>
      <c r="AW74" s="0" t="n">
        <v>2</v>
      </c>
      <c r="AX74" s="0" t="n">
        <v>86497999</v>
      </c>
      <c r="AY74" s="0" t="n">
        <v>1</v>
      </c>
      <c r="AZ74" s="0" t="n">
        <v>0</v>
      </c>
      <c r="BA74" s="0" t="n">
        <v>74</v>
      </c>
      <c r="BB74" s="0" t="n">
        <v>0</v>
      </c>
      <c r="BC74" s="0" t="n">
        <v>0</v>
      </c>
      <c r="BD74" s="0" t="n">
        <v>0</v>
      </c>
      <c r="BE74" s="0" t="n">
        <v>0</v>
      </c>
      <c r="BF74" s="0" t="n">
        <v>0</v>
      </c>
      <c r="BG74" s="0" t="n">
        <v>0</v>
      </c>
      <c r="BH74" s="0" t="n">
        <v>0</v>
      </c>
      <c r="BI74" s="0" t="n">
        <v>0</v>
      </c>
      <c r="BJ74" s="0" t="n">
        <v>0</v>
      </c>
      <c r="BK74" s="0" t="n">
        <v>0</v>
      </c>
      <c r="BL74" s="0" t="n">
        <v>0</v>
      </c>
      <c r="BM74" s="0" t="n">
        <v>0</v>
      </c>
      <c r="BN74" s="0" t="n">
        <v>0</v>
      </c>
      <c r="BO74" s="0" t="n">
        <v>0</v>
      </c>
      <c r="BP74" s="0" t="n">
        <v>0</v>
      </c>
      <c r="BQ74" s="0" t="n">
        <v>0</v>
      </c>
      <c r="BR74" s="0" t="n">
        <v>0</v>
      </c>
      <c r="BS74" s="0" t="n">
        <v>0</v>
      </c>
      <c r="BT74" s="0" t="n">
        <v>0</v>
      </c>
      <c r="BU74" s="0" t="n">
        <v>0</v>
      </c>
      <c r="BV74" s="0" t="n">
        <v>0</v>
      </c>
      <c r="BW74" s="0" t="n">
        <v>0</v>
      </c>
      <c r="CV74" s="0" t="n">
        <v>0</v>
      </c>
      <c r="CW74" s="0" t="n">
        <v>0</v>
      </c>
      <c r="CX74" s="0" t="n">
        <f aca="false">ROUND(Y74*Source!I33,9)</f>
        <v>0</v>
      </c>
      <c r="CY74" s="0" t="n">
        <f aca="false">AA74</f>
        <v>0</v>
      </c>
      <c r="CZ74" s="0" t="n">
        <f aca="false">AE74</f>
        <v>0</v>
      </c>
      <c r="DA74" s="0" t="n">
        <f aca="false">AI74</f>
        <v>1</v>
      </c>
      <c r="DB74" s="0" t="n">
        <f aca="false">ROUND(AT74*CZ74,2)</f>
        <v>0</v>
      </c>
      <c r="DC74" s="0" t="n">
        <f aca="false">ROUND(AT74*AG74,2)</f>
        <v>0</v>
      </c>
      <c r="DF74" s="0" t="n">
        <f aca="false">ROUND(ROUND(AE74,2)*CX74,2)</f>
        <v>0</v>
      </c>
      <c r="DG74" s="0" t="n">
        <f aca="false">ROUND(ROUND(AF74,2)*CX74,2)</f>
        <v>0</v>
      </c>
      <c r="DH74" s="0" t="n">
        <f aca="false">ROUND(ROUND(AG74,2)*ROUND(AT74*Source!I33,9),2)</f>
        <v>0</v>
      </c>
      <c r="DI74" s="0" t="n">
        <f aca="false">ROUND(ROUND(AH74,2)*CX74,2)</f>
        <v>0</v>
      </c>
      <c r="DJ74" s="0" t="n">
        <f aca="false">DF74</f>
        <v>0</v>
      </c>
      <c r="DK74" s="0" t="n">
        <v>0</v>
      </c>
      <c r="DM74" s="0" t="n">
        <v>0</v>
      </c>
      <c r="DO74" s="0" t="n">
        <v>0</v>
      </c>
    </row>
    <row r="75" customFormat="false" ht="12.75" hidden="false" customHeight="false" outlineLevel="0" collapsed="false">
      <c r="A75" s="0" t="n">
        <f aca="false">ROW(Source!A33)</f>
        <v>33</v>
      </c>
      <c r="B75" s="0" t="n">
        <v>86497922</v>
      </c>
      <c r="C75" s="0" t="n">
        <v>86497977</v>
      </c>
      <c r="D75" s="0" t="n">
        <v>30531464</v>
      </c>
      <c r="E75" s="0" t="n">
        <v>1</v>
      </c>
      <c r="F75" s="0" t="n">
        <v>1</v>
      </c>
      <c r="G75" s="0" t="n">
        <v>30515945</v>
      </c>
      <c r="H75" s="0" t="n">
        <v>3</v>
      </c>
      <c r="I75" s="0" t="s">
        <v>278</v>
      </c>
      <c r="K75" s="0" t="s">
        <v>279</v>
      </c>
      <c r="L75" s="0" t="n">
        <v>1339</v>
      </c>
      <c r="N75" s="0" t="n">
        <v>1007</v>
      </c>
      <c r="O75" s="0" t="s">
        <v>222</v>
      </c>
      <c r="P75" s="0" t="s">
        <v>222</v>
      </c>
      <c r="Q75" s="0" t="n">
        <v>1</v>
      </c>
      <c r="W75" s="0" t="n">
        <v>0</v>
      </c>
      <c r="X75" s="0" t="n">
        <v>1930922274</v>
      </c>
      <c r="Y75" s="0" t="n">
        <f aca="false">AT75</f>
        <v>1.33</v>
      </c>
      <c r="AA75" s="0" t="n">
        <v>0</v>
      </c>
      <c r="AB75" s="0" t="n">
        <v>0</v>
      </c>
      <c r="AC75" s="0" t="n">
        <v>0</v>
      </c>
      <c r="AD75" s="0" t="n">
        <v>0</v>
      </c>
      <c r="AE75" s="0" t="n">
        <v>0</v>
      </c>
      <c r="AF75" s="0" t="n">
        <v>0</v>
      </c>
      <c r="AG75" s="0" t="n">
        <v>0</v>
      </c>
      <c r="AH75" s="0" t="n">
        <v>0</v>
      </c>
      <c r="AI75" s="0" t="n">
        <v>1</v>
      </c>
      <c r="AJ75" s="0" t="n">
        <v>1</v>
      </c>
      <c r="AK75" s="0" t="n">
        <v>1</v>
      </c>
      <c r="AL75" s="0" t="n">
        <v>1</v>
      </c>
      <c r="AM75" s="0" t="n">
        <v>0</v>
      </c>
      <c r="AN75" s="0" t="n">
        <v>0</v>
      </c>
      <c r="AO75" s="0" t="n">
        <v>0</v>
      </c>
      <c r="AP75" s="0" t="n">
        <v>0</v>
      </c>
      <c r="AQ75" s="0" t="n">
        <v>0</v>
      </c>
      <c r="AR75" s="0" t="n">
        <v>0</v>
      </c>
      <c r="AT75" s="0" t="n">
        <v>1.33</v>
      </c>
      <c r="AV75" s="0" t="n">
        <v>0</v>
      </c>
      <c r="AW75" s="0" t="n">
        <v>2</v>
      </c>
      <c r="AX75" s="0" t="n">
        <v>86498000</v>
      </c>
      <c r="AY75" s="0" t="n">
        <v>1</v>
      </c>
      <c r="AZ75" s="0" t="n">
        <v>6144</v>
      </c>
      <c r="BA75" s="0" t="n">
        <v>75</v>
      </c>
      <c r="BB75" s="0" t="n">
        <v>0</v>
      </c>
      <c r="BC75" s="0" t="n">
        <v>0</v>
      </c>
      <c r="BD75" s="0" t="n">
        <v>0</v>
      </c>
      <c r="BE75" s="0" t="n">
        <v>0</v>
      </c>
      <c r="BF75" s="0" t="n">
        <v>0</v>
      </c>
      <c r="BG75" s="0" t="n">
        <v>0</v>
      </c>
      <c r="BH75" s="0" t="n">
        <v>0</v>
      </c>
      <c r="BI75" s="0" t="n">
        <v>0</v>
      </c>
      <c r="BJ75" s="0" t="n">
        <v>0</v>
      </c>
      <c r="BK75" s="0" t="n">
        <v>0</v>
      </c>
      <c r="BL75" s="0" t="n">
        <v>0</v>
      </c>
      <c r="BM75" s="0" t="n">
        <v>0</v>
      </c>
      <c r="BN75" s="0" t="n">
        <v>0</v>
      </c>
      <c r="BO75" s="0" t="n">
        <v>0</v>
      </c>
      <c r="BP75" s="0" t="n">
        <v>0</v>
      </c>
      <c r="BQ75" s="0" t="n">
        <v>0</v>
      </c>
      <c r="BR75" s="0" t="n">
        <v>0</v>
      </c>
      <c r="BS75" s="0" t="n">
        <v>0</v>
      </c>
      <c r="BT75" s="0" t="n">
        <v>0</v>
      </c>
      <c r="BU75" s="0" t="n">
        <v>0</v>
      </c>
      <c r="BV75" s="0" t="n">
        <v>0</v>
      </c>
      <c r="BW75" s="0" t="n">
        <v>0</v>
      </c>
      <c r="CV75" s="0" t="n">
        <v>0</v>
      </c>
      <c r="CW75" s="0" t="n">
        <v>0</v>
      </c>
      <c r="CX75" s="0" t="n">
        <f aca="false">ROUND(Y75*Source!I33,9)</f>
        <v>0.02926</v>
      </c>
      <c r="CY75" s="0" t="n">
        <f aca="false">AA75</f>
        <v>0</v>
      </c>
      <c r="CZ75" s="0" t="n">
        <f aca="false">AE75</f>
        <v>0</v>
      </c>
      <c r="DA75" s="0" t="n">
        <f aca="false">AI75</f>
        <v>1</v>
      </c>
      <c r="DB75" s="0" t="n">
        <f aca="false">ROUND(AT75*CZ75,2)</f>
        <v>0</v>
      </c>
      <c r="DC75" s="0" t="n">
        <f aca="false">ROUND(AT75*AG75,2)</f>
        <v>0</v>
      </c>
      <c r="DF75" s="0" t="n">
        <f aca="false">ROUND(ROUND(AE75,2)*CX75,2)</f>
        <v>0</v>
      </c>
      <c r="DG75" s="0" t="n">
        <f aca="false">ROUND(ROUND(AF75,2)*CX75,2)</f>
        <v>0</v>
      </c>
      <c r="DH75" s="0" t="n">
        <f aca="false">ROUND(ROUND(AG75,2)*ROUND(AT75*Source!I33,9),2)</f>
        <v>0</v>
      </c>
      <c r="DI75" s="0" t="n">
        <f aca="false">ROUND(ROUND(AH75,2)*CX75,2)</f>
        <v>0</v>
      </c>
      <c r="DJ75" s="0" t="n">
        <f aca="false">DF75</f>
        <v>0</v>
      </c>
      <c r="DK75" s="0" t="n">
        <v>0</v>
      </c>
      <c r="DM75" s="0" t="n">
        <v>0</v>
      </c>
      <c r="DO75" s="0" t="n">
        <v>0</v>
      </c>
    </row>
    <row r="76" customFormat="false" ht="12.75" hidden="false" customHeight="false" outlineLevel="0" collapsed="false">
      <c r="A76" s="0" t="n">
        <f aca="false">ROW(Source!A33)</f>
        <v>33</v>
      </c>
      <c r="B76" s="0" t="n">
        <v>86497922</v>
      </c>
      <c r="C76" s="0" t="n">
        <v>86497977</v>
      </c>
      <c r="D76" s="0" t="n">
        <v>30531602</v>
      </c>
      <c r="E76" s="0" t="n">
        <v>1</v>
      </c>
      <c r="F76" s="0" t="n">
        <v>1</v>
      </c>
      <c r="G76" s="0" t="n">
        <v>30515945</v>
      </c>
      <c r="H76" s="0" t="n">
        <v>3</v>
      </c>
      <c r="I76" s="0" t="s">
        <v>280</v>
      </c>
      <c r="K76" s="0" t="s">
        <v>281</v>
      </c>
      <c r="L76" s="0" t="n">
        <v>1339</v>
      </c>
      <c r="N76" s="0" t="n">
        <v>1007</v>
      </c>
      <c r="O76" s="0" t="s">
        <v>222</v>
      </c>
      <c r="P76" s="0" t="s">
        <v>222</v>
      </c>
      <c r="Q76" s="0" t="n">
        <v>1</v>
      </c>
      <c r="W76" s="0" t="n">
        <v>0</v>
      </c>
      <c r="X76" s="0" t="n">
        <v>-1299012478</v>
      </c>
      <c r="Y76" s="0" t="n">
        <f aca="false">AT76</f>
        <v>0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</v>
      </c>
      <c r="AF76" s="0" t="n">
        <v>0</v>
      </c>
      <c r="AG76" s="0" t="n">
        <v>0</v>
      </c>
      <c r="AH76" s="0" t="n">
        <v>0</v>
      </c>
      <c r="AI76" s="0" t="n">
        <v>1</v>
      </c>
      <c r="AJ76" s="0" t="n">
        <v>1</v>
      </c>
      <c r="AK76" s="0" t="n">
        <v>1</v>
      </c>
      <c r="AL76" s="0" t="n">
        <v>1</v>
      </c>
      <c r="AM76" s="0" t="n">
        <v>0</v>
      </c>
      <c r="AN76" s="0" t="n">
        <v>0</v>
      </c>
      <c r="AO76" s="0" t="n">
        <v>0</v>
      </c>
      <c r="AP76" s="0" t="n">
        <v>0</v>
      </c>
      <c r="AQ76" s="0" t="n">
        <v>0</v>
      </c>
      <c r="AR76" s="0" t="n">
        <v>0</v>
      </c>
      <c r="AT76" s="0" t="n">
        <v>0</v>
      </c>
      <c r="AV76" s="0" t="n">
        <v>0</v>
      </c>
      <c r="AW76" s="0" t="n">
        <v>2</v>
      </c>
      <c r="AX76" s="0" t="n">
        <v>86498001</v>
      </c>
      <c r="AY76" s="0" t="n">
        <v>1</v>
      </c>
      <c r="AZ76" s="0" t="n">
        <v>0</v>
      </c>
      <c r="BA76" s="0" t="n">
        <v>76</v>
      </c>
      <c r="BB76" s="0" t="n">
        <v>0</v>
      </c>
      <c r="BC76" s="0" t="n">
        <v>0</v>
      </c>
      <c r="BD76" s="0" t="n">
        <v>0</v>
      </c>
      <c r="BE76" s="0" t="n">
        <v>0</v>
      </c>
      <c r="BF76" s="0" t="n">
        <v>0</v>
      </c>
      <c r="BG76" s="0" t="n">
        <v>0</v>
      </c>
      <c r="BH76" s="0" t="n">
        <v>0</v>
      </c>
      <c r="BI76" s="0" t="n">
        <v>0</v>
      </c>
      <c r="BJ76" s="0" t="n">
        <v>0</v>
      </c>
      <c r="BK76" s="0" t="n">
        <v>0</v>
      </c>
      <c r="BL76" s="0" t="n">
        <v>0</v>
      </c>
      <c r="BM76" s="0" t="n">
        <v>0</v>
      </c>
      <c r="BN76" s="0" t="n">
        <v>0</v>
      </c>
      <c r="BO76" s="0" t="n">
        <v>0</v>
      </c>
      <c r="BP76" s="0" t="n">
        <v>0</v>
      </c>
      <c r="BQ76" s="0" t="n">
        <v>0</v>
      </c>
      <c r="BR76" s="0" t="n">
        <v>0</v>
      </c>
      <c r="BS76" s="0" t="n">
        <v>0</v>
      </c>
      <c r="BT76" s="0" t="n">
        <v>0</v>
      </c>
      <c r="BU76" s="0" t="n">
        <v>0</v>
      </c>
      <c r="BV76" s="0" t="n">
        <v>0</v>
      </c>
      <c r="BW76" s="0" t="n">
        <v>0</v>
      </c>
      <c r="CV76" s="0" t="n">
        <v>0</v>
      </c>
      <c r="CW76" s="0" t="n">
        <v>0</v>
      </c>
      <c r="CX76" s="0" t="n">
        <f aca="false">ROUND(Y76*Source!I33,9)</f>
        <v>0</v>
      </c>
      <c r="CY76" s="0" t="n">
        <f aca="false">AA76</f>
        <v>0</v>
      </c>
      <c r="CZ76" s="0" t="n">
        <f aca="false">AE76</f>
        <v>0</v>
      </c>
      <c r="DA76" s="0" t="n">
        <f aca="false">AI76</f>
        <v>1</v>
      </c>
      <c r="DB76" s="0" t="n">
        <f aca="false">ROUND(AT76*CZ76,2)</f>
        <v>0</v>
      </c>
      <c r="DC76" s="0" t="n">
        <f aca="false">ROUND(AT76*AG76,2)</f>
        <v>0</v>
      </c>
      <c r="DF76" s="0" t="n">
        <f aca="false">ROUND(ROUND(AE76,2)*CX76,2)</f>
        <v>0</v>
      </c>
      <c r="DG76" s="0" t="n">
        <f aca="false">ROUND(ROUND(AF76,2)*CX76,2)</f>
        <v>0</v>
      </c>
      <c r="DH76" s="0" t="n">
        <f aca="false">ROUND(ROUND(AG76,2)*ROUND(AT76*Source!I33,9),2)</f>
        <v>0</v>
      </c>
      <c r="DI76" s="0" t="n">
        <f aca="false">ROUND(ROUND(AH76,2)*CX76,2)</f>
        <v>0</v>
      </c>
      <c r="DJ76" s="0" t="n">
        <f aca="false">DF76</f>
        <v>0</v>
      </c>
      <c r="DK76" s="0" t="n">
        <v>0</v>
      </c>
      <c r="DM76" s="0" t="n">
        <v>0</v>
      </c>
      <c r="DO76" s="0" t="n">
        <v>0</v>
      </c>
    </row>
    <row r="77" customFormat="false" ht="12.75" hidden="false" customHeight="false" outlineLevel="0" collapsed="false">
      <c r="A77" s="0" t="n">
        <f aca="false">ROW(Source!A33)</f>
        <v>33</v>
      </c>
      <c r="B77" s="0" t="n">
        <v>86497922</v>
      </c>
      <c r="C77" s="0" t="n">
        <v>86497977</v>
      </c>
      <c r="D77" s="0" t="n">
        <v>30531602</v>
      </c>
      <c r="E77" s="0" t="n">
        <v>1</v>
      </c>
      <c r="F77" s="0" t="n">
        <v>1</v>
      </c>
      <c r="G77" s="0" t="n">
        <v>30515945</v>
      </c>
      <c r="H77" s="0" t="n">
        <v>3</v>
      </c>
      <c r="I77" s="0" t="s">
        <v>280</v>
      </c>
      <c r="K77" s="0" t="s">
        <v>282</v>
      </c>
      <c r="L77" s="0" t="n">
        <v>1339</v>
      </c>
      <c r="N77" s="0" t="n">
        <v>1007</v>
      </c>
      <c r="O77" s="0" t="s">
        <v>222</v>
      </c>
      <c r="P77" s="0" t="s">
        <v>222</v>
      </c>
      <c r="Q77" s="0" t="n">
        <v>1</v>
      </c>
      <c r="W77" s="0" t="n">
        <v>0</v>
      </c>
      <c r="X77" s="0" t="n">
        <v>-1506672958</v>
      </c>
      <c r="Y77" s="0" t="n">
        <f aca="false">AT77</f>
        <v>0</v>
      </c>
      <c r="AA77" s="0" t="n">
        <v>0</v>
      </c>
      <c r="AB77" s="0" t="n">
        <v>0</v>
      </c>
      <c r="AC77" s="0" t="n">
        <v>0</v>
      </c>
      <c r="AD77" s="0" t="n">
        <v>0</v>
      </c>
      <c r="AE77" s="0" t="n">
        <v>0</v>
      </c>
      <c r="AF77" s="0" t="n">
        <v>0</v>
      </c>
      <c r="AG77" s="0" t="n">
        <v>0</v>
      </c>
      <c r="AH77" s="0" t="n">
        <v>0</v>
      </c>
      <c r="AI77" s="0" t="n">
        <v>1</v>
      </c>
      <c r="AJ77" s="0" t="n">
        <v>1</v>
      </c>
      <c r="AK77" s="0" t="n">
        <v>1</v>
      </c>
      <c r="AL77" s="0" t="n">
        <v>1</v>
      </c>
      <c r="AM77" s="0" t="n">
        <v>0</v>
      </c>
      <c r="AN77" s="0" t="n">
        <v>0</v>
      </c>
      <c r="AO77" s="0" t="n">
        <v>0</v>
      </c>
      <c r="AP77" s="0" t="n">
        <v>0</v>
      </c>
      <c r="AQ77" s="0" t="n">
        <v>0</v>
      </c>
      <c r="AR77" s="0" t="n">
        <v>0</v>
      </c>
      <c r="AT77" s="0" t="n">
        <v>0</v>
      </c>
      <c r="AV77" s="0" t="n">
        <v>0</v>
      </c>
      <c r="AW77" s="0" t="n">
        <v>2</v>
      </c>
      <c r="AX77" s="0" t="n">
        <v>86498002</v>
      </c>
      <c r="AY77" s="0" t="n">
        <v>1</v>
      </c>
      <c r="AZ77" s="0" t="n">
        <v>0</v>
      </c>
      <c r="BA77" s="0" t="n">
        <v>77</v>
      </c>
      <c r="BB77" s="0" t="n">
        <v>0</v>
      </c>
      <c r="BC77" s="0" t="n">
        <v>0</v>
      </c>
      <c r="BD77" s="0" t="n">
        <v>0</v>
      </c>
      <c r="BE77" s="0" t="n">
        <v>0</v>
      </c>
      <c r="BF77" s="0" t="n">
        <v>0</v>
      </c>
      <c r="BG77" s="0" t="n">
        <v>0</v>
      </c>
      <c r="BH77" s="0" t="n">
        <v>0</v>
      </c>
      <c r="BI77" s="0" t="n">
        <v>0</v>
      </c>
      <c r="BJ77" s="0" t="n">
        <v>0</v>
      </c>
      <c r="BK77" s="0" t="n">
        <v>0</v>
      </c>
      <c r="BL77" s="0" t="n">
        <v>0</v>
      </c>
      <c r="BM77" s="0" t="n">
        <v>0</v>
      </c>
      <c r="BN77" s="0" t="n">
        <v>0</v>
      </c>
      <c r="BO77" s="0" t="n">
        <v>0</v>
      </c>
      <c r="BP77" s="0" t="n">
        <v>0</v>
      </c>
      <c r="BQ77" s="0" t="n">
        <v>0</v>
      </c>
      <c r="BR77" s="0" t="n">
        <v>0</v>
      </c>
      <c r="BS77" s="0" t="n">
        <v>0</v>
      </c>
      <c r="BT77" s="0" t="n">
        <v>0</v>
      </c>
      <c r="BU77" s="0" t="n">
        <v>0</v>
      </c>
      <c r="BV77" s="0" t="n">
        <v>0</v>
      </c>
      <c r="BW77" s="0" t="n">
        <v>0</v>
      </c>
      <c r="CV77" s="0" t="n">
        <v>0</v>
      </c>
      <c r="CW77" s="0" t="n">
        <v>0</v>
      </c>
      <c r="CX77" s="0" t="n">
        <f aca="false">ROUND(Y77*Source!I33,9)</f>
        <v>0</v>
      </c>
      <c r="CY77" s="0" t="n">
        <f aca="false">AA77</f>
        <v>0</v>
      </c>
      <c r="CZ77" s="0" t="n">
        <f aca="false">AE77</f>
        <v>0</v>
      </c>
      <c r="DA77" s="0" t="n">
        <f aca="false">AI77</f>
        <v>1</v>
      </c>
      <c r="DB77" s="0" t="n">
        <f aca="false">ROUND(AT77*CZ77,2)</f>
        <v>0</v>
      </c>
      <c r="DC77" s="0" t="n">
        <f aca="false">ROUND(AT77*AG77,2)</f>
        <v>0</v>
      </c>
      <c r="DF77" s="0" t="n">
        <f aca="false">ROUND(ROUND(AE77,2)*CX77,2)</f>
        <v>0</v>
      </c>
      <c r="DG77" s="0" t="n">
        <f aca="false">ROUND(ROUND(AF77,2)*CX77,2)</f>
        <v>0</v>
      </c>
      <c r="DH77" s="0" t="n">
        <f aca="false">ROUND(ROUND(AG77,2)*ROUND(AT77*Source!I33,9),2)</f>
        <v>0</v>
      </c>
      <c r="DI77" s="0" t="n">
        <f aca="false">ROUND(ROUND(AH77,2)*CX77,2)</f>
        <v>0</v>
      </c>
      <c r="DJ77" s="0" t="n">
        <f aca="false">DF77</f>
        <v>0</v>
      </c>
      <c r="DK77" s="0" t="n">
        <v>0</v>
      </c>
      <c r="DM77" s="0" t="n">
        <v>0</v>
      </c>
      <c r="DO77" s="0" t="n">
        <v>0</v>
      </c>
    </row>
    <row r="78" customFormat="false" ht="12.75" hidden="false" customHeight="false" outlineLevel="0" collapsed="false">
      <c r="A78" s="0" t="n">
        <f aca="false">ROW(Source!A33)</f>
        <v>33</v>
      </c>
      <c r="B78" s="0" t="n">
        <v>86497922</v>
      </c>
      <c r="C78" s="0" t="n">
        <v>86497977</v>
      </c>
      <c r="D78" s="0" t="n">
        <v>30531602</v>
      </c>
      <c r="E78" s="0" t="n">
        <v>1</v>
      </c>
      <c r="F78" s="0" t="n">
        <v>1</v>
      </c>
      <c r="G78" s="0" t="n">
        <v>30515945</v>
      </c>
      <c r="H78" s="0" t="n">
        <v>3</v>
      </c>
      <c r="I78" s="0" t="s">
        <v>280</v>
      </c>
      <c r="K78" s="0" t="s">
        <v>283</v>
      </c>
      <c r="L78" s="0" t="n">
        <v>1339</v>
      </c>
      <c r="N78" s="0" t="n">
        <v>1007</v>
      </c>
      <c r="O78" s="0" t="s">
        <v>222</v>
      </c>
      <c r="P78" s="0" t="s">
        <v>222</v>
      </c>
      <c r="Q78" s="0" t="n">
        <v>1</v>
      </c>
      <c r="W78" s="0" t="n">
        <v>0</v>
      </c>
      <c r="X78" s="0" t="n">
        <v>1455194175</v>
      </c>
      <c r="Y78" s="0" t="n">
        <f aca="false">AT78</f>
        <v>0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</v>
      </c>
      <c r="AF78" s="0" t="n">
        <v>0</v>
      </c>
      <c r="AG78" s="0" t="n">
        <v>0</v>
      </c>
      <c r="AH78" s="0" t="n">
        <v>0</v>
      </c>
      <c r="AI78" s="0" t="n">
        <v>1</v>
      </c>
      <c r="AJ78" s="0" t="n">
        <v>1</v>
      </c>
      <c r="AK78" s="0" t="n">
        <v>1</v>
      </c>
      <c r="AL78" s="0" t="n">
        <v>1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  <c r="AT78" s="0" t="n">
        <v>0</v>
      </c>
      <c r="AV78" s="0" t="n">
        <v>0</v>
      </c>
      <c r="AW78" s="0" t="n">
        <v>2</v>
      </c>
      <c r="AX78" s="0" t="n">
        <v>86498003</v>
      </c>
      <c r="AY78" s="0" t="n">
        <v>1</v>
      </c>
      <c r="AZ78" s="0" t="n">
        <v>0</v>
      </c>
      <c r="BA78" s="0" t="n">
        <v>78</v>
      </c>
      <c r="BB78" s="0" t="n">
        <v>0</v>
      </c>
      <c r="BC78" s="0" t="n">
        <v>0</v>
      </c>
      <c r="BD78" s="0" t="n">
        <v>0</v>
      </c>
      <c r="BE78" s="0" t="n">
        <v>0</v>
      </c>
      <c r="BF78" s="0" t="n">
        <v>0</v>
      </c>
      <c r="BG78" s="0" t="n">
        <v>0</v>
      </c>
      <c r="BH78" s="0" t="n">
        <v>0</v>
      </c>
      <c r="BI78" s="0" t="n">
        <v>0</v>
      </c>
      <c r="BJ78" s="0" t="n">
        <v>0</v>
      </c>
      <c r="BK78" s="0" t="n">
        <v>0</v>
      </c>
      <c r="BL78" s="0" t="n">
        <v>0</v>
      </c>
      <c r="BM78" s="0" t="n">
        <v>0</v>
      </c>
      <c r="BN78" s="0" t="n">
        <v>0</v>
      </c>
      <c r="BO78" s="0" t="n">
        <v>0</v>
      </c>
      <c r="BP78" s="0" t="n">
        <v>0</v>
      </c>
      <c r="BQ78" s="0" t="n">
        <v>0</v>
      </c>
      <c r="BR78" s="0" t="n">
        <v>0</v>
      </c>
      <c r="BS78" s="0" t="n">
        <v>0</v>
      </c>
      <c r="BT78" s="0" t="n">
        <v>0</v>
      </c>
      <c r="BU78" s="0" t="n">
        <v>0</v>
      </c>
      <c r="BV78" s="0" t="n">
        <v>0</v>
      </c>
      <c r="BW78" s="0" t="n">
        <v>0</v>
      </c>
      <c r="CV78" s="0" t="n">
        <v>0</v>
      </c>
      <c r="CW78" s="0" t="n">
        <v>0</v>
      </c>
      <c r="CX78" s="0" t="n">
        <f aca="false">ROUND(Y78*Source!I33,9)</f>
        <v>0</v>
      </c>
      <c r="CY78" s="0" t="n">
        <f aca="false">AA78</f>
        <v>0</v>
      </c>
      <c r="CZ78" s="0" t="n">
        <f aca="false">AE78</f>
        <v>0</v>
      </c>
      <c r="DA78" s="0" t="n">
        <f aca="false">AI78</f>
        <v>1</v>
      </c>
      <c r="DB78" s="0" t="n">
        <f aca="false">ROUND(AT78*CZ78,2)</f>
        <v>0</v>
      </c>
      <c r="DC78" s="0" t="n">
        <f aca="false">ROUND(AT78*AG78,2)</f>
        <v>0</v>
      </c>
      <c r="DF78" s="0" t="n">
        <f aca="false">ROUND(ROUND(AE78,2)*CX78,2)</f>
        <v>0</v>
      </c>
      <c r="DG78" s="0" t="n">
        <f aca="false">ROUND(ROUND(AF78,2)*CX78,2)</f>
        <v>0</v>
      </c>
      <c r="DH78" s="0" t="n">
        <f aca="false">ROUND(ROUND(AG78,2)*ROUND(AT78*Source!I33,9),2)</f>
        <v>0</v>
      </c>
      <c r="DI78" s="0" t="n">
        <f aca="false">ROUND(ROUND(AH78,2)*CX78,2)</f>
        <v>0</v>
      </c>
      <c r="DJ78" s="0" t="n">
        <f aca="false">DF78</f>
        <v>0</v>
      </c>
      <c r="DK78" s="0" t="n">
        <v>0</v>
      </c>
      <c r="DM78" s="0" t="n">
        <v>0</v>
      </c>
      <c r="DO78" s="0" t="n">
        <v>0</v>
      </c>
    </row>
    <row r="79" customFormat="false" ht="12.75" hidden="false" customHeight="false" outlineLevel="0" collapsed="false">
      <c r="A79" s="0" t="n">
        <f aca="false">ROW(Source!A69)</f>
        <v>69</v>
      </c>
      <c r="B79" s="0" t="n">
        <v>86497921</v>
      </c>
      <c r="C79" s="0" t="n">
        <v>86498004</v>
      </c>
      <c r="D79" s="0" t="n">
        <v>0</v>
      </c>
      <c r="E79" s="0" t="n">
        <v>1</v>
      </c>
      <c r="F79" s="0" t="n">
        <v>1</v>
      </c>
      <c r="G79" s="0" t="n">
        <v>30515945</v>
      </c>
      <c r="H79" s="0" t="n">
        <v>1</v>
      </c>
      <c r="I79" s="0" t="s">
        <v>93</v>
      </c>
      <c r="K79" s="0" t="s">
        <v>258</v>
      </c>
      <c r="L79" s="0" t="n">
        <v>1369</v>
      </c>
      <c r="N79" s="0" t="n">
        <v>1013</v>
      </c>
      <c r="O79" s="0" t="s">
        <v>259</v>
      </c>
      <c r="P79" s="0" t="s">
        <v>259</v>
      </c>
      <c r="Q79" s="0" t="n">
        <v>1</v>
      </c>
      <c r="W79" s="0" t="n">
        <v>0</v>
      </c>
      <c r="X79" s="0" t="n">
        <v>-2001970737</v>
      </c>
      <c r="Y79" s="0" t="n">
        <f aca="false">(AT79*1.1*0.6)</f>
        <v>72.6</v>
      </c>
      <c r="AA79" s="0" t="n">
        <v>0</v>
      </c>
      <c r="AB79" s="0" t="n">
        <v>0</v>
      </c>
      <c r="AC79" s="0" t="n">
        <v>0</v>
      </c>
      <c r="AD79" s="0" t="n">
        <v>0</v>
      </c>
      <c r="AE79" s="0" t="n">
        <v>0</v>
      </c>
      <c r="AF79" s="0" t="n">
        <v>0</v>
      </c>
      <c r="AG79" s="0" t="n">
        <v>0</v>
      </c>
      <c r="AH79" s="0" t="n">
        <v>0</v>
      </c>
      <c r="AI79" s="0" t="n">
        <v>1</v>
      </c>
      <c r="AJ79" s="0" t="n">
        <v>1</v>
      </c>
      <c r="AK79" s="0" t="n">
        <v>1</v>
      </c>
      <c r="AL79" s="0" t="n">
        <v>1</v>
      </c>
      <c r="AM79" s="0" t="n">
        <v>0</v>
      </c>
      <c r="AN79" s="0" t="n">
        <v>0</v>
      </c>
      <c r="AO79" s="0" t="n">
        <v>1</v>
      </c>
      <c r="AP79" s="0" t="n">
        <v>0</v>
      </c>
      <c r="AQ79" s="0" t="n">
        <v>0</v>
      </c>
      <c r="AR79" s="0" t="n">
        <v>0</v>
      </c>
      <c r="AT79" s="0" t="n">
        <v>110</v>
      </c>
      <c r="AU79" s="0" t="s">
        <v>164</v>
      </c>
      <c r="AV79" s="0" t="n">
        <v>1</v>
      </c>
      <c r="AW79" s="0" t="n">
        <v>2</v>
      </c>
      <c r="AX79" s="0" t="n">
        <v>86498024</v>
      </c>
      <c r="AY79" s="0" t="n">
        <v>1</v>
      </c>
      <c r="AZ79" s="0" t="n">
        <v>6144</v>
      </c>
      <c r="BA79" s="0" t="n">
        <v>79</v>
      </c>
      <c r="BB79" s="0" t="n">
        <v>0</v>
      </c>
      <c r="BC79" s="0" t="n">
        <v>0</v>
      </c>
      <c r="BD79" s="0" t="n">
        <v>0</v>
      </c>
      <c r="BE79" s="0" t="n">
        <v>0</v>
      </c>
      <c r="BF79" s="0" t="n">
        <v>0</v>
      </c>
      <c r="BG79" s="0" t="n">
        <v>0</v>
      </c>
      <c r="BH79" s="0" t="n">
        <v>0</v>
      </c>
      <c r="BI79" s="0" t="n">
        <v>0</v>
      </c>
      <c r="BJ79" s="0" t="n">
        <v>0</v>
      </c>
      <c r="BK79" s="0" t="n">
        <v>0</v>
      </c>
      <c r="BL79" s="0" t="n">
        <v>0</v>
      </c>
      <c r="BM79" s="0" t="n">
        <v>0</v>
      </c>
      <c r="BN79" s="0" t="n">
        <v>0</v>
      </c>
      <c r="BO79" s="0" t="n">
        <v>0</v>
      </c>
      <c r="BP79" s="0" t="n">
        <v>0</v>
      </c>
      <c r="BQ79" s="0" t="n">
        <v>0</v>
      </c>
      <c r="BR79" s="0" t="n">
        <v>0</v>
      </c>
      <c r="BS79" s="0" t="n">
        <v>0</v>
      </c>
      <c r="BT79" s="0" t="n">
        <v>0</v>
      </c>
      <c r="BU79" s="0" t="n">
        <v>0</v>
      </c>
      <c r="BV79" s="0" t="n">
        <v>0</v>
      </c>
      <c r="BW79" s="0" t="n">
        <v>0</v>
      </c>
      <c r="CU79" s="0" t="n">
        <f aca="false">ROUND(AT79*Source!I69*AH79*AL79,2)</f>
        <v>0</v>
      </c>
      <c r="CV79" s="0" t="n">
        <f aca="false">ROUND(Y79*Source!I69,9)</f>
        <v>145.2</v>
      </c>
      <c r="CW79" s="0" t="n">
        <v>0</v>
      </c>
      <c r="CX79" s="0" t="n">
        <f aca="false">ROUND(Y79*Source!I69,9)</f>
        <v>145.2</v>
      </c>
      <c r="CY79" s="0" t="n">
        <f aca="false">AD79</f>
        <v>0</v>
      </c>
      <c r="CZ79" s="0" t="n">
        <f aca="false">AH79</f>
        <v>0</v>
      </c>
      <c r="DA79" s="0" t="n">
        <f aca="false">AL79</f>
        <v>1</v>
      </c>
      <c r="DB79" s="0" t="n">
        <f aca="false">(ROUND(AT79*CZ79,2)*1.1*0.6)</f>
        <v>0</v>
      </c>
      <c r="DC79" s="0" t="n">
        <f aca="false">(ROUND(AT79*AG79,2)*1.1*0.6)</f>
        <v>0</v>
      </c>
      <c r="DF79" s="0" t="n">
        <f aca="false">ROUND(ROUND(AE79,2)*CX79,2)</f>
        <v>0</v>
      </c>
      <c r="DG79" s="0" t="n">
        <f aca="false">ROUND(ROUND(AF79,2)*CX79,2)</f>
        <v>0</v>
      </c>
      <c r="DH79" s="0" t="n">
        <f aca="false">ROUND(ROUND(AG79,2)*ROUND((AT79*Source!I69*1.1*0.6),9),2)</f>
        <v>0</v>
      </c>
      <c r="DI79" s="0" t="n">
        <f aca="false">ROUND(ROUND(AH79,2)*CX79,2)</f>
        <v>0</v>
      </c>
      <c r="DJ79" s="0" t="n">
        <f aca="false">DI79</f>
        <v>0</v>
      </c>
      <c r="DK79" s="0" t="n">
        <v>0</v>
      </c>
      <c r="DM79" s="0" t="n">
        <v>0</v>
      </c>
      <c r="DO79" s="0" t="n">
        <v>0</v>
      </c>
      <c r="DP79" s="0" t="s">
        <v>164</v>
      </c>
    </row>
    <row r="80" customFormat="false" ht="12.75" hidden="false" customHeight="false" outlineLevel="0" collapsed="false">
      <c r="A80" s="0" t="n">
        <f aca="false">ROW(Source!A69)</f>
        <v>69</v>
      </c>
      <c r="B80" s="0" t="n">
        <v>86497921</v>
      </c>
      <c r="C80" s="0" t="n">
        <v>86498004</v>
      </c>
      <c r="D80" s="0" t="n">
        <v>0</v>
      </c>
      <c r="E80" s="0" t="n">
        <v>1</v>
      </c>
      <c r="F80" s="0" t="n">
        <v>1</v>
      </c>
      <c r="G80" s="0" t="n">
        <v>30515945</v>
      </c>
      <c r="H80" s="0" t="n">
        <v>2</v>
      </c>
      <c r="I80" s="0" t="s">
        <v>284</v>
      </c>
      <c r="K80" s="0" t="s">
        <v>285</v>
      </c>
      <c r="L80" s="0" t="n">
        <v>1368</v>
      </c>
      <c r="N80" s="0" t="n">
        <v>1011</v>
      </c>
      <c r="O80" s="0" t="s">
        <v>262</v>
      </c>
      <c r="P80" s="0" t="s">
        <v>262</v>
      </c>
      <c r="Q80" s="0" t="n">
        <v>1</v>
      </c>
      <c r="W80" s="0" t="n">
        <v>0</v>
      </c>
      <c r="X80" s="0" t="n">
        <v>-1513636691</v>
      </c>
      <c r="Y80" s="0" t="n">
        <f aca="false">AT80</f>
        <v>1.28</v>
      </c>
      <c r="AA80" s="0" t="n">
        <v>0</v>
      </c>
      <c r="AB80" s="0" t="n">
        <v>97.1</v>
      </c>
      <c r="AC80" s="0" t="n">
        <v>10.24</v>
      </c>
      <c r="AD80" s="0" t="n">
        <v>0</v>
      </c>
      <c r="AE80" s="0" t="n">
        <v>0</v>
      </c>
      <c r="AF80" s="0" t="n">
        <v>91</v>
      </c>
      <c r="AG80" s="0" t="n">
        <v>9.6</v>
      </c>
      <c r="AH80" s="0" t="n">
        <v>0</v>
      </c>
      <c r="AI80" s="0" t="n">
        <v>1</v>
      </c>
      <c r="AJ80" s="0" t="n">
        <v>1</v>
      </c>
      <c r="AK80" s="0" t="n">
        <v>1</v>
      </c>
      <c r="AL80" s="0" t="n">
        <v>1</v>
      </c>
      <c r="AM80" s="0" t="n">
        <v>0</v>
      </c>
      <c r="AN80" s="0" t="n">
        <v>0</v>
      </c>
      <c r="AO80" s="0" t="n">
        <v>1</v>
      </c>
      <c r="AP80" s="0" t="n">
        <v>0</v>
      </c>
      <c r="AQ80" s="0" t="n">
        <v>0</v>
      </c>
      <c r="AR80" s="0" t="n">
        <v>0</v>
      </c>
      <c r="AT80" s="0" t="n">
        <v>1.28</v>
      </c>
      <c r="AV80" s="0" t="n">
        <v>0</v>
      </c>
      <c r="AW80" s="0" t="n">
        <v>2</v>
      </c>
      <c r="AX80" s="0" t="n">
        <v>86498025</v>
      </c>
      <c r="AY80" s="0" t="n">
        <v>1</v>
      </c>
      <c r="AZ80" s="0" t="n">
        <v>6144</v>
      </c>
      <c r="BA80" s="0" t="n">
        <v>80</v>
      </c>
      <c r="BB80" s="0" t="n">
        <v>0</v>
      </c>
      <c r="BC80" s="0" t="n">
        <v>0</v>
      </c>
      <c r="BD80" s="0" t="n">
        <v>0</v>
      </c>
      <c r="BE80" s="0" t="n">
        <v>0</v>
      </c>
      <c r="BF80" s="0" t="n">
        <v>0</v>
      </c>
      <c r="BG80" s="0" t="n">
        <v>0</v>
      </c>
      <c r="BH80" s="0" t="n">
        <v>0</v>
      </c>
      <c r="BI80" s="0" t="n">
        <v>0</v>
      </c>
      <c r="BJ80" s="0" t="n">
        <v>0</v>
      </c>
      <c r="BK80" s="0" t="n">
        <v>0</v>
      </c>
      <c r="BL80" s="0" t="n">
        <v>0</v>
      </c>
      <c r="BM80" s="0" t="n">
        <v>0</v>
      </c>
      <c r="BN80" s="0" t="n">
        <v>0</v>
      </c>
      <c r="BO80" s="0" t="n">
        <v>0</v>
      </c>
      <c r="BP80" s="0" t="n">
        <v>0</v>
      </c>
      <c r="BQ80" s="0" t="n">
        <v>0</v>
      </c>
      <c r="BR80" s="0" t="n">
        <v>0</v>
      </c>
      <c r="BS80" s="0" t="n">
        <v>0</v>
      </c>
      <c r="BT80" s="0" t="n">
        <v>0</v>
      </c>
      <c r="BU80" s="0" t="n">
        <v>0</v>
      </c>
      <c r="BV80" s="0" t="n">
        <v>0</v>
      </c>
      <c r="BW80" s="0" t="n">
        <v>0</v>
      </c>
      <c r="CV80" s="0" t="n">
        <v>0</v>
      </c>
      <c r="CW80" s="0" t="n">
        <f aca="false">ROUND(AT80*Source!I69*DO80,9)</f>
        <v>0</v>
      </c>
      <c r="CX80" s="0" t="n">
        <f aca="false">ROUND(Y80*Source!I69,9)</f>
        <v>2.56</v>
      </c>
      <c r="CY80" s="0" t="n">
        <f aca="false">AB80</f>
        <v>97.1</v>
      </c>
      <c r="CZ80" s="0" t="n">
        <f aca="false">AF80</f>
        <v>91</v>
      </c>
      <c r="DA80" s="0" t="n">
        <f aca="false">AJ80</f>
        <v>1</v>
      </c>
      <c r="DB80" s="0" t="n">
        <f aca="false">ROUND(AT80*CZ80,2)</f>
        <v>116.48</v>
      </c>
      <c r="DC80" s="0" t="n">
        <f aca="false">ROUND(AT80*AG80,2)</f>
        <v>12.29</v>
      </c>
      <c r="DF80" s="0" t="n">
        <f aca="false">ROUND(ROUND(AE80,2)*CX80,2)</f>
        <v>0</v>
      </c>
      <c r="DG80" s="0" t="n">
        <f aca="false">ROUND(ROUND(AF80,2)*CX80,2)</f>
        <v>232.96</v>
      </c>
      <c r="DH80" s="0" t="n">
        <f aca="false">ROUND(ROUND(AG80,2)*ROUND(AT80*Source!I69,9),2)</f>
        <v>24.58</v>
      </c>
      <c r="DI80" s="0" t="n">
        <f aca="false">ROUND(ROUND(AH80,2)*CX80,2)</f>
        <v>0</v>
      </c>
      <c r="DJ80" s="0" t="n">
        <f aca="false">DG80</f>
        <v>232.96</v>
      </c>
      <c r="DK80" s="0" t="n">
        <v>0</v>
      </c>
      <c r="DM80" s="0" t="n">
        <v>0</v>
      </c>
      <c r="DO80" s="0" t="n">
        <v>0</v>
      </c>
    </row>
    <row r="81" customFormat="false" ht="12.75" hidden="false" customHeight="false" outlineLevel="0" collapsed="false">
      <c r="A81" s="0" t="n">
        <f aca="false">ROW(Source!A69)</f>
        <v>69</v>
      </c>
      <c r="B81" s="0" t="n">
        <v>86497921</v>
      </c>
      <c r="C81" s="0" t="n">
        <v>86498004</v>
      </c>
      <c r="D81" s="0" t="n">
        <v>0</v>
      </c>
      <c r="E81" s="0" t="n">
        <v>1</v>
      </c>
      <c r="F81" s="0" t="n">
        <v>1</v>
      </c>
      <c r="G81" s="0" t="n">
        <v>30515945</v>
      </c>
      <c r="H81" s="0" t="n">
        <v>2</v>
      </c>
      <c r="I81" s="0" t="s">
        <v>286</v>
      </c>
      <c r="K81" s="0" t="s">
        <v>287</v>
      </c>
      <c r="L81" s="0" t="n">
        <v>1368</v>
      </c>
      <c r="N81" s="0" t="n">
        <v>1011</v>
      </c>
      <c r="O81" s="0" t="s">
        <v>262</v>
      </c>
      <c r="P81" s="0" t="s">
        <v>262</v>
      </c>
      <c r="Q81" s="0" t="n">
        <v>1</v>
      </c>
      <c r="W81" s="0" t="n">
        <v>0</v>
      </c>
      <c r="X81" s="0" t="n">
        <v>593815010</v>
      </c>
      <c r="Y81" s="0" t="n">
        <f aca="false">AT81</f>
        <v>5.05</v>
      </c>
      <c r="AA81" s="0" t="n">
        <v>0</v>
      </c>
      <c r="AB81" s="0" t="n">
        <v>34.56</v>
      </c>
      <c r="AC81" s="0" t="n">
        <v>0</v>
      </c>
      <c r="AD81" s="0" t="n">
        <v>0</v>
      </c>
      <c r="AE81" s="0" t="n">
        <v>0</v>
      </c>
      <c r="AF81" s="0" t="n">
        <v>32.39</v>
      </c>
      <c r="AG81" s="0" t="n">
        <v>0</v>
      </c>
      <c r="AH81" s="0" t="n">
        <v>0</v>
      </c>
      <c r="AI81" s="0" t="n">
        <v>1</v>
      </c>
      <c r="AJ81" s="0" t="n">
        <v>1</v>
      </c>
      <c r="AK81" s="0" t="n">
        <v>1</v>
      </c>
      <c r="AL81" s="0" t="n">
        <v>1</v>
      </c>
      <c r="AM81" s="0" t="n">
        <v>0</v>
      </c>
      <c r="AN81" s="0" t="n">
        <v>0</v>
      </c>
      <c r="AO81" s="0" t="n">
        <v>1</v>
      </c>
      <c r="AP81" s="0" t="n">
        <v>0</v>
      </c>
      <c r="AQ81" s="0" t="n">
        <v>0</v>
      </c>
      <c r="AR81" s="0" t="n">
        <v>0</v>
      </c>
      <c r="AT81" s="0" t="n">
        <v>5.05</v>
      </c>
      <c r="AV81" s="0" t="n">
        <v>0</v>
      </c>
      <c r="AW81" s="0" t="n">
        <v>2</v>
      </c>
      <c r="AX81" s="0" t="n">
        <v>86498026</v>
      </c>
      <c r="AY81" s="0" t="n">
        <v>1</v>
      </c>
      <c r="AZ81" s="0" t="n">
        <v>6144</v>
      </c>
      <c r="BA81" s="0" t="n">
        <v>81</v>
      </c>
      <c r="BB81" s="0" t="n">
        <v>0</v>
      </c>
      <c r="BC81" s="0" t="n">
        <v>0</v>
      </c>
      <c r="BD81" s="0" t="n">
        <v>0</v>
      </c>
      <c r="BE81" s="0" t="n">
        <v>0</v>
      </c>
      <c r="BF81" s="0" t="n">
        <v>0</v>
      </c>
      <c r="BG81" s="0" t="n">
        <v>0</v>
      </c>
      <c r="BH81" s="0" t="n">
        <v>0</v>
      </c>
      <c r="BI81" s="0" t="n">
        <v>0</v>
      </c>
      <c r="BJ81" s="0" t="n">
        <v>0</v>
      </c>
      <c r="BK81" s="0" t="n">
        <v>0</v>
      </c>
      <c r="BL81" s="0" t="n">
        <v>0</v>
      </c>
      <c r="BM81" s="0" t="n">
        <v>0</v>
      </c>
      <c r="BN81" s="0" t="n">
        <v>0</v>
      </c>
      <c r="BO81" s="0" t="n">
        <v>0</v>
      </c>
      <c r="BP81" s="0" t="n">
        <v>0</v>
      </c>
      <c r="BQ81" s="0" t="n">
        <v>0</v>
      </c>
      <c r="BR81" s="0" t="n">
        <v>0</v>
      </c>
      <c r="BS81" s="0" t="n">
        <v>0</v>
      </c>
      <c r="BT81" s="0" t="n">
        <v>0</v>
      </c>
      <c r="BU81" s="0" t="n">
        <v>0</v>
      </c>
      <c r="BV81" s="0" t="n">
        <v>0</v>
      </c>
      <c r="BW81" s="0" t="n">
        <v>0</v>
      </c>
      <c r="CV81" s="0" t="n">
        <v>0</v>
      </c>
      <c r="CW81" s="0" t="n">
        <f aca="false">ROUND(AT81*Source!I69*DO81,9)</f>
        <v>0</v>
      </c>
      <c r="CX81" s="0" t="n">
        <f aca="false">ROUND(Y81*Source!I69,9)</f>
        <v>10.1</v>
      </c>
      <c r="CY81" s="0" t="n">
        <f aca="false">AB81</f>
        <v>34.56</v>
      </c>
      <c r="CZ81" s="0" t="n">
        <f aca="false">AF81</f>
        <v>32.39</v>
      </c>
      <c r="DA81" s="0" t="n">
        <f aca="false">AJ81</f>
        <v>1</v>
      </c>
      <c r="DB81" s="0" t="n">
        <f aca="false">ROUND(AT81*CZ81,2)</f>
        <v>163.57</v>
      </c>
      <c r="DC81" s="0" t="n">
        <f aca="false">ROUND(AT81*AG81,2)</f>
        <v>0</v>
      </c>
      <c r="DF81" s="0" t="n">
        <f aca="false">ROUND(ROUND(AE81,2)*CX81,2)</f>
        <v>0</v>
      </c>
      <c r="DG81" s="0" t="n">
        <f aca="false">ROUND(ROUND(AF81,2)*CX81,2)</f>
        <v>327.14</v>
      </c>
      <c r="DH81" s="0" t="n">
        <f aca="false">ROUND(ROUND(AG81,2)*ROUND(AT81*Source!I69,9),2)</f>
        <v>0</v>
      </c>
      <c r="DI81" s="0" t="n">
        <f aca="false">ROUND(ROUND(AH81,2)*CX81,2)</f>
        <v>0</v>
      </c>
      <c r="DJ81" s="0" t="n">
        <f aca="false">DG81</f>
        <v>327.14</v>
      </c>
      <c r="DK81" s="0" t="n">
        <v>0</v>
      </c>
      <c r="DM81" s="0" t="n">
        <v>0</v>
      </c>
      <c r="DO81" s="0" t="n">
        <v>0</v>
      </c>
    </row>
    <row r="82" customFormat="false" ht="12.75" hidden="false" customHeight="false" outlineLevel="0" collapsed="false">
      <c r="A82" s="0" t="n">
        <f aca="false">ROW(Source!A69)</f>
        <v>69</v>
      </c>
      <c r="B82" s="0" t="n">
        <v>86497921</v>
      </c>
      <c r="C82" s="0" t="n">
        <v>86498004</v>
      </c>
      <c r="D82" s="0" t="n">
        <v>0</v>
      </c>
      <c r="E82" s="0" t="n">
        <v>1</v>
      </c>
      <c r="F82" s="0" t="n">
        <v>1</v>
      </c>
      <c r="G82" s="0" t="n">
        <v>30515945</v>
      </c>
      <c r="H82" s="0" t="n">
        <v>2</v>
      </c>
      <c r="I82" s="0" t="s">
        <v>263</v>
      </c>
      <c r="K82" s="0" t="s">
        <v>264</v>
      </c>
      <c r="L82" s="0" t="n">
        <v>1368</v>
      </c>
      <c r="N82" s="0" t="n">
        <v>1011</v>
      </c>
      <c r="O82" s="0" t="s">
        <v>262</v>
      </c>
      <c r="P82" s="0" t="s">
        <v>262</v>
      </c>
      <c r="Q82" s="0" t="n">
        <v>1</v>
      </c>
      <c r="W82" s="0" t="n">
        <v>0</v>
      </c>
      <c r="X82" s="0" t="n">
        <v>-36453594</v>
      </c>
      <c r="Y82" s="0" t="n">
        <f aca="false">AT82</f>
        <v>1.57</v>
      </c>
      <c r="AA82" s="0" t="n">
        <v>0</v>
      </c>
      <c r="AB82" s="0" t="n">
        <v>58.52</v>
      </c>
      <c r="AC82" s="0" t="n">
        <v>8.89</v>
      </c>
      <c r="AD82" s="0" t="n">
        <v>0</v>
      </c>
      <c r="AE82" s="0" t="n">
        <v>0</v>
      </c>
      <c r="AF82" s="0" t="n">
        <v>54.85</v>
      </c>
      <c r="AG82" s="0" t="n">
        <v>8.33</v>
      </c>
      <c r="AH82" s="0" t="n">
        <v>0</v>
      </c>
      <c r="AI82" s="0" t="n">
        <v>1</v>
      </c>
      <c r="AJ82" s="0" t="n">
        <v>1</v>
      </c>
      <c r="AK82" s="0" t="n">
        <v>1</v>
      </c>
      <c r="AL82" s="0" t="n">
        <v>1</v>
      </c>
      <c r="AM82" s="0" t="n">
        <v>0</v>
      </c>
      <c r="AN82" s="0" t="n">
        <v>0</v>
      </c>
      <c r="AO82" s="0" t="n">
        <v>1</v>
      </c>
      <c r="AP82" s="0" t="n">
        <v>0</v>
      </c>
      <c r="AQ82" s="0" t="n">
        <v>0</v>
      </c>
      <c r="AR82" s="0" t="n">
        <v>0</v>
      </c>
      <c r="AT82" s="0" t="n">
        <v>1.57</v>
      </c>
      <c r="AV82" s="0" t="n">
        <v>0</v>
      </c>
      <c r="AW82" s="0" t="n">
        <v>2</v>
      </c>
      <c r="AX82" s="0" t="n">
        <v>86498027</v>
      </c>
      <c r="AY82" s="0" t="n">
        <v>1</v>
      </c>
      <c r="AZ82" s="0" t="n">
        <v>6144</v>
      </c>
      <c r="BA82" s="0" t="n">
        <v>82</v>
      </c>
      <c r="BB82" s="0" t="n">
        <v>0</v>
      </c>
      <c r="BC82" s="0" t="n">
        <v>0</v>
      </c>
      <c r="BD82" s="0" t="n">
        <v>0</v>
      </c>
      <c r="BE82" s="0" t="n">
        <v>0</v>
      </c>
      <c r="BF82" s="0" t="n">
        <v>0</v>
      </c>
      <c r="BG82" s="0" t="n">
        <v>0</v>
      </c>
      <c r="BH82" s="0" t="n">
        <v>0</v>
      </c>
      <c r="BI82" s="0" t="n">
        <v>0</v>
      </c>
      <c r="BJ82" s="0" t="n">
        <v>0</v>
      </c>
      <c r="BK82" s="0" t="n">
        <v>0</v>
      </c>
      <c r="BL82" s="0" t="n">
        <v>0</v>
      </c>
      <c r="BM82" s="0" t="n">
        <v>0</v>
      </c>
      <c r="BN82" s="0" t="n">
        <v>0</v>
      </c>
      <c r="BO82" s="0" t="n">
        <v>0</v>
      </c>
      <c r="BP82" s="0" t="n">
        <v>0</v>
      </c>
      <c r="BQ82" s="0" t="n">
        <v>0</v>
      </c>
      <c r="BR82" s="0" t="n">
        <v>0</v>
      </c>
      <c r="BS82" s="0" t="n">
        <v>0</v>
      </c>
      <c r="BT82" s="0" t="n">
        <v>0</v>
      </c>
      <c r="BU82" s="0" t="n">
        <v>0</v>
      </c>
      <c r="BV82" s="0" t="n">
        <v>0</v>
      </c>
      <c r="BW82" s="0" t="n">
        <v>0</v>
      </c>
      <c r="CV82" s="0" t="n">
        <v>0</v>
      </c>
      <c r="CW82" s="0" t="n">
        <f aca="false">ROUND(AT82*Source!I69*DO82,9)</f>
        <v>0</v>
      </c>
      <c r="CX82" s="0" t="n">
        <f aca="false">ROUND(Y82*Source!I69,9)</f>
        <v>3.14</v>
      </c>
      <c r="CY82" s="0" t="n">
        <f aca="false">AB82</f>
        <v>58.52</v>
      </c>
      <c r="CZ82" s="0" t="n">
        <f aca="false">AF82</f>
        <v>54.85</v>
      </c>
      <c r="DA82" s="0" t="n">
        <f aca="false">AJ82</f>
        <v>1</v>
      </c>
      <c r="DB82" s="0" t="n">
        <f aca="false">ROUND(AT82*CZ82,2)</f>
        <v>86.11</v>
      </c>
      <c r="DC82" s="0" t="n">
        <f aca="false">ROUND(AT82*AG82,2)</f>
        <v>13.08</v>
      </c>
      <c r="DF82" s="0" t="n">
        <f aca="false">ROUND(ROUND(AE82,2)*CX82,2)</f>
        <v>0</v>
      </c>
      <c r="DG82" s="0" t="n">
        <f aca="false">ROUND(ROUND(AF82,2)*CX82,2)</f>
        <v>172.23</v>
      </c>
      <c r="DH82" s="0" t="n">
        <f aca="false">ROUND(ROUND(AG82,2)*ROUND(AT82*Source!I69,9),2)</f>
        <v>26.16</v>
      </c>
      <c r="DI82" s="0" t="n">
        <f aca="false">ROUND(ROUND(AH82,2)*CX82,2)</f>
        <v>0</v>
      </c>
      <c r="DJ82" s="0" t="n">
        <f aca="false">DG82</f>
        <v>172.23</v>
      </c>
      <c r="DK82" s="0" t="n">
        <v>0</v>
      </c>
      <c r="DM82" s="0" t="n">
        <v>0</v>
      </c>
      <c r="DO82" s="0" t="n">
        <v>0</v>
      </c>
    </row>
    <row r="83" customFormat="false" ht="12.75" hidden="false" customHeight="false" outlineLevel="0" collapsed="false">
      <c r="A83" s="0" t="n">
        <f aca="false">ROW(Source!A69)</f>
        <v>69</v>
      </c>
      <c r="B83" s="0" t="n">
        <v>86497921</v>
      </c>
      <c r="C83" s="0" t="n">
        <v>86498004</v>
      </c>
      <c r="D83" s="0" t="n">
        <v>0</v>
      </c>
      <c r="E83" s="0" t="n">
        <v>1</v>
      </c>
      <c r="F83" s="0" t="n">
        <v>1</v>
      </c>
      <c r="G83" s="0" t="n">
        <v>30515945</v>
      </c>
      <c r="H83" s="0" t="n">
        <v>2</v>
      </c>
      <c r="I83" s="0" t="s">
        <v>265</v>
      </c>
      <c r="K83" s="0" t="s">
        <v>266</v>
      </c>
      <c r="L83" s="0" t="n">
        <v>1368</v>
      </c>
      <c r="N83" s="0" t="n">
        <v>1011</v>
      </c>
      <c r="O83" s="0" t="s">
        <v>262</v>
      </c>
      <c r="P83" s="0" t="s">
        <v>262</v>
      </c>
      <c r="Q83" s="0" t="n">
        <v>1</v>
      </c>
      <c r="W83" s="0" t="n">
        <v>0</v>
      </c>
      <c r="X83" s="0" t="n">
        <v>783330151</v>
      </c>
      <c r="Y83" s="0" t="n">
        <f aca="false">AT83</f>
        <v>0.72</v>
      </c>
      <c r="AA83" s="0" t="n">
        <v>0</v>
      </c>
      <c r="AB83" s="0" t="n">
        <v>126.17</v>
      </c>
      <c r="AC83" s="0" t="n">
        <v>11.92</v>
      </c>
      <c r="AD83" s="0" t="n">
        <v>0</v>
      </c>
      <c r="AE83" s="0" t="n">
        <v>0</v>
      </c>
      <c r="AF83" s="0" t="n">
        <v>118.25</v>
      </c>
      <c r="AG83" s="0" t="n">
        <v>11.17</v>
      </c>
      <c r="AH83" s="0" t="n">
        <v>0</v>
      </c>
      <c r="AI83" s="0" t="n">
        <v>1</v>
      </c>
      <c r="AJ83" s="0" t="n">
        <v>1</v>
      </c>
      <c r="AK83" s="0" t="n">
        <v>1</v>
      </c>
      <c r="AL83" s="0" t="n">
        <v>1</v>
      </c>
      <c r="AM83" s="0" t="n">
        <v>0</v>
      </c>
      <c r="AN83" s="0" t="n">
        <v>0</v>
      </c>
      <c r="AO83" s="0" t="n">
        <v>1</v>
      </c>
      <c r="AP83" s="0" t="n">
        <v>0</v>
      </c>
      <c r="AQ83" s="0" t="n">
        <v>0</v>
      </c>
      <c r="AR83" s="0" t="n">
        <v>0</v>
      </c>
      <c r="AT83" s="0" t="n">
        <v>0.72</v>
      </c>
      <c r="AV83" s="0" t="n">
        <v>0</v>
      </c>
      <c r="AW83" s="0" t="n">
        <v>2</v>
      </c>
      <c r="AX83" s="0" t="n">
        <v>86498028</v>
      </c>
      <c r="AY83" s="0" t="n">
        <v>1</v>
      </c>
      <c r="AZ83" s="0" t="n">
        <v>6144</v>
      </c>
      <c r="BA83" s="0" t="n">
        <v>83</v>
      </c>
      <c r="BB83" s="0" t="n">
        <v>0</v>
      </c>
      <c r="BC83" s="0" t="n">
        <v>0</v>
      </c>
      <c r="BD83" s="0" t="n">
        <v>0</v>
      </c>
      <c r="BE83" s="0" t="n">
        <v>0</v>
      </c>
      <c r="BF83" s="0" t="n">
        <v>0</v>
      </c>
      <c r="BG83" s="0" t="n">
        <v>0</v>
      </c>
      <c r="BH83" s="0" t="n">
        <v>0</v>
      </c>
      <c r="BI83" s="0" t="n">
        <v>0</v>
      </c>
      <c r="BJ83" s="0" t="n">
        <v>0</v>
      </c>
      <c r="BK83" s="0" t="n">
        <v>0</v>
      </c>
      <c r="BL83" s="0" t="n">
        <v>0</v>
      </c>
      <c r="BM83" s="0" t="n">
        <v>0</v>
      </c>
      <c r="BN83" s="0" t="n">
        <v>0</v>
      </c>
      <c r="BO83" s="0" t="n">
        <v>0</v>
      </c>
      <c r="BP83" s="0" t="n">
        <v>0</v>
      </c>
      <c r="BQ83" s="0" t="n">
        <v>0</v>
      </c>
      <c r="BR83" s="0" t="n">
        <v>0</v>
      </c>
      <c r="BS83" s="0" t="n">
        <v>0</v>
      </c>
      <c r="BT83" s="0" t="n">
        <v>0</v>
      </c>
      <c r="BU83" s="0" t="n">
        <v>0</v>
      </c>
      <c r="BV83" s="0" t="n">
        <v>0</v>
      </c>
      <c r="BW83" s="0" t="n">
        <v>0</v>
      </c>
      <c r="CV83" s="0" t="n">
        <v>0</v>
      </c>
      <c r="CW83" s="0" t="n">
        <f aca="false">ROUND(AT83*Source!I69*DO83,9)</f>
        <v>0</v>
      </c>
      <c r="CX83" s="0" t="n">
        <f aca="false">ROUND(Y83*Source!I69,9)</f>
        <v>1.44</v>
      </c>
      <c r="CY83" s="0" t="n">
        <f aca="false">AB83</f>
        <v>126.17</v>
      </c>
      <c r="CZ83" s="0" t="n">
        <f aca="false">AF83</f>
        <v>118.25</v>
      </c>
      <c r="DA83" s="0" t="n">
        <f aca="false">AJ83</f>
        <v>1</v>
      </c>
      <c r="DB83" s="0" t="n">
        <f aca="false">ROUND(AT83*CZ83,2)</f>
        <v>85.14</v>
      </c>
      <c r="DC83" s="0" t="n">
        <f aca="false">ROUND(AT83*AG83,2)</f>
        <v>8.04</v>
      </c>
      <c r="DF83" s="0" t="n">
        <f aca="false">ROUND(ROUND(AE83,2)*CX83,2)</f>
        <v>0</v>
      </c>
      <c r="DG83" s="0" t="n">
        <f aca="false">ROUND(ROUND(AF83,2)*CX83,2)</f>
        <v>170.28</v>
      </c>
      <c r="DH83" s="0" t="n">
        <f aca="false">ROUND(ROUND(AG83,2)*ROUND(AT83*Source!I69,9),2)</f>
        <v>16.08</v>
      </c>
      <c r="DI83" s="0" t="n">
        <f aca="false">ROUND(ROUND(AH83,2)*CX83,2)</f>
        <v>0</v>
      </c>
      <c r="DJ83" s="0" t="n">
        <f aca="false">DG83</f>
        <v>170.28</v>
      </c>
      <c r="DK83" s="0" t="n">
        <v>0</v>
      </c>
      <c r="DM83" s="0" t="n">
        <v>0</v>
      </c>
      <c r="DO83" s="0" t="n">
        <v>0</v>
      </c>
    </row>
    <row r="84" customFormat="false" ht="12.75" hidden="false" customHeight="false" outlineLevel="0" collapsed="false">
      <c r="A84" s="0" t="n">
        <f aca="false">ROW(Source!A69)</f>
        <v>69</v>
      </c>
      <c r="B84" s="0" t="n">
        <v>86497921</v>
      </c>
      <c r="C84" s="0" t="n">
        <v>86498004</v>
      </c>
      <c r="D84" s="0" t="n">
        <v>0</v>
      </c>
      <c r="E84" s="0" t="n">
        <v>1</v>
      </c>
      <c r="F84" s="0" t="n">
        <v>1</v>
      </c>
      <c r="G84" s="0" t="n">
        <v>30515945</v>
      </c>
      <c r="H84" s="0" t="n">
        <v>2</v>
      </c>
      <c r="I84" s="0" t="s">
        <v>288</v>
      </c>
      <c r="K84" s="0" t="s">
        <v>289</v>
      </c>
      <c r="L84" s="0" t="n">
        <v>1368</v>
      </c>
      <c r="N84" s="0" t="n">
        <v>1011</v>
      </c>
      <c r="O84" s="0" t="s">
        <v>262</v>
      </c>
      <c r="P84" s="0" t="s">
        <v>262</v>
      </c>
      <c r="Q84" s="0" t="n">
        <v>1</v>
      </c>
      <c r="W84" s="0" t="n">
        <v>0</v>
      </c>
      <c r="X84" s="0" t="n">
        <v>2078620652</v>
      </c>
      <c r="Y84" s="0" t="n">
        <f aca="false">AT84</f>
        <v>2.2</v>
      </c>
      <c r="AA84" s="0" t="n">
        <v>0</v>
      </c>
      <c r="AB84" s="0" t="n">
        <v>103.64</v>
      </c>
      <c r="AC84" s="0" t="n">
        <v>10.24</v>
      </c>
      <c r="AD84" s="0" t="n">
        <v>0</v>
      </c>
      <c r="AE84" s="0" t="n">
        <v>0</v>
      </c>
      <c r="AF84" s="0" t="n">
        <v>97.13</v>
      </c>
      <c r="AG84" s="0" t="n">
        <v>9.6</v>
      </c>
      <c r="AH84" s="0" t="n">
        <v>0</v>
      </c>
      <c r="AI84" s="0" t="n">
        <v>1</v>
      </c>
      <c r="AJ84" s="0" t="n">
        <v>1</v>
      </c>
      <c r="AK84" s="0" t="n">
        <v>1</v>
      </c>
      <c r="AL84" s="0" t="n">
        <v>1</v>
      </c>
      <c r="AM84" s="0" t="n">
        <v>0</v>
      </c>
      <c r="AN84" s="0" t="n">
        <v>0</v>
      </c>
      <c r="AO84" s="0" t="n">
        <v>1</v>
      </c>
      <c r="AP84" s="0" t="n">
        <v>0</v>
      </c>
      <c r="AQ84" s="0" t="n">
        <v>0</v>
      </c>
      <c r="AR84" s="0" t="n">
        <v>0</v>
      </c>
      <c r="AT84" s="0" t="n">
        <v>2.2</v>
      </c>
      <c r="AV84" s="0" t="n">
        <v>0</v>
      </c>
      <c r="AW84" s="0" t="n">
        <v>2</v>
      </c>
      <c r="AX84" s="0" t="n">
        <v>86498029</v>
      </c>
      <c r="AY84" s="0" t="n">
        <v>1</v>
      </c>
      <c r="AZ84" s="0" t="n">
        <v>6144</v>
      </c>
      <c r="BA84" s="0" t="n">
        <v>84</v>
      </c>
      <c r="BB84" s="0" t="n">
        <v>0</v>
      </c>
      <c r="BC84" s="0" t="n">
        <v>0</v>
      </c>
      <c r="BD84" s="0" t="n">
        <v>0</v>
      </c>
      <c r="BE84" s="0" t="n">
        <v>0</v>
      </c>
      <c r="BF84" s="0" t="n">
        <v>0</v>
      </c>
      <c r="BG84" s="0" t="n">
        <v>0</v>
      </c>
      <c r="BH84" s="0" t="n">
        <v>0</v>
      </c>
      <c r="BI84" s="0" t="n">
        <v>0</v>
      </c>
      <c r="BJ84" s="0" t="n">
        <v>0</v>
      </c>
      <c r="BK84" s="0" t="n">
        <v>0</v>
      </c>
      <c r="BL84" s="0" t="n">
        <v>0</v>
      </c>
      <c r="BM84" s="0" t="n">
        <v>0</v>
      </c>
      <c r="BN84" s="0" t="n">
        <v>0</v>
      </c>
      <c r="BO84" s="0" t="n">
        <v>0</v>
      </c>
      <c r="BP84" s="0" t="n">
        <v>0</v>
      </c>
      <c r="BQ84" s="0" t="n">
        <v>0</v>
      </c>
      <c r="BR84" s="0" t="n">
        <v>0</v>
      </c>
      <c r="BS84" s="0" t="n">
        <v>0</v>
      </c>
      <c r="BT84" s="0" t="n">
        <v>0</v>
      </c>
      <c r="BU84" s="0" t="n">
        <v>0</v>
      </c>
      <c r="BV84" s="0" t="n">
        <v>0</v>
      </c>
      <c r="BW84" s="0" t="n">
        <v>0</v>
      </c>
      <c r="CV84" s="0" t="n">
        <v>0</v>
      </c>
      <c r="CW84" s="0" t="n">
        <f aca="false">ROUND(AT84*Source!I69*DO84,9)</f>
        <v>0</v>
      </c>
      <c r="CX84" s="0" t="n">
        <f aca="false">ROUND(Y84*Source!I69,9)</f>
        <v>4.4</v>
      </c>
      <c r="CY84" s="0" t="n">
        <f aca="false">AB84</f>
        <v>103.64</v>
      </c>
      <c r="CZ84" s="0" t="n">
        <f aca="false">AF84</f>
        <v>97.13</v>
      </c>
      <c r="DA84" s="0" t="n">
        <f aca="false">AJ84</f>
        <v>1</v>
      </c>
      <c r="DB84" s="0" t="n">
        <f aca="false">ROUND(AT84*CZ84,2)</f>
        <v>213.69</v>
      </c>
      <c r="DC84" s="0" t="n">
        <f aca="false">ROUND(AT84*AG84,2)</f>
        <v>21.12</v>
      </c>
      <c r="DF84" s="0" t="n">
        <f aca="false">ROUND(ROUND(AE84,2)*CX84,2)</f>
        <v>0</v>
      </c>
      <c r="DG84" s="0" t="n">
        <f aca="false">ROUND(ROUND(AF84,2)*CX84,2)</f>
        <v>427.37</v>
      </c>
      <c r="DH84" s="0" t="n">
        <f aca="false">ROUND(ROUND(AG84,2)*ROUND(AT84*Source!I69,9),2)</f>
        <v>42.24</v>
      </c>
      <c r="DI84" s="0" t="n">
        <f aca="false">ROUND(ROUND(AH84,2)*CX84,2)</f>
        <v>0</v>
      </c>
      <c r="DJ84" s="0" t="n">
        <f aca="false">DG84</f>
        <v>427.37</v>
      </c>
      <c r="DK84" s="0" t="n">
        <v>0</v>
      </c>
      <c r="DM84" s="0" t="n">
        <v>0</v>
      </c>
      <c r="DO84" s="0" t="n">
        <v>0</v>
      </c>
    </row>
    <row r="85" customFormat="false" ht="12.75" hidden="false" customHeight="false" outlineLevel="0" collapsed="false">
      <c r="A85" s="0" t="n">
        <f aca="false">ROW(Source!A69)</f>
        <v>69</v>
      </c>
      <c r="B85" s="0" t="n">
        <v>86497921</v>
      </c>
      <c r="C85" s="0" t="n">
        <v>86498004</v>
      </c>
      <c r="D85" s="0" t="n">
        <v>70556134</v>
      </c>
      <c r="E85" s="0" t="n">
        <v>1</v>
      </c>
      <c r="F85" s="0" t="n">
        <v>1</v>
      </c>
      <c r="G85" s="0" t="n">
        <v>30515945</v>
      </c>
      <c r="H85" s="0" t="n">
        <v>3</v>
      </c>
      <c r="I85" s="0" t="s">
        <v>290</v>
      </c>
      <c r="K85" s="0" t="s">
        <v>291</v>
      </c>
      <c r="L85" s="0" t="n">
        <v>1348</v>
      </c>
      <c r="N85" s="0" t="n">
        <v>1009</v>
      </c>
      <c r="O85" s="0" t="s">
        <v>220</v>
      </c>
      <c r="P85" s="0" t="s">
        <v>220</v>
      </c>
      <c r="Q85" s="0" t="n">
        <v>1000</v>
      </c>
      <c r="W85" s="0" t="n">
        <v>0</v>
      </c>
      <c r="X85" s="0" t="n">
        <v>1134846775</v>
      </c>
      <c r="Y85" s="0" t="n">
        <f aca="false">AT85</f>
        <v>0.0385</v>
      </c>
      <c r="AA85" s="0" t="n">
        <v>0</v>
      </c>
      <c r="AB85" s="0" t="n">
        <v>0</v>
      </c>
      <c r="AC85" s="0" t="n">
        <v>0</v>
      </c>
      <c r="AD85" s="0" t="n">
        <v>0</v>
      </c>
      <c r="AE85" s="0" t="n">
        <v>0</v>
      </c>
      <c r="AF85" s="0" t="n">
        <v>0</v>
      </c>
      <c r="AG85" s="0" t="n">
        <v>0</v>
      </c>
      <c r="AH85" s="0" t="n">
        <v>0</v>
      </c>
      <c r="AI85" s="0" t="n">
        <v>1</v>
      </c>
      <c r="AJ85" s="0" t="n">
        <v>1</v>
      </c>
      <c r="AK85" s="0" t="n">
        <v>1</v>
      </c>
      <c r="AL85" s="0" t="n">
        <v>1</v>
      </c>
      <c r="AM85" s="0" t="n">
        <v>0</v>
      </c>
      <c r="AN85" s="0" t="n">
        <v>0</v>
      </c>
      <c r="AO85" s="0" t="n">
        <v>0</v>
      </c>
      <c r="AP85" s="0" t="n">
        <v>0</v>
      </c>
      <c r="AQ85" s="0" t="n">
        <v>0</v>
      </c>
      <c r="AR85" s="0" t="n">
        <v>0</v>
      </c>
      <c r="AT85" s="0" t="n">
        <v>0.0385</v>
      </c>
      <c r="AV85" s="0" t="n">
        <v>0</v>
      </c>
      <c r="AW85" s="0" t="n">
        <v>2</v>
      </c>
      <c r="AX85" s="0" t="n">
        <v>86498030</v>
      </c>
      <c r="AY85" s="0" t="n">
        <v>1</v>
      </c>
      <c r="AZ85" s="0" t="n">
        <v>6144</v>
      </c>
      <c r="BA85" s="0" t="n">
        <v>85</v>
      </c>
      <c r="BB85" s="0" t="n">
        <v>0</v>
      </c>
      <c r="BC85" s="0" t="n">
        <v>0</v>
      </c>
      <c r="BD85" s="0" t="n">
        <v>0</v>
      </c>
      <c r="BE85" s="0" t="n">
        <v>0</v>
      </c>
      <c r="BF85" s="0" t="n">
        <v>0</v>
      </c>
      <c r="BG85" s="0" t="n">
        <v>0</v>
      </c>
      <c r="BH85" s="0" t="n">
        <v>0</v>
      </c>
      <c r="BI85" s="0" t="n">
        <v>0</v>
      </c>
      <c r="BJ85" s="0" t="n">
        <v>0</v>
      </c>
      <c r="BK85" s="0" t="n">
        <v>0</v>
      </c>
      <c r="BL85" s="0" t="n">
        <v>0</v>
      </c>
      <c r="BM85" s="0" t="n">
        <v>0</v>
      </c>
      <c r="BN85" s="0" t="n">
        <v>0</v>
      </c>
      <c r="BO85" s="0" t="n">
        <v>0</v>
      </c>
      <c r="BP85" s="0" t="n">
        <v>0</v>
      </c>
      <c r="BQ85" s="0" t="n">
        <v>0</v>
      </c>
      <c r="BR85" s="0" t="n">
        <v>0</v>
      </c>
      <c r="BS85" s="0" t="n">
        <v>0</v>
      </c>
      <c r="BT85" s="0" t="n">
        <v>0</v>
      </c>
      <c r="BU85" s="0" t="n">
        <v>0</v>
      </c>
      <c r="BV85" s="0" t="n">
        <v>0</v>
      </c>
      <c r="BW85" s="0" t="n">
        <v>0</v>
      </c>
      <c r="CV85" s="0" t="n">
        <v>0</v>
      </c>
      <c r="CW85" s="0" t="n">
        <v>0</v>
      </c>
      <c r="CX85" s="0" t="n">
        <f aca="false">ROUND(Y85*Source!I69,9)</f>
        <v>0.077</v>
      </c>
      <c r="CY85" s="0" t="n">
        <f aca="false">AA85</f>
        <v>0</v>
      </c>
      <c r="CZ85" s="0" t="n">
        <f aca="false">AE85</f>
        <v>0</v>
      </c>
      <c r="DA85" s="0" t="n">
        <f aca="false">AI85</f>
        <v>1</v>
      </c>
      <c r="DB85" s="0" t="n">
        <f aca="false">ROUND(AT85*CZ85,2)</f>
        <v>0</v>
      </c>
      <c r="DC85" s="0" t="n">
        <f aca="false">ROUND(AT85*AG85,2)</f>
        <v>0</v>
      </c>
      <c r="DF85" s="0" t="n">
        <f aca="false">ROUND(ROUND(AE85,2)*CX85,2)</f>
        <v>0</v>
      </c>
      <c r="DG85" s="0" t="n">
        <f aca="false">ROUND(ROUND(AF85,2)*CX85,2)</f>
        <v>0</v>
      </c>
      <c r="DH85" s="0" t="n">
        <f aca="false">ROUND(ROUND(AG85,2)*ROUND(AT85*Source!I69,9),2)</f>
        <v>0</v>
      </c>
      <c r="DI85" s="0" t="n">
        <f aca="false">ROUND(ROUND(AH85,2)*CX85,2)</f>
        <v>0</v>
      </c>
      <c r="DJ85" s="0" t="n">
        <f aca="false">DF85</f>
        <v>0</v>
      </c>
      <c r="DK85" s="0" t="n">
        <v>0</v>
      </c>
      <c r="DM85" s="0" t="n">
        <v>0</v>
      </c>
      <c r="DO85" s="0" t="n">
        <v>0</v>
      </c>
    </row>
    <row r="86" customFormat="false" ht="12.75" hidden="false" customHeight="false" outlineLevel="0" collapsed="false">
      <c r="A86" s="0" t="n">
        <f aca="false">ROW(Source!A69)</f>
        <v>69</v>
      </c>
      <c r="B86" s="0" t="n">
        <v>86497921</v>
      </c>
      <c r="C86" s="0" t="n">
        <v>86498004</v>
      </c>
      <c r="D86" s="0" t="n">
        <v>0</v>
      </c>
      <c r="E86" s="0" t="n">
        <v>1</v>
      </c>
      <c r="F86" s="0" t="n">
        <v>1</v>
      </c>
      <c r="G86" s="0" t="n">
        <v>30515945</v>
      </c>
      <c r="H86" s="0" t="n">
        <v>3</v>
      </c>
      <c r="I86" s="0" t="s">
        <v>292</v>
      </c>
      <c r="K86" s="0" t="s">
        <v>293</v>
      </c>
      <c r="L86" s="0" t="n">
        <v>1327</v>
      </c>
      <c r="N86" s="0" t="n">
        <v>1005</v>
      </c>
      <c r="O86" s="0" t="s">
        <v>294</v>
      </c>
      <c r="P86" s="0" t="s">
        <v>294</v>
      </c>
      <c r="Q86" s="0" t="n">
        <v>1</v>
      </c>
      <c r="W86" s="0" t="n">
        <v>0</v>
      </c>
      <c r="X86" s="0" t="n">
        <v>1788399664</v>
      </c>
      <c r="Y86" s="0" t="n">
        <f aca="false">AT86</f>
        <v>32</v>
      </c>
      <c r="AA86" s="0" t="n">
        <v>0</v>
      </c>
      <c r="AB86" s="0" t="n">
        <v>0</v>
      </c>
      <c r="AC86" s="0" t="n">
        <v>0</v>
      </c>
      <c r="AD86" s="0" t="n">
        <v>0</v>
      </c>
      <c r="AE86" s="0" t="n">
        <v>0</v>
      </c>
      <c r="AF86" s="0" t="n">
        <v>0</v>
      </c>
      <c r="AG86" s="0" t="n">
        <v>0</v>
      </c>
      <c r="AH86" s="0" t="n">
        <v>0</v>
      </c>
      <c r="AI86" s="0" t="n">
        <v>1</v>
      </c>
      <c r="AJ86" s="0" t="n">
        <v>1</v>
      </c>
      <c r="AK86" s="0" t="n">
        <v>1</v>
      </c>
      <c r="AL86" s="0" t="n">
        <v>1</v>
      </c>
      <c r="AM86" s="0" t="n">
        <v>0</v>
      </c>
      <c r="AN86" s="0" t="n">
        <v>0</v>
      </c>
      <c r="AO86" s="0" t="n">
        <v>1</v>
      </c>
      <c r="AP86" s="0" t="n">
        <v>0</v>
      </c>
      <c r="AQ86" s="0" t="n">
        <v>0</v>
      </c>
      <c r="AR86" s="0" t="n">
        <v>0</v>
      </c>
      <c r="AT86" s="0" t="n">
        <v>32</v>
      </c>
      <c r="AV86" s="0" t="n">
        <v>0</v>
      </c>
      <c r="AW86" s="0" t="n">
        <v>2</v>
      </c>
      <c r="AX86" s="0" t="n">
        <v>86498031</v>
      </c>
      <c r="AY86" s="0" t="n">
        <v>1</v>
      </c>
      <c r="AZ86" s="0" t="n">
        <v>6144</v>
      </c>
      <c r="BA86" s="0" t="n">
        <v>86</v>
      </c>
      <c r="BB86" s="0" t="n">
        <v>0</v>
      </c>
      <c r="BC86" s="0" t="n">
        <v>0</v>
      </c>
      <c r="BD86" s="0" t="n">
        <v>0</v>
      </c>
      <c r="BE86" s="0" t="n">
        <v>0</v>
      </c>
      <c r="BF86" s="0" t="n">
        <v>0</v>
      </c>
      <c r="BG86" s="0" t="n">
        <v>0</v>
      </c>
      <c r="BH86" s="0" t="n">
        <v>0</v>
      </c>
      <c r="BI86" s="0" t="n">
        <v>0</v>
      </c>
      <c r="BJ86" s="0" t="n">
        <v>0</v>
      </c>
      <c r="BK86" s="0" t="n">
        <v>0</v>
      </c>
      <c r="BL86" s="0" t="n">
        <v>0</v>
      </c>
      <c r="BM86" s="0" t="n">
        <v>0</v>
      </c>
      <c r="BN86" s="0" t="n">
        <v>0</v>
      </c>
      <c r="BO86" s="0" t="n">
        <v>0</v>
      </c>
      <c r="BP86" s="0" t="n">
        <v>0</v>
      </c>
      <c r="BQ86" s="0" t="n">
        <v>0</v>
      </c>
      <c r="BR86" s="0" t="n">
        <v>0</v>
      </c>
      <c r="BS86" s="0" t="n">
        <v>0</v>
      </c>
      <c r="BT86" s="0" t="n">
        <v>0</v>
      </c>
      <c r="BU86" s="0" t="n">
        <v>0</v>
      </c>
      <c r="BV86" s="0" t="n">
        <v>0</v>
      </c>
      <c r="BW86" s="0" t="n">
        <v>0</v>
      </c>
      <c r="CV86" s="0" t="n">
        <v>0</v>
      </c>
      <c r="CW86" s="0" t="n">
        <v>0</v>
      </c>
      <c r="CX86" s="0" t="n">
        <f aca="false">ROUND(Y86*Source!I69,9)</f>
        <v>64</v>
      </c>
      <c r="CY86" s="0" t="n">
        <f aca="false">AA86</f>
        <v>0</v>
      </c>
      <c r="CZ86" s="0" t="n">
        <f aca="false">AE86</f>
        <v>0</v>
      </c>
      <c r="DA86" s="0" t="n">
        <f aca="false">AI86</f>
        <v>1</v>
      </c>
      <c r="DB86" s="0" t="n">
        <f aca="false">ROUND(AT86*CZ86,2)</f>
        <v>0</v>
      </c>
      <c r="DC86" s="0" t="n">
        <f aca="false">ROUND(AT86*AG86,2)</f>
        <v>0</v>
      </c>
      <c r="DF86" s="0" t="n">
        <f aca="false">ROUND(ROUND(AE86,2)*CX86,2)</f>
        <v>0</v>
      </c>
      <c r="DG86" s="0" t="n">
        <f aca="false">ROUND(ROUND(AF86,2)*CX86,2)</f>
        <v>0</v>
      </c>
      <c r="DH86" s="0" t="n">
        <f aca="false">ROUND(ROUND(AG86,2)*ROUND(AT86*Source!I69,9),2)</f>
        <v>0</v>
      </c>
      <c r="DI86" s="0" t="n">
        <f aca="false">ROUND(ROUND(AH86,2)*CX86,2)</f>
        <v>0</v>
      </c>
      <c r="DJ86" s="0" t="n">
        <f aca="false">DF86</f>
        <v>0</v>
      </c>
      <c r="DK86" s="0" t="n">
        <v>0</v>
      </c>
      <c r="DM86" s="0" t="n">
        <v>0</v>
      </c>
      <c r="DO86" s="0" t="n">
        <v>0</v>
      </c>
    </row>
    <row r="87" customFormat="false" ht="12.75" hidden="false" customHeight="false" outlineLevel="0" collapsed="false">
      <c r="A87" s="0" t="n">
        <f aca="false">ROW(Source!A69)</f>
        <v>69</v>
      </c>
      <c r="B87" s="0" t="n">
        <v>86497921</v>
      </c>
      <c r="C87" s="0" t="n">
        <v>86498004</v>
      </c>
      <c r="D87" s="0" t="n">
        <v>0</v>
      </c>
      <c r="E87" s="0" t="n">
        <v>1</v>
      </c>
      <c r="F87" s="0" t="n">
        <v>1</v>
      </c>
      <c r="G87" s="0" t="n">
        <v>30515945</v>
      </c>
      <c r="H87" s="0" t="n">
        <v>3</v>
      </c>
      <c r="I87" s="0" t="s">
        <v>295</v>
      </c>
      <c r="K87" s="0" t="s">
        <v>296</v>
      </c>
      <c r="L87" s="0" t="n">
        <v>1348</v>
      </c>
      <c r="N87" s="0" t="n">
        <v>1009</v>
      </c>
      <c r="O87" s="0" t="s">
        <v>220</v>
      </c>
      <c r="P87" s="0" t="s">
        <v>220</v>
      </c>
      <c r="Q87" s="0" t="n">
        <v>1000</v>
      </c>
      <c r="W87" s="0" t="n">
        <v>0</v>
      </c>
      <c r="X87" s="0" t="n">
        <v>-2062000481</v>
      </c>
      <c r="Y87" s="0" t="n">
        <f aca="false">AT87</f>
        <v>0.0033</v>
      </c>
      <c r="AA87" s="0" t="n">
        <v>0</v>
      </c>
      <c r="AB87" s="0" t="n">
        <v>0</v>
      </c>
      <c r="AC87" s="0" t="n">
        <v>0</v>
      </c>
      <c r="AD87" s="0" t="n">
        <v>0</v>
      </c>
      <c r="AE87" s="0" t="n">
        <v>0</v>
      </c>
      <c r="AF87" s="0" t="n">
        <v>0</v>
      </c>
      <c r="AG87" s="0" t="n">
        <v>0</v>
      </c>
      <c r="AH87" s="0" t="n">
        <v>0</v>
      </c>
      <c r="AI87" s="0" t="n">
        <v>1</v>
      </c>
      <c r="AJ87" s="0" t="n">
        <v>1</v>
      </c>
      <c r="AK87" s="0" t="n">
        <v>1</v>
      </c>
      <c r="AL87" s="0" t="n">
        <v>1</v>
      </c>
      <c r="AM87" s="0" t="n">
        <v>0</v>
      </c>
      <c r="AN87" s="0" t="n">
        <v>0</v>
      </c>
      <c r="AO87" s="0" t="n">
        <v>1</v>
      </c>
      <c r="AP87" s="0" t="n">
        <v>0</v>
      </c>
      <c r="AQ87" s="0" t="n">
        <v>0</v>
      </c>
      <c r="AR87" s="0" t="n">
        <v>0</v>
      </c>
      <c r="AT87" s="0" t="n">
        <v>0.0033</v>
      </c>
      <c r="AV87" s="0" t="n">
        <v>0</v>
      </c>
      <c r="AW87" s="0" t="n">
        <v>2</v>
      </c>
      <c r="AX87" s="0" t="n">
        <v>86498032</v>
      </c>
      <c r="AY87" s="0" t="n">
        <v>1</v>
      </c>
      <c r="AZ87" s="0" t="n">
        <v>6144</v>
      </c>
      <c r="BA87" s="0" t="n">
        <v>87</v>
      </c>
      <c r="BB87" s="0" t="n">
        <v>0</v>
      </c>
      <c r="BC87" s="0" t="n">
        <v>0</v>
      </c>
      <c r="BD87" s="0" t="n">
        <v>0</v>
      </c>
      <c r="BE87" s="0" t="n">
        <v>0</v>
      </c>
      <c r="BF87" s="0" t="n">
        <v>0</v>
      </c>
      <c r="BG87" s="0" t="n">
        <v>0</v>
      </c>
      <c r="BH87" s="0" t="n">
        <v>0</v>
      </c>
      <c r="BI87" s="0" t="n">
        <v>0</v>
      </c>
      <c r="BJ87" s="0" t="n">
        <v>0</v>
      </c>
      <c r="BK87" s="0" t="n">
        <v>0</v>
      </c>
      <c r="BL87" s="0" t="n">
        <v>0</v>
      </c>
      <c r="BM87" s="0" t="n">
        <v>0</v>
      </c>
      <c r="BN87" s="0" t="n">
        <v>0</v>
      </c>
      <c r="BO87" s="0" t="n">
        <v>0</v>
      </c>
      <c r="BP87" s="0" t="n">
        <v>0</v>
      </c>
      <c r="BQ87" s="0" t="n">
        <v>0</v>
      </c>
      <c r="BR87" s="0" t="n">
        <v>0</v>
      </c>
      <c r="BS87" s="0" t="n">
        <v>0</v>
      </c>
      <c r="BT87" s="0" t="n">
        <v>0</v>
      </c>
      <c r="BU87" s="0" t="n">
        <v>0</v>
      </c>
      <c r="BV87" s="0" t="n">
        <v>0</v>
      </c>
      <c r="BW87" s="0" t="n">
        <v>0</v>
      </c>
      <c r="CV87" s="0" t="n">
        <v>0</v>
      </c>
      <c r="CW87" s="0" t="n">
        <v>0</v>
      </c>
      <c r="CX87" s="0" t="n">
        <f aca="false">ROUND(Y87*Source!I69,9)</f>
        <v>0.0066</v>
      </c>
      <c r="CY87" s="0" t="n">
        <f aca="false">AA87</f>
        <v>0</v>
      </c>
      <c r="CZ87" s="0" t="n">
        <f aca="false">AE87</f>
        <v>0</v>
      </c>
      <c r="DA87" s="0" t="n">
        <f aca="false">AI87</f>
        <v>1</v>
      </c>
      <c r="DB87" s="0" t="n">
        <f aca="false">ROUND(AT87*CZ87,2)</f>
        <v>0</v>
      </c>
      <c r="DC87" s="0" t="n">
        <f aca="false">ROUND(AT87*AG87,2)</f>
        <v>0</v>
      </c>
      <c r="DF87" s="0" t="n">
        <f aca="false">ROUND(ROUND(AE87,2)*CX87,2)</f>
        <v>0</v>
      </c>
      <c r="DG87" s="0" t="n">
        <f aca="false">ROUND(ROUND(AF87,2)*CX87,2)</f>
        <v>0</v>
      </c>
      <c r="DH87" s="0" t="n">
        <f aca="false">ROUND(ROUND(AG87,2)*ROUND(AT87*Source!I69,9),2)</f>
        <v>0</v>
      </c>
      <c r="DI87" s="0" t="n">
        <f aca="false">ROUND(ROUND(AH87,2)*CX87,2)</f>
        <v>0</v>
      </c>
      <c r="DJ87" s="0" t="n">
        <f aca="false">DF87</f>
        <v>0</v>
      </c>
      <c r="DK87" s="0" t="n">
        <v>0</v>
      </c>
      <c r="DM87" s="0" t="n">
        <v>0</v>
      </c>
      <c r="DO87" s="0" t="n">
        <v>0</v>
      </c>
    </row>
    <row r="88" customFormat="false" ht="12.75" hidden="false" customHeight="false" outlineLevel="0" collapsed="false">
      <c r="A88" s="0" t="n">
        <f aca="false">ROW(Source!A69)</f>
        <v>69</v>
      </c>
      <c r="B88" s="0" t="n">
        <v>86497921</v>
      </c>
      <c r="C88" s="0" t="n">
        <v>86498004</v>
      </c>
      <c r="D88" s="0" t="n">
        <v>0</v>
      </c>
      <c r="E88" s="0" t="n">
        <v>1</v>
      </c>
      <c r="F88" s="0" t="n">
        <v>1</v>
      </c>
      <c r="G88" s="0" t="n">
        <v>30515945</v>
      </c>
      <c r="H88" s="0" t="n">
        <v>3</v>
      </c>
      <c r="I88" s="0" t="s">
        <v>297</v>
      </c>
      <c r="K88" s="0" t="s">
        <v>298</v>
      </c>
      <c r="L88" s="0" t="n">
        <v>1327</v>
      </c>
      <c r="N88" s="0" t="n">
        <v>1005</v>
      </c>
      <c r="O88" s="0" t="s">
        <v>294</v>
      </c>
      <c r="P88" s="0" t="s">
        <v>294</v>
      </c>
      <c r="Q88" s="0" t="n">
        <v>1</v>
      </c>
      <c r="W88" s="0" t="n">
        <v>0</v>
      </c>
      <c r="X88" s="0" t="n">
        <v>449929270</v>
      </c>
      <c r="Y88" s="0" t="n">
        <f aca="false">AT88</f>
        <v>0.12</v>
      </c>
      <c r="AA88" s="0" t="n">
        <v>0</v>
      </c>
      <c r="AB88" s="0" t="n">
        <v>0</v>
      </c>
      <c r="AC88" s="0" t="n">
        <v>0</v>
      </c>
      <c r="AD88" s="0" t="n">
        <v>0</v>
      </c>
      <c r="AE88" s="0" t="n">
        <v>0</v>
      </c>
      <c r="AF88" s="0" t="n">
        <v>0</v>
      </c>
      <c r="AG88" s="0" t="n">
        <v>0</v>
      </c>
      <c r="AH88" s="0" t="n">
        <v>0</v>
      </c>
      <c r="AI88" s="0" t="n">
        <v>1</v>
      </c>
      <c r="AJ88" s="0" t="n">
        <v>1</v>
      </c>
      <c r="AK88" s="0" t="n">
        <v>1</v>
      </c>
      <c r="AL88" s="0" t="n">
        <v>1</v>
      </c>
      <c r="AM88" s="0" t="n">
        <v>0</v>
      </c>
      <c r="AN88" s="0" t="n">
        <v>0</v>
      </c>
      <c r="AO88" s="0" t="n">
        <v>1</v>
      </c>
      <c r="AP88" s="0" t="n">
        <v>0</v>
      </c>
      <c r="AQ88" s="0" t="n">
        <v>0</v>
      </c>
      <c r="AR88" s="0" t="n">
        <v>0</v>
      </c>
      <c r="AT88" s="0" t="n">
        <v>0.12</v>
      </c>
      <c r="AV88" s="0" t="n">
        <v>0</v>
      </c>
      <c r="AW88" s="0" t="n">
        <v>2</v>
      </c>
      <c r="AX88" s="0" t="n">
        <v>86498033</v>
      </c>
      <c r="AY88" s="0" t="n">
        <v>1</v>
      </c>
      <c r="AZ88" s="0" t="n">
        <v>6144</v>
      </c>
      <c r="BA88" s="0" t="n">
        <v>88</v>
      </c>
      <c r="BB88" s="0" t="n">
        <v>0</v>
      </c>
      <c r="BC88" s="0" t="n">
        <v>0</v>
      </c>
      <c r="BD88" s="0" t="n">
        <v>0</v>
      </c>
      <c r="BE88" s="0" t="n">
        <v>0</v>
      </c>
      <c r="BF88" s="0" t="n">
        <v>0</v>
      </c>
      <c r="BG88" s="0" t="n">
        <v>0</v>
      </c>
      <c r="BH88" s="0" t="n">
        <v>0</v>
      </c>
      <c r="BI88" s="0" t="n">
        <v>0</v>
      </c>
      <c r="BJ88" s="0" t="n">
        <v>0</v>
      </c>
      <c r="BK88" s="0" t="n">
        <v>0</v>
      </c>
      <c r="BL88" s="0" t="n">
        <v>0</v>
      </c>
      <c r="BM88" s="0" t="n">
        <v>0</v>
      </c>
      <c r="BN88" s="0" t="n">
        <v>0</v>
      </c>
      <c r="BO88" s="0" t="n">
        <v>0</v>
      </c>
      <c r="BP88" s="0" t="n">
        <v>0</v>
      </c>
      <c r="BQ88" s="0" t="n">
        <v>0</v>
      </c>
      <c r="BR88" s="0" t="n">
        <v>0</v>
      </c>
      <c r="BS88" s="0" t="n">
        <v>0</v>
      </c>
      <c r="BT88" s="0" t="n">
        <v>0</v>
      </c>
      <c r="BU88" s="0" t="n">
        <v>0</v>
      </c>
      <c r="BV88" s="0" t="n">
        <v>0</v>
      </c>
      <c r="BW88" s="0" t="n">
        <v>0</v>
      </c>
      <c r="CV88" s="0" t="n">
        <v>0</v>
      </c>
      <c r="CW88" s="0" t="n">
        <v>0</v>
      </c>
      <c r="CX88" s="0" t="n">
        <f aca="false">ROUND(Y88*Source!I69,9)</f>
        <v>0.24</v>
      </c>
      <c r="CY88" s="0" t="n">
        <f aca="false">AA88</f>
        <v>0</v>
      </c>
      <c r="CZ88" s="0" t="n">
        <f aca="false">AE88</f>
        <v>0</v>
      </c>
      <c r="DA88" s="0" t="n">
        <f aca="false">AI88</f>
        <v>1</v>
      </c>
      <c r="DB88" s="0" t="n">
        <f aca="false">ROUND(AT88*CZ88,2)</f>
        <v>0</v>
      </c>
      <c r="DC88" s="0" t="n">
        <f aca="false">ROUND(AT88*AG88,2)</f>
        <v>0</v>
      </c>
      <c r="DF88" s="0" t="n">
        <f aca="false">ROUND(ROUND(AE88,2)*CX88,2)</f>
        <v>0</v>
      </c>
      <c r="DG88" s="0" t="n">
        <f aca="false">ROUND(ROUND(AF88,2)*CX88,2)</f>
        <v>0</v>
      </c>
      <c r="DH88" s="0" t="n">
        <f aca="false">ROUND(ROUND(AG88,2)*ROUND(AT88*Source!I69,9),2)</f>
        <v>0</v>
      </c>
      <c r="DI88" s="0" t="n">
        <f aca="false">ROUND(ROUND(AH88,2)*CX88,2)</f>
        <v>0</v>
      </c>
      <c r="DJ88" s="0" t="n">
        <f aca="false">DF88</f>
        <v>0</v>
      </c>
      <c r="DK88" s="0" t="n">
        <v>0</v>
      </c>
      <c r="DM88" s="0" t="n">
        <v>0</v>
      </c>
      <c r="DO88" s="0" t="n">
        <v>0</v>
      </c>
    </row>
    <row r="89" customFormat="false" ht="12.75" hidden="false" customHeight="false" outlineLevel="0" collapsed="false">
      <c r="A89" s="0" t="n">
        <f aca="false">ROW(Source!A69)</f>
        <v>69</v>
      </c>
      <c r="B89" s="0" t="n">
        <v>86497921</v>
      </c>
      <c r="C89" s="0" t="n">
        <v>86498004</v>
      </c>
      <c r="D89" s="0" t="n">
        <v>0</v>
      </c>
      <c r="E89" s="0" t="n">
        <v>1</v>
      </c>
      <c r="F89" s="0" t="n">
        <v>1</v>
      </c>
      <c r="G89" s="0" t="n">
        <v>30515945</v>
      </c>
      <c r="H89" s="0" t="n">
        <v>3</v>
      </c>
      <c r="I89" s="0" t="s">
        <v>299</v>
      </c>
      <c r="K89" s="0" t="s">
        <v>300</v>
      </c>
      <c r="L89" s="0" t="n">
        <v>1348</v>
      </c>
      <c r="N89" s="0" t="n">
        <v>1009</v>
      </c>
      <c r="O89" s="0" t="s">
        <v>220</v>
      </c>
      <c r="P89" s="0" t="s">
        <v>220</v>
      </c>
      <c r="Q89" s="0" t="n">
        <v>1000</v>
      </c>
      <c r="W89" s="0" t="n">
        <v>0</v>
      </c>
      <c r="X89" s="0" t="n">
        <v>-1265602517</v>
      </c>
      <c r="Y89" s="0" t="n">
        <f aca="false">AT89</f>
        <v>0.0003</v>
      </c>
      <c r="AA89" s="0" t="n">
        <v>0</v>
      </c>
      <c r="AB89" s="0" t="n">
        <v>0</v>
      </c>
      <c r="AC89" s="0" t="n">
        <v>0</v>
      </c>
      <c r="AD89" s="0" t="n">
        <v>0</v>
      </c>
      <c r="AE89" s="0" t="n">
        <v>0</v>
      </c>
      <c r="AF89" s="0" t="n">
        <v>0</v>
      </c>
      <c r="AG89" s="0" t="n">
        <v>0</v>
      </c>
      <c r="AH89" s="0" t="n">
        <v>0</v>
      </c>
      <c r="AI89" s="0" t="n">
        <v>1</v>
      </c>
      <c r="AJ89" s="0" t="n">
        <v>1</v>
      </c>
      <c r="AK89" s="0" t="n">
        <v>1</v>
      </c>
      <c r="AL89" s="0" t="n">
        <v>1</v>
      </c>
      <c r="AM89" s="0" t="n">
        <v>0</v>
      </c>
      <c r="AN89" s="0" t="n">
        <v>0</v>
      </c>
      <c r="AO89" s="0" t="n">
        <v>1</v>
      </c>
      <c r="AP89" s="0" t="n">
        <v>0</v>
      </c>
      <c r="AQ89" s="0" t="n">
        <v>0</v>
      </c>
      <c r="AR89" s="0" t="n">
        <v>0</v>
      </c>
      <c r="AT89" s="0" t="n">
        <v>0.0003</v>
      </c>
      <c r="AV89" s="0" t="n">
        <v>0</v>
      </c>
      <c r="AW89" s="0" t="n">
        <v>2</v>
      </c>
      <c r="AX89" s="0" t="n">
        <v>86498034</v>
      </c>
      <c r="AY89" s="0" t="n">
        <v>1</v>
      </c>
      <c r="AZ89" s="0" t="n">
        <v>6144</v>
      </c>
      <c r="BA89" s="0" t="n">
        <v>89</v>
      </c>
      <c r="BB89" s="0" t="n">
        <v>0</v>
      </c>
      <c r="BC89" s="0" t="n">
        <v>0</v>
      </c>
      <c r="BD89" s="0" t="n">
        <v>0</v>
      </c>
      <c r="BE89" s="0" t="n">
        <v>0</v>
      </c>
      <c r="BF89" s="0" t="n">
        <v>0</v>
      </c>
      <c r="BG89" s="0" t="n">
        <v>0</v>
      </c>
      <c r="BH89" s="0" t="n">
        <v>0</v>
      </c>
      <c r="BI89" s="0" t="n">
        <v>0</v>
      </c>
      <c r="BJ89" s="0" t="n">
        <v>0</v>
      </c>
      <c r="BK89" s="0" t="n">
        <v>0</v>
      </c>
      <c r="BL89" s="0" t="n">
        <v>0</v>
      </c>
      <c r="BM89" s="0" t="n">
        <v>0</v>
      </c>
      <c r="BN89" s="0" t="n">
        <v>0</v>
      </c>
      <c r="BO89" s="0" t="n">
        <v>0</v>
      </c>
      <c r="BP89" s="0" t="n">
        <v>0</v>
      </c>
      <c r="BQ89" s="0" t="n">
        <v>0</v>
      </c>
      <c r="BR89" s="0" t="n">
        <v>0</v>
      </c>
      <c r="BS89" s="0" t="n">
        <v>0</v>
      </c>
      <c r="BT89" s="0" t="n">
        <v>0</v>
      </c>
      <c r="BU89" s="0" t="n">
        <v>0</v>
      </c>
      <c r="BV89" s="0" t="n">
        <v>0</v>
      </c>
      <c r="BW89" s="0" t="n">
        <v>0</v>
      </c>
      <c r="CV89" s="0" t="n">
        <v>0</v>
      </c>
      <c r="CW89" s="0" t="n">
        <v>0</v>
      </c>
      <c r="CX89" s="0" t="n">
        <f aca="false">ROUND(Y89*Source!I69,9)</f>
        <v>0.0006</v>
      </c>
      <c r="CY89" s="0" t="n">
        <f aca="false">AA89</f>
        <v>0</v>
      </c>
      <c r="CZ89" s="0" t="n">
        <f aca="false">AE89</f>
        <v>0</v>
      </c>
      <c r="DA89" s="0" t="n">
        <f aca="false">AI89</f>
        <v>1</v>
      </c>
      <c r="DB89" s="0" t="n">
        <f aca="false">ROUND(AT89*CZ89,2)</f>
        <v>0</v>
      </c>
      <c r="DC89" s="0" t="n">
        <f aca="false">ROUND(AT89*AG89,2)</f>
        <v>0</v>
      </c>
      <c r="DF89" s="0" t="n">
        <f aca="false">ROUND(ROUND(AE89,2)*CX89,2)</f>
        <v>0</v>
      </c>
      <c r="DG89" s="0" t="n">
        <f aca="false">ROUND(ROUND(AF89,2)*CX89,2)</f>
        <v>0</v>
      </c>
      <c r="DH89" s="0" t="n">
        <f aca="false">ROUND(ROUND(AG89,2)*ROUND(AT89*Source!I69,9),2)</f>
        <v>0</v>
      </c>
      <c r="DI89" s="0" t="n">
        <f aca="false">ROUND(ROUND(AH89,2)*CX89,2)</f>
        <v>0</v>
      </c>
      <c r="DJ89" s="0" t="n">
        <f aca="false">DF89</f>
        <v>0</v>
      </c>
      <c r="DK89" s="0" t="n">
        <v>0</v>
      </c>
      <c r="DM89" s="0" t="n">
        <v>0</v>
      </c>
      <c r="DO89" s="0" t="n">
        <v>0</v>
      </c>
    </row>
    <row r="90" customFormat="false" ht="12.75" hidden="false" customHeight="false" outlineLevel="0" collapsed="false">
      <c r="A90" s="0" t="n">
        <f aca="false">ROW(Source!A69)</f>
        <v>69</v>
      </c>
      <c r="B90" s="0" t="n">
        <v>86497921</v>
      </c>
      <c r="C90" s="0" t="n">
        <v>86498004</v>
      </c>
      <c r="D90" s="0" t="n">
        <v>0</v>
      </c>
      <c r="E90" s="0" t="n">
        <v>1</v>
      </c>
      <c r="F90" s="0" t="n">
        <v>1</v>
      </c>
      <c r="G90" s="0" t="n">
        <v>30515945</v>
      </c>
      <c r="H90" s="0" t="n">
        <v>3</v>
      </c>
      <c r="I90" s="0" t="s">
        <v>301</v>
      </c>
      <c r="K90" s="0" t="s">
        <v>302</v>
      </c>
      <c r="L90" s="0" t="n">
        <v>1348</v>
      </c>
      <c r="N90" s="0" t="n">
        <v>1009</v>
      </c>
      <c r="O90" s="0" t="s">
        <v>220</v>
      </c>
      <c r="P90" s="0" t="s">
        <v>220</v>
      </c>
      <c r="Q90" s="0" t="n">
        <v>1000</v>
      </c>
      <c r="W90" s="0" t="n">
        <v>0</v>
      </c>
      <c r="X90" s="0" t="n">
        <v>-1632605936</v>
      </c>
      <c r="Y90" s="0" t="n">
        <f aca="false">AT90</f>
        <v>0.0008</v>
      </c>
      <c r="AA90" s="0" t="n">
        <v>0</v>
      </c>
      <c r="AB90" s="0" t="n">
        <v>0</v>
      </c>
      <c r="AC90" s="0" t="n">
        <v>0</v>
      </c>
      <c r="AD90" s="0" t="n">
        <v>0</v>
      </c>
      <c r="AE90" s="0" t="n">
        <v>0</v>
      </c>
      <c r="AF90" s="0" t="n">
        <v>0</v>
      </c>
      <c r="AG90" s="0" t="n">
        <v>0</v>
      </c>
      <c r="AH90" s="0" t="n">
        <v>0</v>
      </c>
      <c r="AI90" s="0" t="n">
        <v>1</v>
      </c>
      <c r="AJ90" s="0" t="n">
        <v>1</v>
      </c>
      <c r="AK90" s="0" t="n">
        <v>1</v>
      </c>
      <c r="AL90" s="0" t="n">
        <v>1</v>
      </c>
      <c r="AM90" s="0" t="n">
        <v>0</v>
      </c>
      <c r="AN90" s="0" t="n">
        <v>0</v>
      </c>
      <c r="AO90" s="0" t="n">
        <v>1</v>
      </c>
      <c r="AP90" s="0" t="n">
        <v>0</v>
      </c>
      <c r="AQ90" s="0" t="n">
        <v>0</v>
      </c>
      <c r="AR90" s="0" t="n">
        <v>0</v>
      </c>
      <c r="AT90" s="0" t="n">
        <v>0.0008</v>
      </c>
      <c r="AV90" s="0" t="n">
        <v>0</v>
      </c>
      <c r="AW90" s="0" t="n">
        <v>2</v>
      </c>
      <c r="AX90" s="0" t="n">
        <v>86498035</v>
      </c>
      <c r="AY90" s="0" t="n">
        <v>1</v>
      </c>
      <c r="AZ90" s="0" t="n">
        <v>6144</v>
      </c>
      <c r="BA90" s="0" t="n">
        <v>90</v>
      </c>
      <c r="BB90" s="0" t="n">
        <v>0</v>
      </c>
      <c r="BC90" s="0" t="n">
        <v>0</v>
      </c>
      <c r="BD90" s="0" t="n">
        <v>0</v>
      </c>
      <c r="BE90" s="0" t="n">
        <v>0</v>
      </c>
      <c r="BF90" s="0" t="n">
        <v>0</v>
      </c>
      <c r="BG90" s="0" t="n">
        <v>0</v>
      </c>
      <c r="BH90" s="0" t="n">
        <v>0</v>
      </c>
      <c r="BI90" s="0" t="n">
        <v>0</v>
      </c>
      <c r="BJ90" s="0" t="n">
        <v>0</v>
      </c>
      <c r="BK90" s="0" t="n">
        <v>0</v>
      </c>
      <c r="BL90" s="0" t="n">
        <v>0</v>
      </c>
      <c r="BM90" s="0" t="n">
        <v>0</v>
      </c>
      <c r="BN90" s="0" t="n">
        <v>0</v>
      </c>
      <c r="BO90" s="0" t="n">
        <v>0</v>
      </c>
      <c r="BP90" s="0" t="n">
        <v>0</v>
      </c>
      <c r="BQ90" s="0" t="n">
        <v>0</v>
      </c>
      <c r="BR90" s="0" t="n">
        <v>0</v>
      </c>
      <c r="BS90" s="0" t="n">
        <v>0</v>
      </c>
      <c r="BT90" s="0" t="n">
        <v>0</v>
      </c>
      <c r="BU90" s="0" t="n">
        <v>0</v>
      </c>
      <c r="BV90" s="0" t="n">
        <v>0</v>
      </c>
      <c r="BW90" s="0" t="n">
        <v>0</v>
      </c>
      <c r="CV90" s="0" t="n">
        <v>0</v>
      </c>
      <c r="CW90" s="0" t="n">
        <v>0</v>
      </c>
      <c r="CX90" s="0" t="n">
        <f aca="false">ROUND(Y90*Source!I69,9)</f>
        <v>0.0016</v>
      </c>
      <c r="CY90" s="0" t="n">
        <f aca="false">AA90</f>
        <v>0</v>
      </c>
      <c r="CZ90" s="0" t="n">
        <f aca="false">AE90</f>
        <v>0</v>
      </c>
      <c r="DA90" s="0" t="n">
        <f aca="false">AI90</f>
        <v>1</v>
      </c>
      <c r="DB90" s="0" t="n">
        <f aca="false">ROUND(AT90*CZ90,2)</f>
        <v>0</v>
      </c>
      <c r="DC90" s="0" t="n">
        <f aca="false">ROUND(AT90*AG90,2)</f>
        <v>0</v>
      </c>
      <c r="DF90" s="0" t="n">
        <f aca="false">ROUND(ROUND(AE90,2)*CX90,2)</f>
        <v>0</v>
      </c>
      <c r="DG90" s="0" t="n">
        <f aca="false">ROUND(ROUND(AF90,2)*CX90,2)</f>
        <v>0</v>
      </c>
      <c r="DH90" s="0" t="n">
        <f aca="false">ROUND(ROUND(AG90,2)*ROUND(AT90*Source!I69,9),2)</f>
        <v>0</v>
      </c>
      <c r="DI90" s="0" t="n">
        <f aca="false">ROUND(ROUND(AH90,2)*CX90,2)</f>
        <v>0</v>
      </c>
      <c r="DJ90" s="0" t="n">
        <f aca="false">DF90</f>
        <v>0</v>
      </c>
      <c r="DK90" s="0" t="n">
        <v>0</v>
      </c>
      <c r="DM90" s="0" t="n">
        <v>0</v>
      </c>
      <c r="DO90" s="0" t="n">
        <v>0</v>
      </c>
    </row>
    <row r="91" customFormat="false" ht="12.75" hidden="false" customHeight="false" outlineLevel="0" collapsed="false">
      <c r="A91" s="0" t="n">
        <f aca="false">ROW(Source!A69)</f>
        <v>69</v>
      </c>
      <c r="B91" s="0" t="n">
        <v>86497921</v>
      </c>
      <c r="C91" s="0" t="n">
        <v>86498004</v>
      </c>
      <c r="D91" s="0" t="n">
        <v>0</v>
      </c>
      <c r="E91" s="0" t="n">
        <v>1</v>
      </c>
      <c r="F91" s="0" t="n">
        <v>1</v>
      </c>
      <c r="G91" s="0" t="n">
        <v>30515945</v>
      </c>
      <c r="H91" s="0" t="n">
        <v>3</v>
      </c>
      <c r="I91" s="0" t="s">
        <v>303</v>
      </c>
      <c r="K91" s="0" t="s">
        <v>304</v>
      </c>
      <c r="L91" s="0" t="n">
        <v>1348</v>
      </c>
      <c r="N91" s="0" t="n">
        <v>1009</v>
      </c>
      <c r="O91" s="0" t="s">
        <v>220</v>
      </c>
      <c r="P91" s="0" t="s">
        <v>220</v>
      </c>
      <c r="Q91" s="0" t="n">
        <v>1000</v>
      </c>
      <c r="W91" s="0" t="n">
        <v>0</v>
      </c>
      <c r="X91" s="0" t="n">
        <v>497699989</v>
      </c>
      <c r="Y91" s="0" t="n">
        <f aca="false">AT91</f>
        <v>0.008</v>
      </c>
      <c r="AA91" s="0" t="n">
        <v>0</v>
      </c>
      <c r="AB91" s="0" t="n">
        <v>0</v>
      </c>
      <c r="AC91" s="0" t="n">
        <v>0</v>
      </c>
      <c r="AD91" s="0" t="n">
        <v>0</v>
      </c>
      <c r="AE91" s="0" t="n">
        <v>0</v>
      </c>
      <c r="AF91" s="0" t="n">
        <v>0</v>
      </c>
      <c r="AG91" s="0" t="n">
        <v>0</v>
      </c>
      <c r="AH91" s="0" t="n">
        <v>0</v>
      </c>
      <c r="AI91" s="0" t="n">
        <v>1</v>
      </c>
      <c r="AJ91" s="0" t="n">
        <v>1</v>
      </c>
      <c r="AK91" s="0" t="n">
        <v>1</v>
      </c>
      <c r="AL91" s="0" t="n">
        <v>1</v>
      </c>
      <c r="AM91" s="0" t="n">
        <v>0</v>
      </c>
      <c r="AN91" s="0" t="n">
        <v>0</v>
      </c>
      <c r="AO91" s="0" t="n">
        <v>1</v>
      </c>
      <c r="AP91" s="0" t="n">
        <v>0</v>
      </c>
      <c r="AQ91" s="0" t="n">
        <v>0</v>
      </c>
      <c r="AR91" s="0" t="n">
        <v>0</v>
      </c>
      <c r="AT91" s="0" t="n">
        <v>0.008</v>
      </c>
      <c r="AV91" s="0" t="n">
        <v>0</v>
      </c>
      <c r="AW91" s="0" t="n">
        <v>2</v>
      </c>
      <c r="AX91" s="0" t="n">
        <v>86498036</v>
      </c>
      <c r="AY91" s="0" t="n">
        <v>1</v>
      </c>
      <c r="AZ91" s="0" t="n">
        <v>6144</v>
      </c>
      <c r="BA91" s="0" t="n">
        <v>91</v>
      </c>
      <c r="BB91" s="0" t="n">
        <v>0</v>
      </c>
      <c r="BC91" s="0" t="n">
        <v>0</v>
      </c>
      <c r="BD91" s="0" t="n">
        <v>0</v>
      </c>
      <c r="BE91" s="0" t="n">
        <v>0</v>
      </c>
      <c r="BF91" s="0" t="n">
        <v>0</v>
      </c>
      <c r="BG91" s="0" t="n">
        <v>0</v>
      </c>
      <c r="BH91" s="0" t="n">
        <v>0</v>
      </c>
      <c r="BI91" s="0" t="n">
        <v>0</v>
      </c>
      <c r="BJ91" s="0" t="n">
        <v>0</v>
      </c>
      <c r="BK91" s="0" t="n">
        <v>0</v>
      </c>
      <c r="BL91" s="0" t="n">
        <v>0</v>
      </c>
      <c r="BM91" s="0" t="n">
        <v>0</v>
      </c>
      <c r="BN91" s="0" t="n">
        <v>0</v>
      </c>
      <c r="BO91" s="0" t="n">
        <v>0</v>
      </c>
      <c r="BP91" s="0" t="n">
        <v>0</v>
      </c>
      <c r="BQ91" s="0" t="n">
        <v>0</v>
      </c>
      <c r="BR91" s="0" t="n">
        <v>0</v>
      </c>
      <c r="BS91" s="0" t="n">
        <v>0</v>
      </c>
      <c r="BT91" s="0" t="n">
        <v>0</v>
      </c>
      <c r="BU91" s="0" t="n">
        <v>0</v>
      </c>
      <c r="BV91" s="0" t="n">
        <v>0</v>
      </c>
      <c r="BW91" s="0" t="n">
        <v>0</v>
      </c>
      <c r="CV91" s="0" t="n">
        <v>0</v>
      </c>
      <c r="CW91" s="0" t="n">
        <v>0</v>
      </c>
      <c r="CX91" s="0" t="n">
        <f aca="false">ROUND(Y91*Source!I69,9)</f>
        <v>0.016</v>
      </c>
      <c r="CY91" s="0" t="n">
        <f aca="false">AA91</f>
        <v>0</v>
      </c>
      <c r="CZ91" s="0" t="n">
        <f aca="false">AE91</f>
        <v>0</v>
      </c>
      <c r="DA91" s="0" t="n">
        <f aca="false">AI91</f>
        <v>1</v>
      </c>
      <c r="DB91" s="0" t="n">
        <f aca="false">ROUND(AT91*CZ91,2)</f>
        <v>0</v>
      </c>
      <c r="DC91" s="0" t="n">
        <f aca="false">ROUND(AT91*AG91,2)</f>
        <v>0</v>
      </c>
      <c r="DF91" s="0" t="n">
        <f aca="false">ROUND(ROUND(AE91,2)*CX91,2)</f>
        <v>0</v>
      </c>
      <c r="DG91" s="0" t="n">
        <f aca="false">ROUND(ROUND(AF91,2)*CX91,2)</f>
        <v>0</v>
      </c>
      <c r="DH91" s="0" t="n">
        <f aca="false">ROUND(ROUND(AG91,2)*ROUND(AT91*Source!I69,9),2)</f>
        <v>0</v>
      </c>
      <c r="DI91" s="0" t="n">
        <f aca="false">ROUND(ROUND(AH91,2)*CX91,2)</f>
        <v>0</v>
      </c>
      <c r="DJ91" s="0" t="n">
        <f aca="false">DF91</f>
        <v>0</v>
      </c>
      <c r="DK91" s="0" t="n">
        <v>0</v>
      </c>
      <c r="DM91" s="0" t="n">
        <v>0</v>
      </c>
      <c r="DO91" s="0" t="n">
        <v>0</v>
      </c>
    </row>
    <row r="92" customFormat="false" ht="12.75" hidden="false" customHeight="false" outlineLevel="0" collapsed="false">
      <c r="A92" s="0" t="n">
        <f aca="false">ROW(Source!A69)</f>
        <v>69</v>
      </c>
      <c r="B92" s="0" t="n">
        <v>86497921</v>
      </c>
      <c r="C92" s="0" t="n">
        <v>86498004</v>
      </c>
      <c r="D92" s="0" t="n">
        <v>0</v>
      </c>
      <c r="E92" s="0" t="n">
        <v>1</v>
      </c>
      <c r="F92" s="0" t="n">
        <v>1</v>
      </c>
      <c r="G92" s="0" t="n">
        <v>30515945</v>
      </c>
      <c r="H92" s="0" t="n">
        <v>3</v>
      </c>
      <c r="I92" s="0" t="s">
        <v>305</v>
      </c>
      <c r="K92" s="0" t="s">
        <v>306</v>
      </c>
      <c r="L92" s="0" t="n">
        <v>1346</v>
      </c>
      <c r="N92" s="0" t="n">
        <v>1009</v>
      </c>
      <c r="O92" s="0" t="s">
        <v>307</v>
      </c>
      <c r="P92" s="0" t="s">
        <v>307</v>
      </c>
      <c r="Q92" s="0" t="n">
        <v>1</v>
      </c>
      <c r="W92" s="0" t="n">
        <v>0</v>
      </c>
      <c r="X92" s="0" t="n">
        <v>213657888</v>
      </c>
      <c r="Y92" s="0" t="n">
        <f aca="false">AT92</f>
        <v>0.1</v>
      </c>
      <c r="AA92" s="0" t="n">
        <v>0</v>
      </c>
      <c r="AB92" s="0" t="n">
        <v>0</v>
      </c>
      <c r="AC92" s="0" t="n">
        <v>0</v>
      </c>
      <c r="AD92" s="0" t="n">
        <v>0</v>
      </c>
      <c r="AE92" s="0" t="n">
        <v>0</v>
      </c>
      <c r="AF92" s="0" t="n">
        <v>0</v>
      </c>
      <c r="AG92" s="0" t="n">
        <v>0</v>
      </c>
      <c r="AH92" s="0" t="n">
        <v>0</v>
      </c>
      <c r="AI92" s="0" t="n">
        <v>1</v>
      </c>
      <c r="AJ92" s="0" t="n">
        <v>1</v>
      </c>
      <c r="AK92" s="0" t="n">
        <v>1</v>
      </c>
      <c r="AL92" s="0" t="n">
        <v>1</v>
      </c>
      <c r="AM92" s="0" t="n">
        <v>0</v>
      </c>
      <c r="AN92" s="0" t="n">
        <v>0</v>
      </c>
      <c r="AO92" s="0" t="n">
        <v>1</v>
      </c>
      <c r="AP92" s="0" t="n">
        <v>0</v>
      </c>
      <c r="AQ92" s="0" t="n">
        <v>0</v>
      </c>
      <c r="AR92" s="0" t="n">
        <v>0</v>
      </c>
      <c r="AT92" s="0" t="n">
        <v>0.1</v>
      </c>
      <c r="AV92" s="0" t="n">
        <v>0</v>
      </c>
      <c r="AW92" s="0" t="n">
        <v>2</v>
      </c>
      <c r="AX92" s="0" t="n">
        <v>86498037</v>
      </c>
      <c r="AY92" s="0" t="n">
        <v>1</v>
      </c>
      <c r="AZ92" s="0" t="n">
        <v>6144</v>
      </c>
      <c r="BA92" s="0" t="n">
        <v>92</v>
      </c>
      <c r="BB92" s="0" t="n">
        <v>0</v>
      </c>
      <c r="BC92" s="0" t="n">
        <v>0</v>
      </c>
      <c r="BD92" s="0" t="n">
        <v>0</v>
      </c>
      <c r="BE92" s="0" t="n">
        <v>0</v>
      </c>
      <c r="BF92" s="0" t="n">
        <v>0</v>
      </c>
      <c r="BG92" s="0" t="n">
        <v>0</v>
      </c>
      <c r="BH92" s="0" t="n">
        <v>0</v>
      </c>
      <c r="BI92" s="0" t="n">
        <v>0</v>
      </c>
      <c r="BJ92" s="0" t="n">
        <v>0</v>
      </c>
      <c r="BK92" s="0" t="n">
        <v>0</v>
      </c>
      <c r="BL92" s="0" t="n">
        <v>0</v>
      </c>
      <c r="BM92" s="0" t="n">
        <v>0</v>
      </c>
      <c r="BN92" s="0" t="n">
        <v>0</v>
      </c>
      <c r="BO92" s="0" t="n">
        <v>0</v>
      </c>
      <c r="BP92" s="0" t="n">
        <v>0</v>
      </c>
      <c r="BQ92" s="0" t="n">
        <v>0</v>
      </c>
      <c r="BR92" s="0" t="n">
        <v>0</v>
      </c>
      <c r="BS92" s="0" t="n">
        <v>0</v>
      </c>
      <c r="BT92" s="0" t="n">
        <v>0</v>
      </c>
      <c r="BU92" s="0" t="n">
        <v>0</v>
      </c>
      <c r="BV92" s="0" t="n">
        <v>0</v>
      </c>
      <c r="BW92" s="0" t="n">
        <v>0</v>
      </c>
      <c r="CV92" s="0" t="n">
        <v>0</v>
      </c>
      <c r="CW92" s="0" t="n">
        <v>0</v>
      </c>
      <c r="CX92" s="0" t="n">
        <f aca="false">ROUND(Y92*Source!I69,9)</f>
        <v>0.2</v>
      </c>
      <c r="CY92" s="0" t="n">
        <f aca="false">AA92</f>
        <v>0</v>
      </c>
      <c r="CZ92" s="0" t="n">
        <f aca="false">AE92</f>
        <v>0</v>
      </c>
      <c r="DA92" s="0" t="n">
        <f aca="false">AI92</f>
        <v>1</v>
      </c>
      <c r="DB92" s="0" t="n">
        <f aca="false">ROUND(AT92*CZ92,2)</f>
        <v>0</v>
      </c>
      <c r="DC92" s="0" t="n">
        <f aca="false">ROUND(AT92*AG92,2)</f>
        <v>0</v>
      </c>
      <c r="DF92" s="0" t="n">
        <f aca="false">ROUND(ROUND(AE92,2)*CX92,2)</f>
        <v>0</v>
      </c>
      <c r="DG92" s="0" t="n">
        <f aca="false">ROUND(ROUND(AF92,2)*CX92,2)</f>
        <v>0</v>
      </c>
      <c r="DH92" s="0" t="n">
        <f aca="false">ROUND(ROUND(AG92,2)*ROUND(AT92*Source!I69,9),2)</f>
        <v>0</v>
      </c>
      <c r="DI92" s="0" t="n">
        <f aca="false">ROUND(ROUND(AH92,2)*CX92,2)</f>
        <v>0</v>
      </c>
      <c r="DJ92" s="0" t="n">
        <f aca="false">DF92</f>
        <v>0</v>
      </c>
      <c r="DK92" s="0" t="n">
        <v>0</v>
      </c>
      <c r="DM92" s="0" t="n">
        <v>0</v>
      </c>
      <c r="DO92" s="0" t="n">
        <v>0</v>
      </c>
    </row>
    <row r="93" customFormat="false" ht="12.75" hidden="false" customHeight="false" outlineLevel="0" collapsed="false">
      <c r="A93" s="0" t="n">
        <f aca="false">ROW(Source!A69)</f>
        <v>69</v>
      </c>
      <c r="B93" s="0" t="n">
        <v>86497921</v>
      </c>
      <c r="C93" s="0" t="n">
        <v>86498004</v>
      </c>
      <c r="D93" s="0" t="n">
        <v>0</v>
      </c>
      <c r="E93" s="0" t="n">
        <v>1</v>
      </c>
      <c r="F93" s="0" t="n">
        <v>1</v>
      </c>
      <c r="G93" s="0" t="n">
        <v>30515945</v>
      </c>
      <c r="H93" s="0" t="n">
        <v>3</v>
      </c>
      <c r="I93" s="0" t="s">
        <v>236</v>
      </c>
      <c r="K93" s="0" t="s">
        <v>66</v>
      </c>
      <c r="L93" s="0" t="n">
        <v>1339</v>
      </c>
      <c r="N93" s="0" t="n">
        <v>1007</v>
      </c>
      <c r="O93" s="0" t="s">
        <v>222</v>
      </c>
      <c r="P93" s="0" t="s">
        <v>222</v>
      </c>
      <c r="Q93" s="0" t="n">
        <v>1</v>
      </c>
      <c r="W93" s="0" t="n">
        <v>0</v>
      </c>
      <c r="X93" s="0" t="n">
        <v>-24834780</v>
      </c>
      <c r="Y93" s="0" t="n">
        <f aca="false">AT93</f>
        <v>0.44</v>
      </c>
      <c r="AA93" s="0" t="n">
        <v>0</v>
      </c>
      <c r="AB93" s="0" t="n">
        <v>0</v>
      </c>
      <c r="AC93" s="0" t="n">
        <v>0</v>
      </c>
      <c r="AD93" s="0" t="n">
        <v>0</v>
      </c>
      <c r="AE93" s="0" t="n">
        <v>0</v>
      </c>
      <c r="AF93" s="0" t="n">
        <v>0</v>
      </c>
      <c r="AG93" s="0" t="n">
        <v>0</v>
      </c>
      <c r="AH93" s="0" t="n">
        <v>0</v>
      </c>
      <c r="AI93" s="0" t="n">
        <v>1</v>
      </c>
      <c r="AJ93" s="0" t="n">
        <v>1</v>
      </c>
      <c r="AK93" s="0" t="n">
        <v>1</v>
      </c>
      <c r="AL93" s="0" t="n">
        <v>1</v>
      </c>
      <c r="AM93" s="0" t="n">
        <v>0</v>
      </c>
      <c r="AN93" s="0" t="n">
        <v>0</v>
      </c>
      <c r="AO93" s="0" t="n">
        <v>1</v>
      </c>
      <c r="AP93" s="0" t="n">
        <v>0</v>
      </c>
      <c r="AQ93" s="0" t="n">
        <v>0</v>
      </c>
      <c r="AR93" s="0" t="n">
        <v>0</v>
      </c>
      <c r="AT93" s="0" t="n">
        <v>0.44</v>
      </c>
      <c r="AV93" s="0" t="n">
        <v>0</v>
      </c>
      <c r="AW93" s="0" t="n">
        <v>2</v>
      </c>
      <c r="AX93" s="0" t="n">
        <v>86498038</v>
      </c>
      <c r="AY93" s="0" t="n">
        <v>1</v>
      </c>
      <c r="AZ93" s="0" t="n">
        <v>6144</v>
      </c>
      <c r="BA93" s="0" t="n">
        <v>93</v>
      </c>
      <c r="BB93" s="0" t="n">
        <v>0</v>
      </c>
      <c r="BC93" s="0" t="n">
        <v>0</v>
      </c>
      <c r="BD93" s="0" t="n">
        <v>0</v>
      </c>
      <c r="BE93" s="0" t="n">
        <v>0</v>
      </c>
      <c r="BF93" s="0" t="n">
        <v>0</v>
      </c>
      <c r="BG93" s="0" t="n">
        <v>0</v>
      </c>
      <c r="BH93" s="0" t="n">
        <v>0</v>
      </c>
      <c r="BI93" s="0" t="n">
        <v>0</v>
      </c>
      <c r="BJ93" s="0" t="n">
        <v>0</v>
      </c>
      <c r="BK93" s="0" t="n">
        <v>0</v>
      </c>
      <c r="BL93" s="0" t="n">
        <v>0</v>
      </c>
      <c r="BM93" s="0" t="n">
        <v>0</v>
      </c>
      <c r="BN93" s="0" t="n">
        <v>0</v>
      </c>
      <c r="BO93" s="0" t="n">
        <v>0</v>
      </c>
      <c r="BP93" s="0" t="n">
        <v>0</v>
      </c>
      <c r="BQ93" s="0" t="n">
        <v>0</v>
      </c>
      <c r="BR93" s="0" t="n">
        <v>0</v>
      </c>
      <c r="BS93" s="0" t="n">
        <v>0</v>
      </c>
      <c r="BT93" s="0" t="n">
        <v>0</v>
      </c>
      <c r="BU93" s="0" t="n">
        <v>0</v>
      </c>
      <c r="BV93" s="0" t="n">
        <v>0</v>
      </c>
      <c r="BW93" s="0" t="n">
        <v>0</v>
      </c>
      <c r="CV93" s="0" t="n">
        <v>0</v>
      </c>
      <c r="CW93" s="0" t="n">
        <v>0</v>
      </c>
      <c r="CX93" s="0" t="n">
        <f aca="false">ROUND(Y93*Source!I69,9)</f>
        <v>0.88</v>
      </c>
      <c r="CY93" s="0" t="n">
        <f aca="false">AA93</f>
        <v>0</v>
      </c>
      <c r="CZ93" s="0" t="n">
        <f aca="false">AE93</f>
        <v>0</v>
      </c>
      <c r="DA93" s="0" t="n">
        <f aca="false">AI93</f>
        <v>1</v>
      </c>
      <c r="DB93" s="0" t="n">
        <f aca="false">ROUND(AT93*CZ93,2)</f>
        <v>0</v>
      </c>
      <c r="DC93" s="0" t="n">
        <f aca="false">ROUND(AT93*AG93,2)</f>
        <v>0</v>
      </c>
      <c r="DF93" s="0" t="n">
        <f aca="false">ROUND(ROUND(AE93,2)*CX93,2)</f>
        <v>0</v>
      </c>
      <c r="DG93" s="0" t="n">
        <f aca="false">ROUND(ROUND(AF93,2)*CX93,2)</f>
        <v>0</v>
      </c>
      <c r="DH93" s="0" t="n">
        <f aca="false">ROUND(ROUND(AG93,2)*ROUND(AT93*Source!I69,9),2)</f>
        <v>0</v>
      </c>
      <c r="DI93" s="0" t="n">
        <f aca="false">ROUND(ROUND(AH93,2)*CX93,2)</f>
        <v>0</v>
      </c>
      <c r="DJ93" s="0" t="n">
        <f aca="false">DF93</f>
        <v>0</v>
      </c>
      <c r="DK93" s="0" t="n">
        <v>0</v>
      </c>
      <c r="DM93" s="0" t="n">
        <v>0</v>
      </c>
      <c r="DO93" s="0" t="n">
        <v>0</v>
      </c>
    </row>
    <row r="94" customFormat="false" ht="12.75" hidden="false" customHeight="false" outlineLevel="0" collapsed="false">
      <c r="A94" s="0" t="n">
        <f aca="false">ROW(Source!A69)</f>
        <v>69</v>
      </c>
      <c r="B94" s="0" t="n">
        <v>86497921</v>
      </c>
      <c r="C94" s="0" t="n">
        <v>86498004</v>
      </c>
      <c r="D94" s="0" t="n">
        <v>0</v>
      </c>
      <c r="E94" s="0" t="n">
        <v>1</v>
      </c>
      <c r="F94" s="0" t="n">
        <v>1</v>
      </c>
      <c r="G94" s="0" t="n">
        <v>30515945</v>
      </c>
      <c r="H94" s="0" t="n">
        <v>3</v>
      </c>
      <c r="I94" s="0" t="s">
        <v>308</v>
      </c>
      <c r="K94" s="0" t="s">
        <v>309</v>
      </c>
      <c r="L94" s="0" t="n">
        <v>1346</v>
      </c>
      <c r="N94" s="0" t="n">
        <v>1009</v>
      </c>
      <c r="O94" s="0" t="s">
        <v>307</v>
      </c>
      <c r="P94" s="0" t="s">
        <v>307</v>
      </c>
      <c r="Q94" s="0" t="n">
        <v>1</v>
      </c>
      <c r="W94" s="0" t="n">
        <v>0</v>
      </c>
      <c r="X94" s="0" t="n">
        <v>-1941879674</v>
      </c>
      <c r="Y94" s="0" t="n">
        <f aca="false">AT94</f>
        <v>0.19</v>
      </c>
      <c r="AA94" s="0" t="n">
        <v>0</v>
      </c>
      <c r="AB94" s="0" t="n">
        <v>0</v>
      </c>
      <c r="AC94" s="0" t="n">
        <v>0</v>
      </c>
      <c r="AD94" s="0" t="n">
        <v>0</v>
      </c>
      <c r="AE94" s="0" t="n">
        <v>0</v>
      </c>
      <c r="AF94" s="0" t="n">
        <v>0</v>
      </c>
      <c r="AG94" s="0" t="n">
        <v>0</v>
      </c>
      <c r="AH94" s="0" t="n">
        <v>0</v>
      </c>
      <c r="AI94" s="0" t="n">
        <v>1</v>
      </c>
      <c r="AJ94" s="0" t="n">
        <v>1</v>
      </c>
      <c r="AK94" s="0" t="n">
        <v>1</v>
      </c>
      <c r="AL94" s="0" t="n">
        <v>1</v>
      </c>
      <c r="AM94" s="0" t="n">
        <v>0</v>
      </c>
      <c r="AN94" s="0" t="n">
        <v>0</v>
      </c>
      <c r="AO94" s="0" t="n">
        <v>1</v>
      </c>
      <c r="AP94" s="0" t="n">
        <v>0</v>
      </c>
      <c r="AQ94" s="0" t="n">
        <v>0</v>
      </c>
      <c r="AR94" s="0" t="n">
        <v>0</v>
      </c>
      <c r="AT94" s="0" t="n">
        <v>0.19</v>
      </c>
      <c r="AV94" s="0" t="n">
        <v>0</v>
      </c>
      <c r="AW94" s="0" t="n">
        <v>2</v>
      </c>
      <c r="AX94" s="0" t="n">
        <v>86498039</v>
      </c>
      <c r="AY94" s="0" t="n">
        <v>1</v>
      </c>
      <c r="AZ94" s="0" t="n">
        <v>6144</v>
      </c>
      <c r="BA94" s="0" t="n">
        <v>94</v>
      </c>
      <c r="BB94" s="0" t="n">
        <v>0</v>
      </c>
      <c r="BC94" s="0" t="n">
        <v>0</v>
      </c>
      <c r="BD94" s="0" t="n">
        <v>0</v>
      </c>
      <c r="BE94" s="0" t="n">
        <v>0</v>
      </c>
      <c r="BF94" s="0" t="n">
        <v>0</v>
      </c>
      <c r="BG94" s="0" t="n">
        <v>0</v>
      </c>
      <c r="BH94" s="0" t="n">
        <v>0</v>
      </c>
      <c r="BI94" s="0" t="n">
        <v>0</v>
      </c>
      <c r="BJ94" s="0" t="n">
        <v>0</v>
      </c>
      <c r="BK94" s="0" t="n">
        <v>0</v>
      </c>
      <c r="BL94" s="0" t="n">
        <v>0</v>
      </c>
      <c r="BM94" s="0" t="n">
        <v>0</v>
      </c>
      <c r="BN94" s="0" t="n">
        <v>0</v>
      </c>
      <c r="BO94" s="0" t="n">
        <v>0</v>
      </c>
      <c r="BP94" s="0" t="n">
        <v>0</v>
      </c>
      <c r="BQ94" s="0" t="n">
        <v>0</v>
      </c>
      <c r="BR94" s="0" t="n">
        <v>0</v>
      </c>
      <c r="BS94" s="0" t="n">
        <v>0</v>
      </c>
      <c r="BT94" s="0" t="n">
        <v>0</v>
      </c>
      <c r="BU94" s="0" t="n">
        <v>0</v>
      </c>
      <c r="BV94" s="0" t="n">
        <v>0</v>
      </c>
      <c r="BW94" s="0" t="n">
        <v>0</v>
      </c>
      <c r="CV94" s="0" t="n">
        <v>0</v>
      </c>
      <c r="CW94" s="0" t="n">
        <v>0</v>
      </c>
      <c r="CX94" s="0" t="n">
        <f aca="false">ROUND(Y94*Source!I69,9)</f>
        <v>0.38</v>
      </c>
      <c r="CY94" s="0" t="n">
        <f aca="false">AA94</f>
        <v>0</v>
      </c>
      <c r="CZ94" s="0" t="n">
        <f aca="false">AE94</f>
        <v>0</v>
      </c>
      <c r="DA94" s="0" t="n">
        <f aca="false">AI94</f>
        <v>1</v>
      </c>
      <c r="DB94" s="0" t="n">
        <f aca="false">ROUND(AT94*CZ94,2)</f>
        <v>0</v>
      </c>
      <c r="DC94" s="0" t="n">
        <f aca="false">ROUND(AT94*AG94,2)</f>
        <v>0</v>
      </c>
      <c r="DF94" s="0" t="n">
        <f aca="false">ROUND(ROUND(AE94,2)*CX94,2)</f>
        <v>0</v>
      </c>
      <c r="DG94" s="0" t="n">
        <f aca="false">ROUND(ROUND(AF94,2)*CX94,2)</f>
        <v>0</v>
      </c>
      <c r="DH94" s="0" t="n">
        <f aca="false">ROUND(ROUND(AG94,2)*ROUND(AT94*Source!I69,9),2)</f>
        <v>0</v>
      </c>
      <c r="DI94" s="0" t="n">
        <f aca="false">ROUND(ROUND(AH94,2)*CX94,2)</f>
        <v>0</v>
      </c>
      <c r="DJ94" s="0" t="n">
        <f aca="false">DF94</f>
        <v>0</v>
      </c>
      <c r="DK94" s="0" t="n">
        <v>0</v>
      </c>
      <c r="DM94" s="0" t="n">
        <v>0</v>
      </c>
      <c r="DO94" s="0" t="n">
        <v>0</v>
      </c>
    </row>
    <row r="95" customFormat="false" ht="12.75" hidden="false" customHeight="false" outlineLevel="0" collapsed="false">
      <c r="A95" s="0" t="n">
        <f aca="false">ROW(Source!A69)</f>
        <v>69</v>
      </c>
      <c r="B95" s="0" t="n">
        <v>86497921</v>
      </c>
      <c r="C95" s="0" t="n">
        <v>86498004</v>
      </c>
      <c r="D95" s="0" t="n">
        <v>0</v>
      </c>
      <c r="E95" s="0" t="n">
        <v>1</v>
      </c>
      <c r="F95" s="0" t="n">
        <v>1</v>
      </c>
      <c r="G95" s="0" t="n">
        <v>30515945</v>
      </c>
      <c r="H95" s="0" t="n">
        <v>3</v>
      </c>
      <c r="I95" s="0" t="s">
        <v>310</v>
      </c>
      <c r="K95" s="0" t="s">
        <v>311</v>
      </c>
      <c r="L95" s="0" t="n">
        <v>1301</v>
      </c>
      <c r="N95" s="0" t="n">
        <v>1003</v>
      </c>
      <c r="O95" s="0" t="s">
        <v>192</v>
      </c>
      <c r="P95" s="0" t="s">
        <v>192</v>
      </c>
      <c r="Q95" s="0" t="n">
        <v>1</v>
      </c>
      <c r="W95" s="0" t="n">
        <v>0</v>
      </c>
      <c r="X95" s="0" t="n">
        <v>419962136</v>
      </c>
      <c r="Y95" s="0" t="n">
        <f aca="false">AT95</f>
        <v>10</v>
      </c>
      <c r="AA95" s="0" t="n">
        <v>0</v>
      </c>
      <c r="AB95" s="0" t="n">
        <v>0</v>
      </c>
      <c r="AC95" s="0" t="n">
        <v>0</v>
      </c>
      <c r="AD95" s="0" t="n">
        <v>0</v>
      </c>
      <c r="AE95" s="0" t="n">
        <v>0</v>
      </c>
      <c r="AF95" s="0" t="n">
        <v>0</v>
      </c>
      <c r="AG95" s="0" t="n">
        <v>0</v>
      </c>
      <c r="AH95" s="0" t="n">
        <v>0</v>
      </c>
      <c r="AI95" s="0" t="n">
        <v>1</v>
      </c>
      <c r="AJ95" s="0" t="n">
        <v>1</v>
      </c>
      <c r="AK95" s="0" t="n">
        <v>1</v>
      </c>
      <c r="AL95" s="0" t="n">
        <v>1</v>
      </c>
      <c r="AM95" s="0" t="n">
        <v>0</v>
      </c>
      <c r="AN95" s="0" t="n">
        <v>0</v>
      </c>
      <c r="AO95" s="0" t="n">
        <v>1</v>
      </c>
      <c r="AP95" s="0" t="n">
        <v>0</v>
      </c>
      <c r="AQ95" s="0" t="n">
        <v>0</v>
      </c>
      <c r="AR95" s="0" t="n">
        <v>0</v>
      </c>
      <c r="AT95" s="0" t="n">
        <v>10</v>
      </c>
      <c r="AV95" s="0" t="n">
        <v>0</v>
      </c>
      <c r="AW95" s="0" t="n">
        <v>2</v>
      </c>
      <c r="AX95" s="0" t="n">
        <v>86498040</v>
      </c>
      <c r="AY95" s="0" t="n">
        <v>1</v>
      </c>
      <c r="AZ95" s="0" t="n">
        <v>6144</v>
      </c>
      <c r="BA95" s="0" t="n">
        <v>95</v>
      </c>
      <c r="BB95" s="0" t="n">
        <v>0</v>
      </c>
      <c r="BC95" s="0" t="n">
        <v>0</v>
      </c>
      <c r="BD95" s="0" t="n">
        <v>0</v>
      </c>
      <c r="BE95" s="0" t="n">
        <v>0</v>
      </c>
      <c r="BF95" s="0" t="n">
        <v>0</v>
      </c>
      <c r="BG95" s="0" t="n">
        <v>0</v>
      </c>
      <c r="BH95" s="0" t="n">
        <v>0</v>
      </c>
      <c r="BI95" s="0" t="n">
        <v>0</v>
      </c>
      <c r="BJ95" s="0" t="n">
        <v>0</v>
      </c>
      <c r="BK95" s="0" t="n">
        <v>0</v>
      </c>
      <c r="BL95" s="0" t="n">
        <v>0</v>
      </c>
      <c r="BM95" s="0" t="n">
        <v>0</v>
      </c>
      <c r="BN95" s="0" t="n">
        <v>0</v>
      </c>
      <c r="BO95" s="0" t="n">
        <v>0</v>
      </c>
      <c r="BP95" s="0" t="n">
        <v>0</v>
      </c>
      <c r="BQ95" s="0" t="n">
        <v>0</v>
      </c>
      <c r="BR95" s="0" t="n">
        <v>0</v>
      </c>
      <c r="BS95" s="0" t="n">
        <v>0</v>
      </c>
      <c r="BT95" s="0" t="n">
        <v>0</v>
      </c>
      <c r="BU95" s="0" t="n">
        <v>0</v>
      </c>
      <c r="BV95" s="0" t="n">
        <v>0</v>
      </c>
      <c r="BW95" s="0" t="n">
        <v>0</v>
      </c>
      <c r="CV95" s="0" t="n">
        <v>0</v>
      </c>
      <c r="CW95" s="0" t="n">
        <v>0</v>
      </c>
      <c r="CX95" s="0" t="n">
        <f aca="false">ROUND(Y95*Source!I69,9)</f>
        <v>20</v>
      </c>
      <c r="CY95" s="0" t="n">
        <f aca="false">AA95</f>
        <v>0</v>
      </c>
      <c r="CZ95" s="0" t="n">
        <f aca="false">AE95</f>
        <v>0</v>
      </c>
      <c r="DA95" s="0" t="n">
        <f aca="false">AI95</f>
        <v>1</v>
      </c>
      <c r="DB95" s="0" t="n">
        <f aca="false">ROUND(AT95*CZ95,2)</f>
        <v>0</v>
      </c>
      <c r="DC95" s="0" t="n">
        <f aca="false">ROUND(AT95*AG95,2)</f>
        <v>0</v>
      </c>
      <c r="DF95" s="0" t="n">
        <f aca="false">ROUND(ROUND(AE95,2)*CX95,2)</f>
        <v>0</v>
      </c>
      <c r="DG95" s="0" t="n">
        <f aca="false">ROUND(ROUND(AF95,2)*CX95,2)</f>
        <v>0</v>
      </c>
      <c r="DH95" s="0" t="n">
        <f aca="false">ROUND(ROUND(AG95,2)*ROUND(AT95*Source!I69,9),2)</f>
        <v>0</v>
      </c>
      <c r="DI95" s="0" t="n">
        <f aca="false">ROUND(ROUND(AH95,2)*CX95,2)</f>
        <v>0</v>
      </c>
      <c r="DJ95" s="0" t="n">
        <f aca="false">DF95</f>
        <v>0</v>
      </c>
      <c r="DK95" s="0" t="n">
        <v>0</v>
      </c>
      <c r="DM95" s="0" t="n">
        <v>0</v>
      </c>
      <c r="DO95" s="0" t="n">
        <v>0</v>
      </c>
    </row>
    <row r="96" customFormat="false" ht="12.75" hidden="false" customHeight="false" outlineLevel="0" collapsed="false">
      <c r="A96" s="0" t="n">
        <f aca="false">ROW(Source!A69)</f>
        <v>69</v>
      </c>
      <c r="B96" s="0" t="n">
        <v>86497921</v>
      </c>
      <c r="C96" s="0" t="n">
        <v>86498004</v>
      </c>
      <c r="D96" s="0" t="n">
        <v>0</v>
      </c>
      <c r="E96" s="0" t="n">
        <v>1</v>
      </c>
      <c r="F96" s="0" t="n">
        <v>1</v>
      </c>
      <c r="G96" s="0" t="n">
        <v>30515945</v>
      </c>
      <c r="H96" s="0" t="n">
        <v>3</v>
      </c>
      <c r="I96" s="0" t="s">
        <v>312</v>
      </c>
      <c r="K96" s="0" t="s">
        <v>313</v>
      </c>
      <c r="L96" s="0" t="n">
        <v>1348</v>
      </c>
      <c r="N96" s="0" t="n">
        <v>1009</v>
      </c>
      <c r="O96" s="0" t="s">
        <v>220</v>
      </c>
      <c r="P96" s="0" t="s">
        <v>220</v>
      </c>
      <c r="Q96" s="0" t="n">
        <v>1000</v>
      </c>
      <c r="W96" s="0" t="n">
        <v>0</v>
      </c>
      <c r="X96" s="0" t="n">
        <v>1865123312</v>
      </c>
      <c r="Y96" s="0" t="n">
        <f aca="false">AT96</f>
        <v>0.24</v>
      </c>
      <c r="AA96" s="0" t="n">
        <v>0</v>
      </c>
      <c r="AB96" s="0" t="n">
        <v>0</v>
      </c>
      <c r="AC96" s="0" t="n">
        <v>0</v>
      </c>
      <c r="AD96" s="0" t="n">
        <v>0</v>
      </c>
      <c r="AE96" s="0" t="n">
        <v>0</v>
      </c>
      <c r="AF96" s="0" t="n">
        <v>0</v>
      </c>
      <c r="AG96" s="0" t="n">
        <v>0</v>
      </c>
      <c r="AH96" s="0" t="n">
        <v>0</v>
      </c>
      <c r="AI96" s="0" t="n">
        <v>1</v>
      </c>
      <c r="AJ96" s="0" t="n">
        <v>1</v>
      </c>
      <c r="AK96" s="0" t="n">
        <v>1</v>
      </c>
      <c r="AL96" s="0" t="n">
        <v>1</v>
      </c>
      <c r="AM96" s="0" t="n">
        <v>0</v>
      </c>
      <c r="AN96" s="0" t="n">
        <v>0</v>
      </c>
      <c r="AO96" s="0" t="n">
        <v>1</v>
      </c>
      <c r="AP96" s="0" t="n">
        <v>0</v>
      </c>
      <c r="AQ96" s="0" t="n">
        <v>0</v>
      </c>
      <c r="AR96" s="0" t="n">
        <v>0</v>
      </c>
      <c r="AT96" s="0" t="n">
        <v>0.24</v>
      </c>
      <c r="AV96" s="0" t="n">
        <v>0</v>
      </c>
      <c r="AW96" s="0" t="n">
        <v>2</v>
      </c>
      <c r="AX96" s="0" t="n">
        <v>86498041</v>
      </c>
      <c r="AY96" s="0" t="n">
        <v>1</v>
      </c>
      <c r="AZ96" s="0" t="n">
        <v>6144</v>
      </c>
      <c r="BA96" s="0" t="n">
        <v>96</v>
      </c>
      <c r="BB96" s="0" t="n">
        <v>0</v>
      </c>
      <c r="BC96" s="0" t="n">
        <v>0</v>
      </c>
      <c r="BD96" s="0" t="n">
        <v>0</v>
      </c>
      <c r="BE96" s="0" t="n">
        <v>0</v>
      </c>
      <c r="BF96" s="0" t="n">
        <v>0</v>
      </c>
      <c r="BG96" s="0" t="n">
        <v>0</v>
      </c>
      <c r="BH96" s="0" t="n">
        <v>0</v>
      </c>
      <c r="BI96" s="0" t="n">
        <v>0</v>
      </c>
      <c r="BJ96" s="0" t="n">
        <v>0</v>
      </c>
      <c r="BK96" s="0" t="n">
        <v>0</v>
      </c>
      <c r="BL96" s="0" t="n">
        <v>0</v>
      </c>
      <c r="BM96" s="0" t="n">
        <v>0</v>
      </c>
      <c r="BN96" s="0" t="n">
        <v>0</v>
      </c>
      <c r="BO96" s="0" t="n">
        <v>0</v>
      </c>
      <c r="BP96" s="0" t="n">
        <v>0</v>
      </c>
      <c r="BQ96" s="0" t="n">
        <v>0</v>
      </c>
      <c r="BR96" s="0" t="n">
        <v>0</v>
      </c>
      <c r="BS96" s="0" t="n">
        <v>0</v>
      </c>
      <c r="BT96" s="0" t="n">
        <v>0</v>
      </c>
      <c r="BU96" s="0" t="n">
        <v>0</v>
      </c>
      <c r="BV96" s="0" t="n">
        <v>0</v>
      </c>
      <c r="BW96" s="0" t="n">
        <v>0</v>
      </c>
      <c r="CV96" s="0" t="n">
        <v>0</v>
      </c>
      <c r="CW96" s="0" t="n">
        <v>0</v>
      </c>
      <c r="CX96" s="0" t="n">
        <f aca="false">ROUND(Y96*Source!I69,9)</f>
        <v>0.48</v>
      </c>
      <c r="CY96" s="0" t="n">
        <f aca="false">AA96</f>
        <v>0</v>
      </c>
      <c r="CZ96" s="0" t="n">
        <f aca="false">AE96</f>
        <v>0</v>
      </c>
      <c r="DA96" s="0" t="n">
        <f aca="false">AI96</f>
        <v>1</v>
      </c>
      <c r="DB96" s="0" t="n">
        <f aca="false">ROUND(AT96*CZ96,2)</f>
        <v>0</v>
      </c>
      <c r="DC96" s="0" t="n">
        <f aca="false">ROUND(AT96*AG96,2)</f>
        <v>0</v>
      </c>
      <c r="DF96" s="0" t="n">
        <f aca="false">ROUND(ROUND(AE96,2)*CX96,2)</f>
        <v>0</v>
      </c>
      <c r="DG96" s="0" t="n">
        <f aca="false">ROUND(ROUND(AF96,2)*CX96,2)</f>
        <v>0</v>
      </c>
      <c r="DH96" s="0" t="n">
        <f aca="false">ROUND(ROUND(AG96,2)*ROUND(AT96*Source!I69,9),2)</f>
        <v>0</v>
      </c>
      <c r="DI96" s="0" t="n">
        <f aca="false">ROUND(ROUND(AH96,2)*CX96,2)</f>
        <v>0</v>
      </c>
      <c r="DJ96" s="0" t="n">
        <f aca="false">DF96</f>
        <v>0</v>
      </c>
      <c r="DK96" s="0" t="n">
        <v>0</v>
      </c>
      <c r="DM96" s="0" t="n">
        <v>0</v>
      </c>
      <c r="DO96" s="0" t="n">
        <v>0</v>
      </c>
    </row>
    <row r="97" customFormat="false" ht="12.75" hidden="false" customHeight="false" outlineLevel="0" collapsed="false">
      <c r="A97" s="0" t="n">
        <f aca="false">ROW(Source!A69)</f>
        <v>69</v>
      </c>
      <c r="B97" s="0" t="n">
        <v>86497921</v>
      </c>
      <c r="C97" s="0" t="n">
        <v>86498004</v>
      </c>
      <c r="D97" s="0" t="n">
        <v>30531995</v>
      </c>
      <c r="E97" s="0" t="n">
        <v>1</v>
      </c>
      <c r="F97" s="0" t="n">
        <v>1</v>
      </c>
      <c r="G97" s="0" t="n">
        <v>30515945</v>
      </c>
      <c r="H97" s="0" t="n">
        <v>3</v>
      </c>
      <c r="I97" s="0" t="s">
        <v>314</v>
      </c>
      <c r="K97" s="0" t="s">
        <v>315</v>
      </c>
      <c r="L97" s="0" t="n">
        <v>1303</v>
      </c>
      <c r="N97" s="0" t="n">
        <v>1003</v>
      </c>
      <c r="O97" s="0" t="s">
        <v>316</v>
      </c>
      <c r="P97" s="0" t="s">
        <v>316</v>
      </c>
      <c r="Q97" s="0" t="n">
        <v>1000</v>
      </c>
      <c r="W97" s="0" t="n">
        <v>0</v>
      </c>
      <c r="X97" s="0" t="n">
        <v>-526462348</v>
      </c>
      <c r="Y97" s="0" t="n">
        <f aca="false">AT97</f>
        <v>0.017</v>
      </c>
      <c r="AA97" s="0" t="n">
        <v>0</v>
      </c>
      <c r="AB97" s="0" t="n">
        <v>0</v>
      </c>
      <c r="AC97" s="0" t="n">
        <v>0</v>
      </c>
      <c r="AD97" s="0" t="n">
        <v>0</v>
      </c>
      <c r="AE97" s="0" t="n">
        <v>0</v>
      </c>
      <c r="AF97" s="0" t="n">
        <v>0</v>
      </c>
      <c r="AG97" s="0" t="n">
        <v>0</v>
      </c>
      <c r="AH97" s="0" t="n">
        <v>0</v>
      </c>
      <c r="AI97" s="0" t="n">
        <v>1</v>
      </c>
      <c r="AJ97" s="0" t="n">
        <v>1</v>
      </c>
      <c r="AK97" s="0" t="n">
        <v>1</v>
      </c>
      <c r="AL97" s="0" t="n">
        <v>1</v>
      </c>
      <c r="AM97" s="0" t="n">
        <v>0</v>
      </c>
      <c r="AN97" s="0" t="n">
        <v>0</v>
      </c>
      <c r="AO97" s="0" t="n">
        <v>0</v>
      </c>
      <c r="AP97" s="0" t="n">
        <v>0</v>
      </c>
      <c r="AQ97" s="0" t="n">
        <v>0</v>
      </c>
      <c r="AR97" s="0" t="n">
        <v>0</v>
      </c>
      <c r="AT97" s="0" t="n">
        <v>0.017</v>
      </c>
      <c r="AV97" s="0" t="n">
        <v>0</v>
      </c>
      <c r="AW97" s="0" t="n">
        <v>2</v>
      </c>
      <c r="AX97" s="0" t="n">
        <v>86498042</v>
      </c>
      <c r="AY97" s="0" t="n">
        <v>1</v>
      </c>
      <c r="AZ97" s="0" t="n">
        <v>6144</v>
      </c>
      <c r="BA97" s="0" t="n">
        <v>97</v>
      </c>
      <c r="BB97" s="0" t="n">
        <v>0</v>
      </c>
      <c r="BC97" s="0" t="n">
        <v>0</v>
      </c>
      <c r="BD97" s="0" t="n">
        <v>0</v>
      </c>
      <c r="BE97" s="0" t="n">
        <v>0</v>
      </c>
      <c r="BF97" s="0" t="n">
        <v>0</v>
      </c>
      <c r="BG97" s="0" t="n">
        <v>0</v>
      </c>
      <c r="BH97" s="0" t="n">
        <v>0</v>
      </c>
      <c r="BI97" s="0" t="n">
        <v>0</v>
      </c>
      <c r="BJ97" s="0" t="n">
        <v>0</v>
      </c>
      <c r="BK97" s="0" t="n">
        <v>0</v>
      </c>
      <c r="BL97" s="0" t="n">
        <v>0</v>
      </c>
      <c r="BM97" s="0" t="n">
        <v>0</v>
      </c>
      <c r="BN97" s="0" t="n">
        <v>0</v>
      </c>
      <c r="BO97" s="0" t="n">
        <v>0</v>
      </c>
      <c r="BP97" s="0" t="n">
        <v>0</v>
      </c>
      <c r="BQ97" s="0" t="n">
        <v>0</v>
      </c>
      <c r="BR97" s="0" t="n">
        <v>0</v>
      </c>
      <c r="BS97" s="0" t="n">
        <v>0</v>
      </c>
      <c r="BT97" s="0" t="n">
        <v>0</v>
      </c>
      <c r="BU97" s="0" t="n">
        <v>0</v>
      </c>
      <c r="BV97" s="0" t="n">
        <v>0</v>
      </c>
      <c r="BW97" s="0" t="n">
        <v>0</v>
      </c>
      <c r="CV97" s="0" t="n">
        <v>0</v>
      </c>
      <c r="CW97" s="0" t="n">
        <v>0</v>
      </c>
      <c r="CX97" s="0" t="n">
        <f aca="false">ROUND(Y97*Source!I69,9)</f>
        <v>0.034</v>
      </c>
      <c r="CY97" s="0" t="n">
        <f aca="false">AA97</f>
        <v>0</v>
      </c>
      <c r="CZ97" s="0" t="n">
        <f aca="false">AE97</f>
        <v>0</v>
      </c>
      <c r="DA97" s="0" t="n">
        <f aca="false">AI97</f>
        <v>1</v>
      </c>
      <c r="DB97" s="0" t="n">
        <f aca="false">ROUND(AT97*CZ97,2)</f>
        <v>0</v>
      </c>
      <c r="DC97" s="0" t="n">
        <f aca="false">ROUND(AT97*AG97,2)</f>
        <v>0</v>
      </c>
      <c r="DF97" s="0" t="n">
        <f aca="false">ROUND(ROUND(AE97,2)*CX97,2)</f>
        <v>0</v>
      </c>
      <c r="DG97" s="0" t="n">
        <f aca="false">ROUND(ROUND(AF97,2)*CX97,2)</f>
        <v>0</v>
      </c>
      <c r="DH97" s="0" t="n">
        <f aca="false">ROUND(ROUND(AG97,2)*ROUND(AT97*Source!I69,9),2)</f>
        <v>0</v>
      </c>
      <c r="DI97" s="0" t="n">
        <f aca="false">ROUND(ROUND(AH97,2)*CX97,2)</f>
        <v>0</v>
      </c>
      <c r="DJ97" s="0" t="n">
        <f aca="false">DF97</f>
        <v>0</v>
      </c>
      <c r="DK97" s="0" t="n">
        <v>0</v>
      </c>
      <c r="DM97" s="0" t="n">
        <v>0</v>
      </c>
      <c r="DO97" s="0" t="n">
        <v>0</v>
      </c>
    </row>
    <row r="98" customFormat="false" ht="12.75" hidden="false" customHeight="false" outlineLevel="0" collapsed="false">
      <c r="A98" s="0" t="n">
        <f aca="false">ROW(Source!A70)</f>
        <v>70</v>
      </c>
      <c r="B98" s="0" t="n">
        <v>86497922</v>
      </c>
      <c r="C98" s="0" t="n">
        <v>86498004</v>
      </c>
      <c r="D98" s="0" t="n">
        <v>0</v>
      </c>
      <c r="E98" s="0" t="n">
        <v>1</v>
      </c>
      <c r="F98" s="0" t="n">
        <v>1</v>
      </c>
      <c r="G98" s="0" t="n">
        <v>30515945</v>
      </c>
      <c r="H98" s="0" t="n">
        <v>1</v>
      </c>
      <c r="I98" s="0" t="s">
        <v>93</v>
      </c>
      <c r="K98" s="0" t="s">
        <v>258</v>
      </c>
      <c r="L98" s="0" t="n">
        <v>1369</v>
      </c>
      <c r="N98" s="0" t="n">
        <v>1013</v>
      </c>
      <c r="O98" s="0" t="s">
        <v>259</v>
      </c>
      <c r="P98" s="0" t="s">
        <v>259</v>
      </c>
      <c r="Q98" s="0" t="n">
        <v>1</v>
      </c>
      <c r="W98" s="0" t="n">
        <v>0</v>
      </c>
      <c r="X98" s="0" t="n">
        <v>-2001970737</v>
      </c>
      <c r="Y98" s="0" t="n">
        <f aca="false">(AT98*1.1*0.6)</f>
        <v>72.6</v>
      </c>
      <c r="AA98" s="0" t="n">
        <v>0</v>
      </c>
      <c r="AB98" s="0" t="n">
        <v>0</v>
      </c>
      <c r="AC98" s="0" t="n">
        <v>0</v>
      </c>
      <c r="AD98" s="0" t="n">
        <v>0</v>
      </c>
      <c r="AE98" s="0" t="n">
        <v>0</v>
      </c>
      <c r="AF98" s="0" t="n">
        <v>0</v>
      </c>
      <c r="AG98" s="0" t="n">
        <v>0</v>
      </c>
      <c r="AH98" s="0" t="n">
        <v>0</v>
      </c>
      <c r="AI98" s="0" t="n">
        <v>1</v>
      </c>
      <c r="AJ98" s="0" t="n">
        <v>1</v>
      </c>
      <c r="AK98" s="0" t="n">
        <v>1</v>
      </c>
      <c r="AL98" s="0" t="n">
        <v>1</v>
      </c>
      <c r="AM98" s="0" t="n">
        <v>0</v>
      </c>
      <c r="AN98" s="0" t="n">
        <v>0</v>
      </c>
      <c r="AO98" s="0" t="n">
        <v>1</v>
      </c>
      <c r="AP98" s="0" t="n">
        <v>0</v>
      </c>
      <c r="AQ98" s="0" t="n">
        <v>0</v>
      </c>
      <c r="AR98" s="0" t="n">
        <v>0</v>
      </c>
      <c r="AT98" s="0" t="n">
        <v>110</v>
      </c>
      <c r="AU98" s="0" t="s">
        <v>164</v>
      </c>
      <c r="AV98" s="0" t="n">
        <v>1</v>
      </c>
      <c r="AW98" s="0" t="n">
        <v>2</v>
      </c>
      <c r="AX98" s="0" t="n">
        <v>86498024</v>
      </c>
      <c r="AY98" s="0" t="n">
        <v>1</v>
      </c>
      <c r="AZ98" s="0" t="n">
        <v>6144</v>
      </c>
      <c r="BA98" s="0" t="n">
        <v>98</v>
      </c>
      <c r="BB98" s="0" t="n">
        <v>0</v>
      </c>
      <c r="BC98" s="0" t="n">
        <v>0</v>
      </c>
      <c r="BD98" s="0" t="n">
        <v>0</v>
      </c>
      <c r="BE98" s="0" t="n">
        <v>0</v>
      </c>
      <c r="BF98" s="0" t="n">
        <v>0</v>
      </c>
      <c r="BG98" s="0" t="n">
        <v>0</v>
      </c>
      <c r="BH98" s="0" t="n">
        <v>0</v>
      </c>
      <c r="BI98" s="0" t="n">
        <v>0</v>
      </c>
      <c r="BJ98" s="0" t="n">
        <v>0</v>
      </c>
      <c r="BK98" s="0" t="n">
        <v>0</v>
      </c>
      <c r="BL98" s="0" t="n">
        <v>0</v>
      </c>
      <c r="BM98" s="0" t="n">
        <v>0</v>
      </c>
      <c r="BN98" s="0" t="n">
        <v>0</v>
      </c>
      <c r="BO98" s="0" t="n">
        <v>0</v>
      </c>
      <c r="BP98" s="0" t="n">
        <v>0</v>
      </c>
      <c r="BQ98" s="0" t="n">
        <v>0</v>
      </c>
      <c r="BR98" s="0" t="n">
        <v>0</v>
      </c>
      <c r="BS98" s="0" t="n">
        <v>0</v>
      </c>
      <c r="BT98" s="0" t="n">
        <v>0</v>
      </c>
      <c r="BU98" s="0" t="n">
        <v>0</v>
      </c>
      <c r="BV98" s="0" t="n">
        <v>0</v>
      </c>
      <c r="BW98" s="0" t="n">
        <v>0</v>
      </c>
      <c r="CU98" s="0" t="n">
        <f aca="false">ROUND(AT98*Source!I70*AH98*AL98,2)</f>
        <v>0</v>
      </c>
      <c r="CV98" s="0" t="n">
        <f aca="false">ROUND(Y98*Source!I70,9)</f>
        <v>145.2</v>
      </c>
      <c r="CW98" s="0" t="n">
        <v>0</v>
      </c>
      <c r="CX98" s="0" t="n">
        <f aca="false">ROUND(Y98*Source!I70,9)</f>
        <v>145.2</v>
      </c>
      <c r="CY98" s="0" t="n">
        <f aca="false">AD98</f>
        <v>0</v>
      </c>
      <c r="CZ98" s="0" t="n">
        <f aca="false">AH98</f>
        <v>0</v>
      </c>
      <c r="DA98" s="0" t="n">
        <f aca="false">AL98</f>
        <v>1</v>
      </c>
      <c r="DB98" s="0" t="n">
        <f aca="false">(ROUND(AT98*CZ98,2)*1.1*0.6)</f>
        <v>0</v>
      </c>
      <c r="DC98" s="0" t="n">
        <f aca="false">(ROUND(AT98*AG98,2)*1.1*0.6)</f>
        <v>0</v>
      </c>
      <c r="DF98" s="0" t="n">
        <f aca="false">ROUND(ROUND(AE98,2)*CX98,2)</f>
        <v>0</v>
      </c>
      <c r="DG98" s="0" t="n">
        <f aca="false">ROUND(ROUND(AF98,2)*CX98,2)</f>
        <v>0</v>
      </c>
      <c r="DH98" s="0" t="n">
        <f aca="false">ROUND(ROUND(AG98,2)*ROUND((AT98*Source!I70*1.1*0.6),9),2)</f>
        <v>0</v>
      </c>
      <c r="DI98" s="0" t="n">
        <f aca="false">ROUND(ROUND(AH98,2)*CX98,2)</f>
        <v>0</v>
      </c>
      <c r="DJ98" s="0" t="n">
        <f aca="false">DI98</f>
        <v>0</v>
      </c>
      <c r="DK98" s="0" t="n">
        <v>0</v>
      </c>
      <c r="DM98" s="0" t="n">
        <v>0</v>
      </c>
      <c r="DO98" s="0" t="n">
        <v>0</v>
      </c>
      <c r="DP98" s="0" t="s">
        <v>164</v>
      </c>
    </row>
    <row r="99" customFormat="false" ht="12.75" hidden="false" customHeight="false" outlineLevel="0" collapsed="false">
      <c r="A99" s="0" t="n">
        <f aca="false">ROW(Source!A70)</f>
        <v>70</v>
      </c>
      <c r="B99" s="0" t="n">
        <v>86497922</v>
      </c>
      <c r="C99" s="0" t="n">
        <v>86498004</v>
      </c>
      <c r="D99" s="0" t="n">
        <v>0</v>
      </c>
      <c r="E99" s="0" t="n">
        <v>1</v>
      </c>
      <c r="F99" s="0" t="n">
        <v>1</v>
      </c>
      <c r="G99" s="0" t="n">
        <v>30515945</v>
      </c>
      <c r="H99" s="0" t="n">
        <v>2</v>
      </c>
      <c r="I99" s="0" t="s">
        <v>284</v>
      </c>
      <c r="K99" s="0" t="s">
        <v>285</v>
      </c>
      <c r="L99" s="0" t="n">
        <v>1368</v>
      </c>
      <c r="N99" s="0" t="n">
        <v>1011</v>
      </c>
      <c r="O99" s="0" t="s">
        <v>262</v>
      </c>
      <c r="P99" s="0" t="s">
        <v>262</v>
      </c>
      <c r="Q99" s="0" t="n">
        <v>1</v>
      </c>
      <c r="W99" s="0" t="n">
        <v>0</v>
      </c>
      <c r="X99" s="0" t="n">
        <v>-1513636691</v>
      </c>
      <c r="Y99" s="0" t="n">
        <f aca="false">AT99</f>
        <v>1.28</v>
      </c>
      <c r="AA99" s="0" t="n">
        <v>0</v>
      </c>
      <c r="AB99" s="0" t="n">
        <v>97.1</v>
      </c>
      <c r="AC99" s="0" t="n">
        <v>10.24</v>
      </c>
      <c r="AD99" s="0" t="n">
        <v>0</v>
      </c>
      <c r="AE99" s="0" t="n">
        <v>0</v>
      </c>
      <c r="AF99" s="0" t="n">
        <v>91</v>
      </c>
      <c r="AG99" s="0" t="n">
        <v>9.6</v>
      </c>
      <c r="AH99" s="0" t="n">
        <v>0</v>
      </c>
      <c r="AI99" s="0" t="n">
        <v>1</v>
      </c>
      <c r="AJ99" s="0" t="n">
        <v>1</v>
      </c>
      <c r="AK99" s="0" t="n">
        <v>1</v>
      </c>
      <c r="AL99" s="0" t="n">
        <v>1</v>
      </c>
      <c r="AM99" s="0" t="n">
        <v>0</v>
      </c>
      <c r="AN99" s="0" t="n">
        <v>0</v>
      </c>
      <c r="AO99" s="0" t="n">
        <v>1</v>
      </c>
      <c r="AP99" s="0" t="n">
        <v>0</v>
      </c>
      <c r="AQ99" s="0" t="n">
        <v>0</v>
      </c>
      <c r="AR99" s="0" t="n">
        <v>0</v>
      </c>
      <c r="AT99" s="0" t="n">
        <v>1.28</v>
      </c>
      <c r="AV99" s="0" t="n">
        <v>0</v>
      </c>
      <c r="AW99" s="0" t="n">
        <v>2</v>
      </c>
      <c r="AX99" s="0" t="n">
        <v>86498025</v>
      </c>
      <c r="AY99" s="0" t="n">
        <v>1</v>
      </c>
      <c r="AZ99" s="0" t="n">
        <v>6144</v>
      </c>
      <c r="BA99" s="0" t="n">
        <v>99</v>
      </c>
      <c r="BB99" s="0" t="n">
        <v>0</v>
      </c>
      <c r="BC99" s="0" t="n">
        <v>0</v>
      </c>
      <c r="BD99" s="0" t="n">
        <v>0</v>
      </c>
      <c r="BE99" s="0" t="n">
        <v>0</v>
      </c>
      <c r="BF99" s="0" t="n">
        <v>0</v>
      </c>
      <c r="BG99" s="0" t="n">
        <v>0</v>
      </c>
      <c r="BH99" s="0" t="n">
        <v>0</v>
      </c>
      <c r="BI99" s="0" t="n">
        <v>0</v>
      </c>
      <c r="BJ99" s="0" t="n">
        <v>0</v>
      </c>
      <c r="BK99" s="0" t="n">
        <v>0</v>
      </c>
      <c r="BL99" s="0" t="n">
        <v>0</v>
      </c>
      <c r="BM99" s="0" t="n">
        <v>0</v>
      </c>
      <c r="BN99" s="0" t="n">
        <v>0</v>
      </c>
      <c r="BO99" s="0" t="n">
        <v>0</v>
      </c>
      <c r="BP99" s="0" t="n">
        <v>0</v>
      </c>
      <c r="BQ99" s="0" t="n">
        <v>0</v>
      </c>
      <c r="BR99" s="0" t="n">
        <v>0</v>
      </c>
      <c r="BS99" s="0" t="n">
        <v>0</v>
      </c>
      <c r="BT99" s="0" t="n">
        <v>0</v>
      </c>
      <c r="BU99" s="0" t="n">
        <v>0</v>
      </c>
      <c r="BV99" s="0" t="n">
        <v>0</v>
      </c>
      <c r="BW99" s="0" t="n">
        <v>0</v>
      </c>
      <c r="CV99" s="0" t="n">
        <v>0</v>
      </c>
      <c r="CW99" s="0" t="n">
        <f aca="false">ROUND(AT99*Source!I70*DO99,9)</f>
        <v>0</v>
      </c>
      <c r="CX99" s="0" t="n">
        <f aca="false">ROUND(Y99*Source!I70,9)</f>
        <v>2.56</v>
      </c>
      <c r="CY99" s="0" t="n">
        <f aca="false">AB99</f>
        <v>97.1</v>
      </c>
      <c r="CZ99" s="0" t="n">
        <f aca="false">AF99</f>
        <v>91</v>
      </c>
      <c r="DA99" s="0" t="n">
        <f aca="false">AJ99</f>
        <v>1</v>
      </c>
      <c r="DB99" s="0" t="n">
        <f aca="false">ROUND(AT99*CZ99,2)</f>
        <v>116.48</v>
      </c>
      <c r="DC99" s="0" t="n">
        <f aca="false">ROUND(AT99*AG99,2)</f>
        <v>12.29</v>
      </c>
      <c r="DF99" s="0" t="n">
        <f aca="false">ROUND(ROUND(AE99,2)*CX99,2)</f>
        <v>0</v>
      </c>
      <c r="DG99" s="0" t="n">
        <f aca="false">ROUND(ROUND(AF99,2)*CX99,2)</f>
        <v>232.96</v>
      </c>
      <c r="DH99" s="0" t="n">
        <f aca="false">ROUND(ROUND(AG99,2)*ROUND(AT99*Source!I70,9),2)</f>
        <v>24.58</v>
      </c>
      <c r="DI99" s="0" t="n">
        <f aca="false">ROUND(ROUND(AH99,2)*CX99,2)</f>
        <v>0</v>
      </c>
      <c r="DJ99" s="0" t="n">
        <f aca="false">DG99</f>
        <v>232.96</v>
      </c>
      <c r="DK99" s="0" t="n">
        <v>0</v>
      </c>
      <c r="DM99" s="0" t="n">
        <v>0</v>
      </c>
      <c r="DO99" s="0" t="n">
        <v>0</v>
      </c>
    </row>
    <row r="100" customFormat="false" ht="12.75" hidden="false" customHeight="false" outlineLevel="0" collapsed="false">
      <c r="A100" s="0" t="n">
        <f aca="false">ROW(Source!A70)</f>
        <v>70</v>
      </c>
      <c r="B100" s="0" t="n">
        <v>86497922</v>
      </c>
      <c r="C100" s="0" t="n">
        <v>86498004</v>
      </c>
      <c r="D100" s="0" t="n">
        <v>0</v>
      </c>
      <c r="E100" s="0" t="n">
        <v>1</v>
      </c>
      <c r="F100" s="0" t="n">
        <v>1</v>
      </c>
      <c r="G100" s="0" t="n">
        <v>30515945</v>
      </c>
      <c r="H100" s="0" t="n">
        <v>2</v>
      </c>
      <c r="I100" s="0" t="s">
        <v>286</v>
      </c>
      <c r="K100" s="0" t="s">
        <v>287</v>
      </c>
      <c r="L100" s="0" t="n">
        <v>1368</v>
      </c>
      <c r="N100" s="0" t="n">
        <v>1011</v>
      </c>
      <c r="O100" s="0" t="s">
        <v>262</v>
      </c>
      <c r="P100" s="0" t="s">
        <v>262</v>
      </c>
      <c r="Q100" s="0" t="n">
        <v>1</v>
      </c>
      <c r="W100" s="0" t="n">
        <v>0</v>
      </c>
      <c r="X100" s="0" t="n">
        <v>593815010</v>
      </c>
      <c r="Y100" s="0" t="n">
        <f aca="false">AT100</f>
        <v>5.05</v>
      </c>
      <c r="AA100" s="0" t="n">
        <v>0</v>
      </c>
      <c r="AB100" s="0" t="n">
        <v>34.56</v>
      </c>
      <c r="AC100" s="0" t="n">
        <v>0</v>
      </c>
      <c r="AD100" s="0" t="n">
        <v>0</v>
      </c>
      <c r="AE100" s="0" t="n">
        <v>0</v>
      </c>
      <c r="AF100" s="0" t="n">
        <v>32.39</v>
      </c>
      <c r="AG100" s="0" t="n">
        <v>0</v>
      </c>
      <c r="AH100" s="0" t="n">
        <v>0</v>
      </c>
      <c r="AI100" s="0" t="n">
        <v>1</v>
      </c>
      <c r="AJ100" s="0" t="n">
        <v>1</v>
      </c>
      <c r="AK100" s="0" t="n">
        <v>1</v>
      </c>
      <c r="AL100" s="0" t="n">
        <v>1</v>
      </c>
      <c r="AM100" s="0" t="n">
        <v>0</v>
      </c>
      <c r="AN100" s="0" t="n">
        <v>0</v>
      </c>
      <c r="AO100" s="0" t="n">
        <v>1</v>
      </c>
      <c r="AP100" s="0" t="n">
        <v>0</v>
      </c>
      <c r="AQ100" s="0" t="n">
        <v>0</v>
      </c>
      <c r="AR100" s="0" t="n">
        <v>0</v>
      </c>
      <c r="AT100" s="0" t="n">
        <v>5.05</v>
      </c>
      <c r="AV100" s="0" t="n">
        <v>0</v>
      </c>
      <c r="AW100" s="0" t="n">
        <v>2</v>
      </c>
      <c r="AX100" s="0" t="n">
        <v>86498026</v>
      </c>
      <c r="AY100" s="0" t="n">
        <v>1</v>
      </c>
      <c r="AZ100" s="0" t="n">
        <v>6144</v>
      </c>
      <c r="BA100" s="0" t="n">
        <v>100</v>
      </c>
      <c r="BB100" s="0" t="n">
        <v>0</v>
      </c>
      <c r="BC100" s="0" t="n">
        <v>0</v>
      </c>
      <c r="BD100" s="0" t="n">
        <v>0</v>
      </c>
      <c r="BE100" s="0" t="n">
        <v>0</v>
      </c>
      <c r="BF100" s="0" t="n">
        <v>0</v>
      </c>
      <c r="BG100" s="0" t="n">
        <v>0</v>
      </c>
      <c r="BH100" s="0" t="n">
        <v>0</v>
      </c>
      <c r="BI100" s="0" t="n">
        <v>0</v>
      </c>
      <c r="BJ100" s="0" t="n">
        <v>0</v>
      </c>
      <c r="BK100" s="0" t="n">
        <v>0</v>
      </c>
      <c r="BL100" s="0" t="n">
        <v>0</v>
      </c>
      <c r="BM100" s="0" t="n">
        <v>0</v>
      </c>
      <c r="BN100" s="0" t="n">
        <v>0</v>
      </c>
      <c r="BO100" s="0" t="n">
        <v>0</v>
      </c>
      <c r="BP100" s="0" t="n">
        <v>0</v>
      </c>
      <c r="BQ100" s="0" t="n">
        <v>0</v>
      </c>
      <c r="BR100" s="0" t="n">
        <v>0</v>
      </c>
      <c r="BS100" s="0" t="n">
        <v>0</v>
      </c>
      <c r="BT100" s="0" t="n">
        <v>0</v>
      </c>
      <c r="BU100" s="0" t="n">
        <v>0</v>
      </c>
      <c r="BV100" s="0" t="n">
        <v>0</v>
      </c>
      <c r="BW100" s="0" t="n">
        <v>0</v>
      </c>
      <c r="CV100" s="0" t="n">
        <v>0</v>
      </c>
      <c r="CW100" s="0" t="n">
        <f aca="false">ROUND(AT100*Source!I70*DO100,9)</f>
        <v>0</v>
      </c>
      <c r="CX100" s="0" t="n">
        <f aca="false">ROUND(Y100*Source!I70,9)</f>
        <v>10.1</v>
      </c>
      <c r="CY100" s="0" t="n">
        <f aca="false">AB100</f>
        <v>34.56</v>
      </c>
      <c r="CZ100" s="0" t="n">
        <f aca="false">AF100</f>
        <v>32.39</v>
      </c>
      <c r="DA100" s="0" t="n">
        <f aca="false">AJ100</f>
        <v>1</v>
      </c>
      <c r="DB100" s="0" t="n">
        <f aca="false">ROUND(AT100*CZ100,2)</f>
        <v>163.57</v>
      </c>
      <c r="DC100" s="0" t="n">
        <f aca="false">ROUND(AT100*AG100,2)</f>
        <v>0</v>
      </c>
      <c r="DF100" s="0" t="n">
        <f aca="false">ROUND(ROUND(AE100,2)*CX100,2)</f>
        <v>0</v>
      </c>
      <c r="DG100" s="0" t="n">
        <f aca="false">ROUND(ROUND(AF100,2)*CX100,2)</f>
        <v>327.14</v>
      </c>
      <c r="DH100" s="0" t="n">
        <f aca="false">ROUND(ROUND(AG100,2)*ROUND(AT100*Source!I70,9),2)</f>
        <v>0</v>
      </c>
      <c r="DI100" s="0" t="n">
        <f aca="false">ROUND(ROUND(AH100,2)*CX100,2)</f>
        <v>0</v>
      </c>
      <c r="DJ100" s="0" t="n">
        <f aca="false">DG100</f>
        <v>327.14</v>
      </c>
      <c r="DK100" s="0" t="n">
        <v>0</v>
      </c>
      <c r="DM100" s="0" t="n">
        <v>0</v>
      </c>
      <c r="DO100" s="0" t="n">
        <v>0</v>
      </c>
    </row>
    <row r="101" customFormat="false" ht="12.75" hidden="false" customHeight="false" outlineLevel="0" collapsed="false">
      <c r="A101" s="0" t="n">
        <f aca="false">ROW(Source!A70)</f>
        <v>70</v>
      </c>
      <c r="B101" s="0" t="n">
        <v>86497922</v>
      </c>
      <c r="C101" s="0" t="n">
        <v>86498004</v>
      </c>
      <c r="D101" s="0" t="n">
        <v>0</v>
      </c>
      <c r="E101" s="0" t="n">
        <v>1</v>
      </c>
      <c r="F101" s="0" t="n">
        <v>1</v>
      </c>
      <c r="G101" s="0" t="n">
        <v>30515945</v>
      </c>
      <c r="H101" s="0" t="n">
        <v>2</v>
      </c>
      <c r="I101" s="0" t="s">
        <v>263</v>
      </c>
      <c r="K101" s="0" t="s">
        <v>264</v>
      </c>
      <c r="L101" s="0" t="n">
        <v>1368</v>
      </c>
      <c r="N101" s="0" t="n">
        <v>1011</v>
      </c>
      <c r="O101" s="0" t="s">
        <v>262</v>
      </c>
      <c r="P101" s="0" t="s">
        <v>262</v>
      </c>
      <c r="Q101" s="0" t="n">
        <v>1</v>
      </c>
      <c r="W101" s="0" t="n">
        <v>0</v>
      </c>
      <c r="X101" s="0" t="n">
        <v>-36453594</v>
      </c>
      <c r="Y101" s="0" t="n">
        <f aca="false">AT101</f>
        <v>1.57</v>
      </c>
      <c r="AA101" s="0" t="n">
        <v>0</v>
      </c>
      <c r="AB101" s="0" t="n">
        <v>58.52</v>
      </c>
      <c r="AC101" s="0" t="n">
        <v>8.89</v>
      </c>
      <c r="AD101" s="0" t="n">
        <v>0</v>
      </c>
      <c r="AE101" s="0" t="n">
        <v>0</v>
      </c>
      <c r="AF101" s="0" t="n">
        <v>54.85</v>
      </c>
      <c r="AG101" s="0" t="n">
        <v>8.33</v>
      </c>
      <c r="AH101" s="0" t="n">
        <v>0</v>
      </c>
      <c r="AI101" s="0" t="n">
        <v>1</v>
      </c>
      <c r="AJ101" s="0" t="n">
        <v>1</v>
      </c>
      <c r="AK101" s="0" t="n">
        <v>1</v>
      </c>
      <c r="AL101" s="0" t="n">
        <v>1</v>
      </c>
      <c r="AM101" s="0" t="n">
        <v>0</v>
      </c>
      <c r="AN101" s="0" t="n">
        <v>0</v>
      </c>
      <c r="AO101" s="0" t="n">
        <v>1</v>
      </c>
      <c r="AP101" s="0" t="n">
        <v>0</v>
      </c>
      <c r="AQ101" s="0" t="n">
        <v>0</v>
      </c>
      <c r="AR101" s="0" t="n">
        <v>0</v>
      </c>
      <c r="AT101" s="0" t="n">
        <v>1.57</v>
      </c>
      <c r="AV101" s="0" t="n">
        <v>0</v>
      </c>
      <c r="AW101" s="0" t="n">
        <v>2</v>
      </c>
      <c r="AX101" s="0" t="n">
        <v>86498027</v>
      </c>
      <c r="AY101" s="0" t="n">
        <v>1</v>
      </c>
      <c r="AZ101" s="0" t="n">
        <v>6144</v>
      </c>
      <c r="BA101" s="0" t="n">
        <v>101</v>
      </c>
      <c r="BB101" s="0" t="n">
        <v>0</v>
      </c>
      <c r="BC101" s="0" t="n">
        <v>0</v>
      </c>
      <c r="BD101" s="0" t="n">
        <v>0</v>
      </c>
      <c r="BE101" s="0" t="n">
        <v>0</v>
      </c>
      <c r="BF101" s="0" t="n">
        <v>0</v>
      </c>
      <c r="BG101" s="0" t="n">
        <v>0</v>
      </c>
      <c r="BH101" s="0" t="n">
        <v>0</v>
      </c>
      <c r="BI101" s="0" t="n">
        <v>0</v>
      </c>
      <c r="BJ101" s="0" t="n">
        <v>0</v>
      </c>
      <c r="BK101" s="0" t="n">
        <v>0</v>
      </c>
      <c r="BL101" s="0" t="n">
        <v>0</v>
      </c>
      <c r="BM101" s="0" t="n">
        <v>0</v>
      </c>
      <c r="BN101" s="0" t="n">
        <v>0</v>
      </c>
      <c r="BO101" s="0" t="n">
        <v>0</v>
      </c>
      <c r="BP101" s="0" t="n">
        <v>0</v>
      </c>
      <c r="BQ101" s="0" t="n">
        <v>0</v>
      </c>
      <c r="BR101" s="0" t="n">
        <v>0</v>
      </c>
      <c r="BS101" s="0" t="n">
        <v>0</v>
      </c>
      <c r="BT101" s="0" t="n">
        <v>0</v>
      </c>
      <c r="BU101" s="0" t="n">
        <v>0</v>
      </c>
      <c r="BV101" s="0" t="n">
        <v>0</v>
      </c>
      <c r="BW101" s="0" t="n">
        <v>0</v>
      </c>
      <c r="CV101" s="0" t="n">
        <v>0</v>
      </c>
      <c r="CW101" s="0" t="n">
        <f aca="false">ROUND(AT101*Source!I70*DO101,9)</f>
        <v>0</v>
      </c>
      <c r="CX101" s="0" t="n">
        <f aca="false">ROUND(Y101*Source!I70,9)</f>
        <v>3.14</v>
      </c>
      <c r="CY101" s="0" t="n">
        <f aca="false">AB101</f>
        <v>58.52</v>
      </c>
      <c r="CZ101" s="0" t="n">
        <f aca="false">AF101</f>
        <v>54.85</v>
      </c>
      <c r="DA101" s="0" t="n">
        <f aca="false">AJ101</f>
        <v>1</v>
      </c>
      <c r="DB101" s="0" t="n">
        <f aca="false">ROUND(AT101*CZ101,2)</f>
        <v>86.11</v>
      </c>
      <c r="DC101" s="0" t="n">
        <f aca="false">ROUND(AT101*AG101,2)</f>
        <v>13.08</v>
      </c>
      <c r="DF101" s="0" t="n">
        <f aca="false">ROUND(ROUND(AE101,2)*CX101,2)</f>
        <v>0</v>
      </c>
      <c r="DG101" s="0" t="n">
        <f aca="false">ROUND(ROUND(AF101,2)*CX101,2)</f>
        <v>172.23</v>
      </c>
      <c r="DH101" s="0" t="n">
        <f aca="false">ROUND(ROUND(AG101,2)*ROUND(AT101*Source!I70,9),2)</f>
        <v>26.16</v>
      </c>
      <c r="DI101" s="0" t="n">
        <f aca="false">ROUND(ROUND(AH101,2)*CX101,2)</f>
        <v>0</v>
      </c>
      <c r="DJ101" s="0" t="n">
        <f aca="false">DG101</f>
        <v>172.23</v>
      </c>
      <c r="DK101" s="0" t="n">
        <v>0</v>
      </c>
      <c r="DM101" s="0" t="n">
        <v>0</v>
      </c>
      <c r="DO101" s="0" t="n">
        <v>0</v>
      </c>
    </row>
    <row r="102" customFormat="false" ht="12.75" hidden="false" customHeight="false" outlineLevel="0" collapsed="false">
      <c r="A102" s="0" t="n">
        <f aca="false">ROW(Source!A70)</f>
        <v>70</v>
      </c>
      <c r="B102" s="0" t="n">
        <v>86497922</v>
      </c>
      <c r="C102" s="0" t="n">
        <v>86498004</v>
      </c>
      <c r="D102" s="0" t="n">
        <v>0</v>
      </c>
      <c r="E102" s="0" t="n">
        <v>1</v>
      </c>
      <c r="F102" s="0" t="n">
        <v>1</v>
      </c>
      <c r="G102" s="0" t="n">
        <v>30515945</v>
      </c>
      <c r="H102" s="0" t="n">
        <v>2</v>
      </c>
      <c r="I102" s="0" t="s">
        <v>265</v>
      </c>
      <c r="K102" s="0" t="s">
        <v>266</v>
      </c>
      <c r="L102" s="0" t="n">
        <v>1368</v>
      </c>
      <c r="N102" s="0" t="n">
        <v>1011</v>
      </c>
      <c r="O102" s="0" t="s">
        <v>262</v>
      </c>
      <c r="P102" s="0" t="s">
        <v>262</v>
      </c>
      <c r="Q102" s="0" t="n">
        <v>1</v>
      </c>
      <c r="W102" s="0" t="n">
        <v>0</v>
      </c>
      <c r="X102" s="0" t="n">
        <v>783330151</v>
      </c>
      <c r="Y102" s="0" t="n">
        <f aca="false">AT102</f>
        <v>0.72</v>
      </c>
      <c r="AA102" s="0" t="n">
        <v>0</v>
      </c>
      <c r="AB102" s="0" t="n">
        <v>126.17</v>
      </c>
      <c r="AC102" s="0" t="n">
        <v>11.92</v>
      </c>
      <c r="AD102" s="0" t="n">
        <v>0</v>
      </c>
      <c r="AE102" s="0" t="n">
        <v>0</v>
      </c>
      <c r="AF102" s="0" t="n">
        <v>118.25</v>
      </c>
      <c r="AG102" s="0" t="n">
        <v>11.17</v>
      </c>
      <c r="AH102" s="0" t="n">
        <v>0</v>
      </c>
      <c r="AI102" s="0" t="n">
        <v>1</v>
      </c>
      <c r="AJ102" s="0" t="n">
        <v>1</v>
      </c>
      <c r="AK102" s="0" t="n">
        <v>1</v>
      </c>
      <c r="AL102" s="0" t="n">
        <v>1</v>
      </c>
      <c r="AM102" s="0" t="n">
        <v>0</v>
      </c>
      <c r="AN102" s="0" t="n">
        <v>0</v>
      </c>
      <c r="AO102" s="0" t="n">
        <v>1</v>
      </c>
      <c r="AP102" s="0" t="n">
        <v>0</v>
      </c>
      <c r="AQ102" s="0" t="n">
        <v>0</v>
      </c>
      <c r="AR102" s="0" t="n">
        <v>0</v>
      </c>
      <c r="AT102" s="0" t="n">
        <v>0.72</v>
      </c>
      <c r="AV102" s="0" t="n">
        <v>0</v>
      </c>
      <c r="AW102" s="0" t="n">
        <v>2</v>
      </c>
      <c r="AX102" s="0" t="n">
        <v>86498028</v>
      </c>
      <c r="AY102" s="0" t="n">
        <v>1</v>
      </c>
      <c r="AZ102" s="0" t="n">
        <v>6144</v>
      </c>
      <c r="BA102" s="0" t="n">
        <v>102</v>
      </c>
      <c r="BB102" s="0" t="n">
        <v>0</v>
      </c>
      <c r="BC102" s="0" t="n">
        <v>0</v>
      </c>
      <c r="BD102" s="0" t="n">
        <v>0</v>
      </c>
      <c r="BE102" s="0" t="n">
        <v>0</v>
      </c>
      <c r="BF102" s="0" t="n">
        <v>0</v>
      </c>
      <c r="BG102" s="0" t="n">
        <v>0</v>
      </c>
      <c r="BH102" s="0" t="n">
        <v>0</v>
      </c>
      <c r="BI102" s="0" t="n">
        <v>0</v>
      </c>
      <c r="BJ102" s="0" t="n">
        <v>0</v>
      </c>
      <c r="BK102" s="0" t="n">
        <v>0</v>
      </c>
      <c r="BL102" s="0" t="n">
        <v>0</v>
      </c>
      <c r="BM102" s="0" t="n">
        <v>0</v>
      </c>
      <c r="BN102" s="0" t="n">
        <v>0</v>
      </c>
      <c r="BO102" s="0" t="n">
        <v>0</v>
      </c>
      <c r="BP102" s="0" t="n">
        <v>0</v>
      </c>
      <c r="BQ102" s="0" t="n">
        <v>0</v>
      </c>
      <c r="BR102" s="0" t="n">
        <v>0</v>
      </c>
      <c r="BS102" s="0" t="n">
        <v>0</v>
      </c>
      <c r="BT102" s="0" t="n">
        <v>0</v>
      </c>
      <c r="BU102" s="0" t="n">
        <v>0</v>
      </c>
      <c r="BV102" s="0" t="n">
        <v>0</v>
      </c>
      <c r="BW102" s="0" t="n">
        <v>0</v>
      </c>
      <c r="CV102" s="0" t="n">
        <v>0</v>
      </c>
      <c r="CW102" s="0" t="n">
        <f aca="false">ROUND(AT102*Source!I70*DO102,9)</f>
        <v>0</v>
      </c>
      <c r="CX102" s="0" t="n">
        <f aca="false">ROUND(Y102*Source!I70,9)</f>
        <v>1.44</v>
      </c>
      <c r="CY102" s="0" t="n">
        <f aca="false">AB102</f>
        <v>126.17</v>
      </c>
      <c r="CZ102" s="0" t="n">
        <f aca="false">AF102</f>
        <v>118.25</v>
      </c>
      <c r="DA102" s="0" t="n">
        <f aca="false">AJ102</f>
        <v>1</v>
      </c>
      <c r="DB102" s="0" t="n">
        <f aca="false">ROUND(AT102*CZ102,2)</f>
        <v>85.14</v>
      </c>
      <c r="DC102" s="0" t="n">
        <f aca="false">ROUND(AT102*AG102,2)</f>
        <v>8.04</v>
      </c>
      <c r="DF102" s="0" t="n">
        <f aca="false">ROUND(ROUND(AE102,2)*CX102,2)</f>
        <v>0</v>
      </c>
      <c r="DG102" s="0" t="n">
        <f aca="false">ROUND(ROUND(AF102,2)*CX102,2)</f>
        <v>170.28</v>
      </c>
      <c r="DH102" s="0" t="n">
        <f aca="false">ROUND(ROUND(AG102,2)*ROUND(AT102*Source!I70,9),2)</f>
        <v>16.08</v>
      </c>
      <c r="DI102" s="0" t="n">
        <f aca="false">ROUND(ROUND(AH102,2)*CX102,2)</f>
        <v>0</v>
      </c>
      <c r="DJ102" s="0" t="n">
        <f aca="false">DG102</f>
        <v>170.28</v>
      </c>
      <c r="DK102" s="0" t="n">
        <v>0</v>
      </c>
      <c r="DM102" s="0" t="n">
        <v>0</v>
      </c>
      <c r="DO102" s="0" t="n">
        <v>0</v>
      </c>
    </row>
    <row r="103" customFormat="false" ht="12.75" hidden="false" customHeight="false" outlineLevel="0" collapsed="false">
      <c r="A103" s="0" t="n">
        <f aca="false">ROW(Source!A70)</f>
        <v>70</v>
      </c>
      <c r="B103" s="0" t="n">
        <v>86497922</v>
      </c>
      <c r="C103" s="0" t="n">
        <v>86498004</v>
      </c>
      <c r="D103" s="0" t="n">
        <v>0</v>
      </c>
      <c r="E103" s="0" t="n">
        <v>1</v>
      </c>
      <c r="F103" s="0" t="n">
        <v>1</v>
      </c>
      <c r="G103" s="0" t="n">
        <v>30515945</v>
      </c>
      <c r="H103" s="0" t="n">
        <v>2</v>
      </c>
      <c r="I103" s="0" t="s">
        <v>288</v>
      </c>
      <c r="K103" s="0" t="s">
        <v>289</v>
      </c>
      <c r="L103" s="0" t="n">
        <v>1368</v>
      </c>
      <c r="N103" s="0" t="n">
        <v>1011</v>
      </c>
      <c r="O103" s="0" t="s">
        <v>262</v>
      </c>
      <c r="P103" s="0" t="s">
        <v>262</v>
      </c>
      <c r="Q103" s="0" t="n">
        <v>1</v>
      </c>
      <c r="W103" s="0" t="n">
        <v>0</v>
      </c>
      <c r="X103" s="0" t="n">
        <v>2078620652</v>
      </c>
      <c r="Y103" s="0" t="n">
        <f aca="false">AT103</f>
        <v>2.2</v>
      </c>
      <c r="AA103" s="0" t="n">
        <v>0</v>
      </c>
      <c r="AB103" s="0" t="n">
        <v>103.64</v>
      </c>
      <c r="AC103" s="0" t="n">
        <v>10.24</v>
      </c>
      <c r="AD103" s="0" t="n">
        <v>0</v>
      </c>
      <c r="AE103" s="0" t="n">
        <v>0</v>
      </c>
      <c r="AF103" s="0" t="n">
        <v>97.13</v>
      </c>
      <c r="AG103" s="0" t="n">
        <v>9.6</v>
      </c>
      <c r="AH103" s="0" t="n">
        <v>0</v>
      </c>
      <c r="AI103" s="0" t="n">
        <v>1</v>
      </c>
      <c r="AJ103" s="0" t="n">
        <v>1</v>
      </c>
      <c r="AK103" s="0" t="n">
        <v>1</v>
      </c>
      <c r="AL103" s="0" t="n">
        <v>1</v>
      </c>
      <c r="AM103" s="0" t="n">
        <v>0</v>
      </c>
      <c r="AN103" s="0" t="n">
        <v>0</v>
      </c>
      <c r="AO103" s="0" t="n">
        <v>1</v>
      </c>
      <c r="AP103" s="0" t="n">
        <v>0</v>
      </c>
      <c r="AQ103" s="0" t="n">
        <v>0</v>
      </c>
      <c r="AR103" s="0" t="n">
        <v>0</v>
      </c>
      <c r="AT103" s="0" t="n">
        <v>2.2</v>
      </c>
      <c r="AV103" s="0" t="n">
        <v>0</v>
      </c>
      <c r="AW103" s="0" t="n">
        <v>2</v>
      </c>
      <c r="AX103" s="0" t="n">
        <v>86498029</v>
      </c>
      <c r="AY103" s="0" t="n">
        <v>1</v>
      </c>
      <c r="AZ103" s="0" t="n">
        <v>6144</v>
      </c>
      <c r="BA103" s="0" t="n">
        <v>103</v>
      </c>
      <c r="BB103" s="0" t="n">
        <v>0</v>
      </c>
      <c r="BC103" s="0" t="n">
        <v>0</v>
      </c>
      <c r="BD103" s="0" t="n">
        <v>0</v>
      </c>
      <c r="BE103" s="0" t="n">
        <v>0</v>
      </c>
      <c r="BF103" s="0" t="n">
        <v>0</v>
      </c>
      <c r="BG103" s="0" t="n">
        <v>0</v>
      </c>
      <c r="BH103" s="0" t="n">
        <v>0</v>
      </c>
      <c r="BI103" s="0" t="n">
        <v>0</v>
      </c>
      <c r="BJ103" s="0" t="n">
        <v>0</v>
      </c>
      <c r="BK103" s="0" t="n">
        <v>0</v>
      </c>
      <c r="BL103" s="0" t="n">
        <v>0</v>
      </c>
      <c r="BM103" s="0" t="n">
        <v>0</v>
      </c>
      <c r="BN103" s="0" t="n">
        <v>0</v>
      </c>
      <c r="BO103" s="0" t="n">
        <v>0</v>
      </c>
      <c r="BP103" s="0" t="n">
        <v>0</v>
      </c>
      <c r="BQ103" s="0" t="n">
        <v>0</v>
      </c>
      <c r="BR103" s="0" t="n">
        <v>0</v>
      </c>
      <c r="BS103" s="0" t="n">
        <v>0</v>
      </c>
      <c r="BT103" s="0" t="n">
        <v>0</v>
      </c>
      <c r="BU103" s="0" t="n">
        <v>0</v>
      </c>
      <c r="BV103" s="0" t="n">
        <v>0</v>
      </c>
      <c r="BW103" s="0" t="n">
        <v>0</v>
      </c>
      <c r="CV103" s="0" t="n">
        <v>0</v>
      </c>
      <c r="CW103" s="0" t="n">
        <f aca="false">ROUND(AT103*Source!I70*DO103,9)</f>
        <v>0</v>
      </c>
      <c r="CX103" s="0" t="n">
        <f aca="false">ROUND(Y103*Source!I70,9)</f>
        <v>4.4</v>
      </c>
      <c r="CY103" s="0" t="n">
        <f aca="false">AB103</f>
        <v>103.64</v>
      </c>
      <c r="CZ103" s="0" t="n">
        <f aca="false">AF103</f>
        <v>97.13</v>
      </c>
      <c r="DA103" s="0" t="n">
        <f aca="false">AJ103</f>
        <v>1</v>
      </c>
      <c r="DB103" s="0" t="n">
        <f aca="false">ROUND(AT103*CZ103,2)</f>
        <v>213.69</v>
      </c>
      <c r="DC103" s="0" t="n">
        <f aca="false">ROUND(AT103*AG103,2)</f>
        <v>21.12</v>
      </c>
      <c r="DF103" s="0" t="n">
        <f aca="false">ROUND(ROUND(AE103,2)*CX103,2)</f>
        <v>0</v>
      </c>
      <c r="DG103" s="0" t="n">
        <f aca="false">ROUND(ROUND(AF103,2)*CX103,2)</f>
        <v>427.37</v>
      </c>
      <c r="DH103" s="0" t="n">
        <f aca="false">ROUND(ROUND(AG103,2)*ROUND(AT103*Source!I70,9),2)</f>
        <v>42.24</v>
      </c>
      <c r="DI103" s="0" t="n">
        <f aca="false">ROUND(ROUND(AH103,2)*CX103,2)</f>
        <v>0</v>
      </c>
      <c r="DJ103" s="0" t="n">
        <f aca="false">DG103</f>
        <v>427.37</v>
      </c>
      <c r="DK103" s="0" t="n">
        <v>0</v>
      </c>
      <c r="DM103" s="0" t="n">
        <v>0</v>
      </c>
      <c r="DO103" s="0" t="n">
        <v>0</v>
      </c>
    </row>
    <row r="104" customFormat="false" ht="12.75" hidden="false" customHeight="false" outlineLevel="0" collapsed="false">
      <c r="A104" s="0" t="n">
        <f aca="false">ROW(Source!A70)</f>
        <v>70</v>
      </c>
      <c r="B104" s="0" t="n">
        <v>86497922</v>
      </c>
      <c r="C104" s="0" t="n">
        <v>86498004</v>
      </c>
      <c r="D104" s="0" t="n">
        <v>70556134</v>
      </c>
      <c r="E104" s="0" t="n">
        <v>1</v>
      </c>
      <c r="F104" s="0" t="n">
        <v>1</v>
      </c>
      <c r="G104" s="0" t="n">
        <v>30515945</v>
      </c>
      <c r="H104" s="0" t="n">
        <v>3</v>
      </c>
      <c r="I104" s="0" t="s">
        <v>290</v>
      </c>
      <c r="K104" s="0" t="s">
        <v>291</v>
      </c>
      <c r="L104" s="0" t="n">
        <v>1348</v>
      </c>
      <c r="N104" s="0" t="n">
        <v>1009</v>
      </c>
      <c r="O104" s="0" t="s">
        <v>220</v>
      </c>
      <c r="P104" s="0" t="s">
        <v>220</v>
      </c>
      <c r="Q104" s="0" t="n">
        <v>1000</v>
      </c>
      <c r="W104" s="0" t="n">
        <v>0</v>
      </c>
      <c r="X104" s="0" t="n">
        <v>1134846775</v>
      </c>
      <c r="Y104" s="0" t="n">
        <f aca="false">AT104</f>
        <v>0.0385</v>
      </c>
      <c r="AA104" s="0" t="n">
        <v>0</v>
      </c>
      <c r="AB104" s="0" t="n">
        <v>0</v>
      </c>
      <c r="AC104" s="0" t="n">
        <v>0</v>
      </c>
      <c r="AD104" s="0" t="n">
        <v>0</v>
      </c>
      <c r="AE104" s="0" t="n">
        <v>0</v>
      </c>
      <c r="AF104" s="0" t="n">
        <v>0</v>
      </c>
      <c r="AG104" s="0" t="n">
        <v>0</v>
      </c>
      <c r="AH104" s="0" t="n">
        <v>0</v>
      </c>
      <c r="AI104" s="0" t="n">
        <v>1</v>
      </c>
      <c r="AJ104" s="0" t="n">
        <v>1</v>
      </c>
      <c r="AK104" s="0" t="n">
        <v>1</v>
      </c>
      <c r="AL104" s="0" t="n">
        <v>1</v>
      </c>
      <c r="AM104" s="0" t="n">
        <v>0</v>
      </c>
      <c r="AN104" s="0" t="n">
        <v>0</v>
      </c>
      <c r="AO104" s="0" t="n">
        <v>0</v>
      </c>
      <c r="AP104" s="0" t="n">
        <v>0</v>
      </c>
      <c r="AQ104" s="0" t="n">
        <v>0</v>
      </c>
      <c r="AR104" s="0" t="n">
        <v>0</v>
      </c>
      <c r="AT104" s="0" t="n">
        <v>0.0385</v>
      </c>
      <c r="AV104" s="0" t="n">
        <v>0</v>
      </c>
      <c r="AW104" s="0" t="n">
        <v>2</v>
      </c>
      <c r="AX104" s="0" t="n">
        <v>86498030</v>
      </c>
      <c r="AY104" s="0" t="n">
        <v>1</v>
      </c>
      <c r="AZ104" s="0" t="n">
        <v>6144</v>
      </c>
      <c r="BA104" s="0" t="n">
        <v>104</v>
      </c>
      <c r="BB104" s="0" t="n">
        <v>0</v>
      </c>
      <c r="BC104" s="0" t="n">
        <v>0</v>
      </c>
      <c r="BD104" s="0" t="n">
        <v>0</v>
      </c>
      <c r="BE104" s="0" t="n">
        <v>0</v>
      </c>
      <c r="BF104" s="0" t="n">
        <v>0</v>
      </c>
      <c r="BG104" s="0" t="n">
        <v>0</v>
      </c>
      <c r="BH104" s="0" t="n">
        <v>0</v>
      </c>
      <c r="BI104" s="0" t="n">
        <v>0</v>
      </c>
      <c r="BJ104" s="0" t="n">
        <v>0</v>
      </c>
      <c r="BK104" s="0" t="n">
        <v>0</v>
      </c>
      <c r="BL104" s="0" t="n">
        <v>0</v>
      </c>
      <c r="BM104" s="0" t="n">
        <v>0</v>
      </c>
      <c r="BN104" s="0" t="n">
        <v>0</v>
      </c>
      <c r="BO104" s="0" t="n">
        <v>0</v>
      </c>
      <c r="BP104" s="0" t="n">
        <v>0</v>
      </c>
      <c r="BQ104" s="0" t="n">
        <v>0</v>
      </c>
      <c r="BR104" s="0" t="n">
        <v>0</v>
      </c>
      <c r="BS104" s="0" t="n">
        <v>0</v>
      </c>
      <c r="BT104" s="0" t="n">
        <v>0</v>
      </c>
      <c r="BU104" s="0" t="n">
        <v>0</v>
      </c>
      <c r="BV104" s="0" t="n">
        <v>0</v>
      </c>
      <c r="BW104" s="0" t="n">
        <v>0</v>
      </c>
      <c r="CV104" s="0" t="n">
        <v>0</v>
      </c>
      <c r="CW104" s="0" t="n">
        <v>0</v>
      </c>
      <c r="CX104" s="0" t="n">
        <f aca="false">ROUND(Y104*Source!I70,9)</f>
        <v>0.077</v>
      </c>
      <c r="CY104" s="0" t="n">
        <f aca="false">AA104</f>
        <v>0</v>
      </c>
      <c r="CZ104" s="0" t="n">
        <f aca="false">AE104</f>
        <v>0</v>
      </c>
      <c r="DA104" s="0" t="n">
        <f aca="false">AI104</f>
        <v>1</v>
      </c>
      <c r="DB104" s="0" t="n">
        <f aca="false">ROUND(AT104*CZ104,2)</f>
        <v>0</v>
      </c>
      <c r="DC104" s="0" t="n">
        <f aca="false">ROUND(AT104*AG104,2)</f>
        <v>0</v>
      </c>
      <c r="DF104" s="0" t="n">
        <f aca="false">ROUND(ROUND(AE104,2)*CX104,2)</f>
        <v>0</v>
      </c>
      <c r="DG104" s="0" t="n">
        <f aca="false">ROUND(ROUND(AF104,2)*CX104,2)</f>
        <v>0</v>
      </c>
      <c r="DH104" s="0" t="n">
        <f aca="false">ROUND(ROUND(AG104,2)*ROUND(AT104*Source!I70,9),2)</f>
        <v>0</v>
      </c>
      <c r="DI104" s="0" t="n">
        <f aca="false">ROUND(ROUND(AH104,2)*CX104,2)</f>
        <v>0</v>
      </c>
      <c r="DJ104" s="0" t="n">
        <f aca="false">DF104</f>
        <v>0</v>
      </c>
      <c r="DK104" s="0" t="n">
        <v>0</v>
      </c>
      <c r="DM104" s="0" t="n">
        <v>0</v>
      </c>
      <c r="DO104" s="0" t="n">
        <v>0</v>
      </c>
    </row>
    <row r="105" customFormat="false" ht="12.75" hidden="false" customHeight="false" outlineLevel="0" collapsed="false">
      <c r="A105" s="0" t="n">
        <f aca="false">ROW(Source!A70)</f>
        <v>70</v>
      </c>
      <c r="B105" s="0" t="n">
        <v>86497922</v>
      </c>
      <c r="C105" s="0" t="n">
        <v>86498004</v>
      </c>
      <c r="D105" s="0" t="n">
        <v>0</v>
      </c>
      <c r="E105" s="0" t="n">
        <v>1</v>
      </c>
      <c r="F105" s="0" t="n">
        <v>1</v>
      </c>
      <c r="G105" s="0" t="n">
        <v>30515945</v>
      </c>
      <c r="H105" s="0" t="n">
        <v>3</v>
      </c>
      <c r="I105" s="0" t="s">
        <v>292</v>
      </c>
      <c r="K105" s="0" t="s">
        <v>293</v>
      </c>
      <c r="L105" s="0" t="n">
        <v>1327</v>
      </c>
      <c r="N105" s="0" t="n">
        <v>1005</v>
      </c>
      <c r="O105" s="0" t="s">
        <v>294</v>
      </c>
      <c r="P105" s="0" t="s">
        <v>294</v>
      </c>
      <c r="Q105" s="0" t="n">
        <v>1</v>
      </c>
      <c r="W105" s="0" t="n">
        <v>0</v>
      </c>
      <c r="X105" s="0" t="n">
        <v>1788399664</v>
      </c>
      <c r="Y105" s="0" t="n">
        <f aca="false">AT105</f>
        <v>32</v>
      </c>
      <c r="AA105" s="0" t="n">
        <v>0</v>
      </c>
      <c r="AB105" s="0" t="n">
        <v>0</v>
      </c>
      <c r="AC105" s="0" t="n">
        <v>0</v>
      </c>
      <c r="AD105" s="0" t="n">
        <v>0</v>
      </c>
      <c r="AE105" s="0" t="n">
        <v>0</v>
      </c>
      <c r="AF105" s="0" t="n">
        <v>0</v>
      </c>
      <c r="AG105" s="0" t="n">
        <v>0</v>
      </c>
      <c r="AH105" s="0" t="n">
        <v>0</v>
      </c>
      <c r="AI105" s="0" t="n">
        <v>1</v>
      </c>
      <c r="AJ105" s="0" t="n">
        <v>1</v>
      </c>
      <c r="AK105" s="0" t="n">
        <v>1</v>
      </c>
      <c r="AL105" s="0" t="n">
        <v>1</v>
      </c>
      <c r="AM105" s="0" t="n">
        <v>0</v>
      </c>
      <c r="AN105" s="0" t="n">
        <v>0</v>
      </c>
      <c r="AO105" s="0" t="n">
        <v>1</v>
      </c>
      <c r="AP105" s="0" t="n">
        <v>0</v>
      </c>
      <c r="AQ105" s="0" t="n">
        <v>0</v>
      </c>
      <c r="AR105" s="0" t="n">
        <v>0</v>
      </c>
      <c r="AT105" s="0" t="n">
        <v>32</v>
      </c>
      <c r="AV105" s="0" t="n">
        <v>0</v>
      </c>
      <c r="AW105" s="0" t="n">
        <v>2</v>
      </c>
      <c r="AX105" s="0" t="n">
        <v>86498031</v>
      </c>
      <c r="AY105" s="0" t="n">
        <v>1</v>
      </c>
      <c r="AZ105" s="0" t="n">
        <v>6144</v>
      </c>
      <c r="BA105" s="0" t="n">
        <v>105</v>
      </c>
      <c r="BB105" s="0" t="n">
        <v>0</v>
      </c>
      <c r="BC105" s="0" t="n">
        <v>0</v>
      </c>
      <c r="BD105" s="0" t="n">
        <v>0</v>
      </c>
      <c r="BE105" s="0" t="n">
        <v>0</v>
      </c>
      <c r="BF105" s="0" t="n">
        <v>0</v>
      </c>
      <c r="BG105" s="0" t="n">
        <v>0</v>
      </c>
      <c r="BH105" s="0" t="n">
        <v>0</v>
      </c>
      <c r="BI105" s="0" t="n">
        <v>0</v>
      </c>
      <c r="BJ105" s="0" t="n">
        <v>0</v>
      </c>
      <c r="BK105" s="0" t="n">
        <v>0</v>
      </c>
      <c r="BL105" s="0" t="n">
        <v>0</v>
      </c>
      <c r="BM105" s="0" t="n">
        <v>0</v>
      </c>
      <c r="BN105" s="0" t="n">
        <v>0</v>
      </c>
      <c r="BO105" s="0" t="n">
        <v>0</v>
      </c>
      <c r="BP105" s="0" t="n">
        <v>0</v>
      </c>
      <c r="BQ105" s="0" t="n">
        <v>0</v>
      </c>
      <c r="BR105" s="0" t="n">
        <v>0</v>
      </c>
      <c r="BS105" s="0" t="n">
        <v>0</v>
      </c>
      <c r="BT105" s="0" t="n">
        <v>0</v>
      </c>
      <c r="BU105" s="0" t="n">
        <v>0</v>
      </c>
      <c r="BV105" s="0" t="n">
        <v>0</v>
      </c>
      <c r="BW105" s="0" t="n">
        <v>0</v>
      </c>
      <c r="CV105" s="0" t="n">
        <v>0</v>
      </c>
      <c r="CW105" s="0" t="n">
        <v>0</v>
      </c>
      <c r="CX105" s="0" t="n">
        <f aca="false">ROUND(Y105*Source!I70,9)</f>
        <v>64</v>
      </c>
      <c r="CY105" s="0" t="n">
        <f aca="false">AA105</f>
        <v>0</v>
      </c>
      <c r="CZ105" s="0" t="n">
        <f aca="false">AE105</f>
        <v>0</v>
      </c>
      <c r="DA105" s="0" t="n">
        <f aca="false">AI105</f>
        <v>1</v>
      </c>
      <c r="DB105" s="0" t="n">
        <f aca="false">ROUND(AT105*CZ105,2)</f>
        <v>0</v>
      </c>
      <c r="DC105" s="0" t="n">
        <f aca="false">ROUND(AT105*AG105,2)</f>
        <v>0</v>
      </c>
      <c r="DF105" s="0" t="n">
        <f aca="false">ROUND(ROUND(AE105,2)*CX105,2)</f>
        <v>0</v>
      </c>
      <c r="DG105" s="0" t="n">
        <f aca="false">ROUND(ROUND(AF105,2)*CX105,2)</f>
        <v>0</v>
      </c>
      <c r="DH105" s="0" t="n">
        <f aca="false">ROUND(ROUND(AG105,2)*ROUND(AT105*Source!I70,9),2)</f>
        <v>0</v>
      </c>
      <c r="DI105" s="0" t="n">
        <f aca="false">ROUND(ROUND(AH105,2)*CX105,2)</f>
        <v>0</v>
      </c>
      <c r="DJ105" s="0" t="n">
        <f aca="false">DF105</f>
        <v>0</v>
      </c>
      <c r="DK105" s="0" t="n">
        <v>0</v>
      </c>
      <c r="DM105" s="0" t="n">
        <v>0</v>
      </c>
      <c r="DO105" s="0" t="n">
        <v>0</v>
      </c>
    </row>
    <row r="106" customFormat="false" ht="12.75" hidden="false" customHeight="false" outlineLevel="0" collapsed="false">
      <c r="A106" s="0" t="n">
        <f aca="false">ROW(Source!A70)</f>
        <v>70</v>
      </c>
      <c r="B106" s="0" t="n">
        <v>86497922</v>
      </c>
      <c r="C106" s="0" t="n">
        <v>86498004</v>
      </c>
      <c r="D106" s="0" t="n">
        <v>0</v>
      </c>
      <c r="E106" s="0" t="n">
        <v>1</v>
      </c>
      <c r="F106" s="0" t="n">
        <v>1</v>
      </c>
      <c r="G106" s="0" t="n">
        <v>30515945</v>
      </c>
      <c r="H106" s="0" t="n">
        <v>3</v>
      </c>
      <c r="I106" s="0" t="s">
        <v>295</v>
      </c>
      <c r="K106" s="0" t="s">
        <v>296</v>
      </c>
      <c r="L106" s="0" t="n">
        <v>1348</v>
      </c>
      <c r="N106" s="0" t="n">
        <v>1009</v>
      </c>
      <c r="O106" s="0" t="s">
        <v>220</v>
      </c>
      <c r="P106" s="0" t="s">
        <v>220</v>
      </c>
      <c r="Q106" s="0" t="n">
        <v>1000</v>
      </c>
      <c r="W106" s="0" t="n">
        <v>0</v>
      </c>
      <c r="X106" s="0" t="n">
        <v>-2062000481</v>
      </c>
      <c r="Y106" s="0" t="n">
        <f aca="false">AT106</f>
        <v>0.0033</v>
      </c>
      <c r="AA106" s="0" t="n">
        <v>0</v>
      </c>
      <c r="AB106" s="0" t="n">
        <v>0</v>
      </c>
      <c r="AC106" s="0" t="n">
        <v>0</v>
      </c>
      <c r="AD106" s="0" t="n">
        <v>0</v>
      </c>
      <c r="AE106" s="0" t="n">
        <v>0</v>
      </c>
      <c r="AF106" s="0" t="n">
        <v>0</v>
      </c>
      <c r="AG106" s="0" t="n">
        <v>0</v>
      </c>
      <c r="AH106" s="0" t="n">
        <v>0</v>
      </c>
      <c r="AI106" s="0" t="n">
        <v>1</v>
      </c>
      <c r="AJ106" s="0" t="n">
        <v>1</v>
      </c>
      <c r="AK106" s="0" t="n">
        <v>1</v>
      </c>
      <c r="AL106" s="0" t="n">
        <v>1</v>
      </c>
      <c r="AM106" s="0" t="n">
        <v>0</v>
      </c>
      <c r="AN106" s="0" t="n">
        <v>0</v>
      </c>
      <c r="AO106" s="0" t="n">
        <v>1</v>
      </c>
      <c r="AP106" s="0" t="n">
        <v>0</v>
      </c>
      <c r="AQ106" s="0" t="n">
        <v>0</v>
      </c>
      <c r="AR106" s="0" t="n">
        <v>0</v>
      </c>
      <c r="AT106" s="0" t="n">
        <v>0.0033</v>
      </c>
      <c r="AV106" s="0" t="n">
        <v>0</v>
      </c>
      <c r="AW106" s="0" t="n">
        <v>2</v>
      </c>
      <c r="AX106" s="0" t="n">
        <v>86498032</v>
      </c>
      <c r="AY106" s="0" t="n">
        <v>1</v>
      </c>
      <c r="AZ106" s="0" t="n">
        <v>6144</v>
      </c>
      <c r="BA106" s="0" t="n">
        <v>106</v>
      </c>
      <c r="BB106" s="0" t="n">
        <v>0</v>
      </c>
      <c r="BC106" s="0" t="n">
        <v>0</v>
      </c>
      <c r="BD106" s="0" t="n">
        <v>0</v>
      </c>
      <c r="BE106" s="0" t="n">
        <v>0</v>
      </c>
      <c r="BF106" s="0" t="n">
        <v>0</v>
      </c>
      <c r="BG106" s="0" t="n">
        <v>0</v>
      </c>
      <c r="BH106" s="0" t="n">
        <v>0</v>
      </c>
      <c r="BI106" s="0" t="n">
        <v>0</v>
      </c>
      <c r="BJ106" s="0" t="n">
        <v>0</v>
      </c>
      <c r="BK106" s="0" t="n">
        <v>0</v>
      </c>
      <c r="BL106" s="0" t="n">
        <v>0</v>
      </c>
      <c r="BM106" s="0" t="n">
        <v>0</v>
      </c>
      <c r="BN106" s="0" t="n">
        <v>0</v>
      </c>
      <c r="BO106" s="0" t="n">
        <v>0</v>
      </c>
      <c r="BP106" s="0" t="n">
        <v>0</v>
      </c>
      <c r="BQ106" s="0" t="n">
        <v>0</v>
      </c>
      <c r="BR106" s="0" t="n">
        <v>0</v>
      </c>
      <c r="BS106" s="0" t="n">
        <v>0</v>
      </c>
      <c r="BT106" s="0" t="n">
        <v>0</v>
      </c>
      <c r="BU106" s="0" t="n">
        <v>0</v>
      </c>
      <c r="BV106" s="0" t="n">
        <v>0</v>
      </c>
      <c r="BW106" s="0" t="n">
        <v>0</v>
      </c>
      <c r="CV106" s="0" t="n">
        <v>0</v>
      </c>
      <c r="CW106" s="0" t="n">
        <v>0</v>
      </c>
      <c r="CX106" s="0" t="n">
        <f aca="false">ROUND(Y106*Source!I70,9)</f>
        <v>0.0066</v>
      </c>
      <c r="CY106" s="0" t="n">
        <f aca="false">AA106</f>
        <v>0</v>
      </c>
      <c r="CZ106" s="0" t="n">
        <f aca="false">AE106</f>
        <v>0</v>
      </c>
      <c r="DA106" s="0" t="n">
        <f aca="false">AI106</f>
        <v>1</v>
      </c>
      <c r="DB106" s="0" t="n">
        <f aca="false">ROUND(AT106*CZ106,2)</f>
        <v>0</v>
      </c>
      <c r="DC106" s="0" t="n">
        <f aca="false">ROUND(AT106*AG106,2)</f>
        <v>0</v>
      </c>
      <c r="DF106" s="0" t="n">
        <f aca="false">ROUND(ROUND(AE106,2)*CX106,2)</f>
        <v>0</v>
      </c>
      <c r="DG106" s="0" t="n">
        <f aca="false">ROUND(ROUND(AF106,2)*CX106,2)</f>
        <v>0</v>
      </c>
      <c r="DH106" s="0" t="n">
        <f aca="false">ROUND(ROUND(AG106,2)*ROUND(AT106*Source!I70,9),2)</f>
        <v>0</v>
      </c>
      <c r="DI106" s="0" t="n">
        <f aca="false">ROUND(ROUND(AH106,2)*CX106,2)</f>
        <v>0</v>
      </c>
      <c r="DJ106" s="0" t="n">
        <f aca="false">DF106</f>
        <v>0</v>
      </c>
      <c r="DK106" s="0" t="n">
        <v>0</v>
      </c>
      <c r="DM106" s="0" t="n">
        <v>0</v>
      </c>
      <c r="DO106" s="0" t="n">
        <v>0</v>
      </c>
    </row>
    <row r="107" customFormat="false" ht="12.75" hidden="false" customHeight="false" outlineLevel="0" collapsed="false">
      <c r="A107" s="0" t="n">
        <f aca="false">ROW(Source!A70)</f>
        <v>70</v>
      </c>
      <c r="B107" s="0" t="n">
        <v>86497922</v>
      </c>
      <c r="C107" s="0" t="n">
        <v>86498004</v>
      </c>
      <c r="D107" s="0" t="n">
        <v>0</v>
      </c>
      <c r="E107" s="0" t="n">
        <v>1</v>
      </c>
      <c r="F107" s="0" t="n">
        <v>1</v>
      </c>
      <c r="G107" s="0" t="n">
        <v>30515945</v>
      </c>
      <c r="H107" s="0" t="n">
        <v>3</v>
      </c>
      <c r="I107" s="0" t="s">
        <v>297</v>
      </c>
      <c r="K107" s="0" t="s">
        <v>298</v>
      </c>
      <c r="L107" s="0" t="n">
        <v>1327</v>
      </c>
      <c r="N107" s="0" t="n">
        <v>1005</v>
      </c>
      <c r="O107" s="0" t="s">
        <v>294</v>
      </c>
      <c r="P107" s="0" t="s">
        <v>294</v>
      </c>
      <c r="Q107" s="0" t="n">
        <v>1</v>
      </c>
      <c r="W107" s="0" t="n">
        <v>0</v>
      </c>
      <c r="X107" s="0" t="n">
        <v>449929270</v>
      </c>
      <c r="Y107" s="0" t="n">
        <f aca="false">AT107</f>
        <v>0.12</v>
      </c>
      <c r="AA107" s="0" t="n">
        <v>0</v>
      </c>
      <c r="AB107" s="0" t="n">
        <v>0</v>
      </c>
      <c r="AC107" s="0" t="n">
        <v>0</v>
      </c>
      <c r="AD107" s="0" t="n">
        <v>0</v>
      </c>
      <c r="AE107" s="0" t="n">
        <v>0</v>
      </c>
      <c r="AF107" s="0" t="n">
        <v>0</v>
      </c>
      <c r="AG107" s="0" t="n">
        <v>0</v>
      </c>
      <c r="AH107" s="0" t="n">
        <v>0</v>
      </c>
      <c r="AI107" s="0" t="n">
        <v>1</v>
      </c>
      <c r="AJ107" s="0" t="n">
        <v>1</v>
      </c>
      <c r="AK107" s="0" t="n">
        <v>1</v>
      </c>
      <c r="AL107" s="0" t="n">
        <v>1</v>
      </c>
      <c r="AM107" s="0" t="n">
        <v>0</v>
      </c>
      <c r="AN107" s="0" t="n">
        <v>0</v>
      </c>
      <c r="AO107" s="0" t="n">
        <v>1</v>
      </c>
      <c r="AP107" s="0" t="n">
        <v>0</v>
      </c>
      <c r="AQ107" s="0" t="n">
        <v>0</v>
      </c>
      <c r="AR107" s="0" t="n">
        <v>0</v>
      </c>
      <c r="AT107" s="0" t="n">
        <v>0.12</v>
      </c>
      <c r="AV107" s="0" t="n">
        <v>0</v>
      </c>
      <c r="AW107" s="0" t="n">
        <v>2</v>
      </c>
      <c r="AX107" s="0" t="n">
        <v>86498033</v>
      </c>
      <c r="AY107" s="0" t="n">
        <v>1</v>
      </c>
      <c r="AZ107" s="0" t="n">
        <v>6144</v>
      </c>
      <c r="BA107" s="0" t="n">
        <v>107</v>
      </c>
      <c r="BB107" s="0" t="n">
        <v>0</v>
      </c>
      <c r="BC107" s="0" t="n">
        <v>0</v>
      </c>
      <c r="BD107" s="0" t="n">
        <v>0</v>
      </c>
      <c r="BE107" s="0" t="n">
        <v>0</v>
      </c>
      <c r="BF107" s="0" t="n">
        <v>0</v>
      </c>
      <c r="BG107" s="0" t="n">
        <v>0</v>
      </c>
      <c r="BH107" s="0" t="n">
        <v>0</v>
      </c>
      <c r="BI107" s="0" t="n">
        <v>0</v>
      </c>
      <c r="BJ107" s="0" t="n">
        <v>0</v>
      </c>
      <c r="BK107" s="0" t="n">
        <v>0</v>
      </c>
      <c r="BL107" s="0" t="n">
        <v>0</v>
      </c>
      <c r="BM107" s="0" t="n">
        <v>0</v>
      </c>
      <c r="BN107" s="0" t="n">
        <v>0</v>
      </c>
      <c r="BO107" s="0" t="n">
        <v>0</v>
      </c>
      <c r="BP107" s="0" t="n">
        <v>0</v>
      </c>
      <c r="BQ107" s="0" t="n">
        <v>0</v>
      </c>
      <c r="BR107" s="0" t="n">
        <v>0</v>
      </c>
      <c r="BS107" s="0" t="n">
        <v>0</v>
      </c>
      <c r="BT107" s="0" t="n">
        <v>0</v>
      </c>
      <c r="BU107" s="0" t="n">
        <v>0</v>
      </c>
      <c r="BV107" s="0" t="n">
        <v>0</v>
      </c>
      <c r="BW107" s="0" t="n">
        <v>0</v>
      </c>
      <c r="CV107" s="0" t="n">
        <v>0</v>
      </c>
      <c r="CW107" s="0" t="n">
        <v>0</v>
      </c>
      <c r="CX107" s="0" t="n">
        <f aca="false">ROUND(Y107*Source!I70,9)</f>
        <v>0.24</v>
      </c>
      <c r="CY107" s="0" t="n">
        <f aca="false">AA107</f>
        <v>0</v>
      </c>
      <c r="CZ107" s="0" t="n">
        <f aca="false">AE107</f>
        <v>0</v>
      </c>
      <c r="DA107" s="0" t="n">
        <f aca="false">AI107</f>
        <v>1</v>
      </c>
      <c r="DB107" s="0" t="n">
        <f aca="false">ROUND(AT107*CZ107,2)</f>
        <v>0</v>
      </c>
      <c r="DC107" s="0" t="n">
        <f aca="false">ROUND(AT107*AG107,2)</f>
        <v>0</v>
      </c>
      <c r="DF107" s="0" t="n">
        <f aca="false">ROUND(ROUND(AE107,2)*CX107,2)</f>
        <v>0</v>
      </c>
      <c r="DG107" s="0" t="n">
        <f aca="false">ROUND(ROUND(AF107,2)*CX107,2)</f>
        <v>0</v>
      </c>
      <c r="DH107" s="0" t="n">
        <f aca="false">ROUND(ROUND(AG107,2)*ROUND(AT107*Source!I70,9),2)</f>
        <v>0</v>
      </c>
      <c r="DI107" s="0" t="n">
        <f aca="false">ROUND(ROUND(AH107,2)*CX107,2)</f>
        <v>0</v>
      </c>
      <c r="DJ107" s="0" t="n">
        <f aca="false">DF107</f>
        <v>0</v>
      </c>
      <c r="DK107" s="0" t="n">
        <v>0</v>
      </c>
      <c r="DM107" s="0" t="n">
        <v>0</v>
      </c>
      <c r="DO107" s="0" t="n">
        <v>0</v>
      </c>
    </row>
    <row r="108" customFormat="false" ht="12.75" hidden="false" customHeight="false" outlineLevel="0" collapsed="false">
      <c r="A108" s="0" t="n">
        <f aca="false">ROW(Source!A70)</f>
        <v>70</v>
      </c>
      <c r="B108" s="0" t="n">
        <v>86497922</v>
      </c>
      <c r="C108" s="0" t="n">
        <v>86498004</v>
      </c>
      <c r="D108" s="0" t="n">
        <v>0</v>
      </c>
      <c r="E108" s="0" t="n">
        <v>1</v>
      </c>
      <c r="F108" s="0" t="n">
        <v>1</v>
      </c>
      <c r="G108" s="0" t="n">
        <v>30515945</v>
      </c>
      <c r="H108" s="0" t="n">
        <v>3</v>
      </c>
      <c r="I108" s="0" t="s">
        <v>299</v>
      </c>
      <c r="K108" s="0" t="s">
        <v>300</v>
      </c>
      <c r="L108" s="0" t="n">
        <v>1348</v>
      </c>
      <c r="N108" s="0" t="n">
        <v>1009</v>
      </c>
      <c r="O108" s="0" t="s">
        <v>220</v>
      </c>
      <c r="P108" s="0" t="s">
        <v>220</v>
      </c>
      <c r="Q108" s="0" t="n">
        <v>1000</v>
      </c>
      <c r="W108" s="0" t="n">
        <v>0</v>
      </c>
      <c r="X108" s="0" t="n">
        <v>-1265602517</v>
      </c>
      <c r="Y108" s="0" t="n">
        <f aca="false">AT108</f>
        <v>0.0003</v>
      </c>
      <c r="AA108" s="0" t="n">
        <v>0</v>
      </c>
      <c r="AB108" s="0" t="n">
        <v>0</v>
      </c>
      <c r="AC108" s="0" t="n">
        <v>0</v>
      </c>
      <c r="AD108" s="0" t="n">
        <v>0</v>
      </c>
      <c r="AE108" s="0" t="n">
        <v>0</v>
      </c>
      <c r="AF108" s="0" t="n">
        <v>0</v>
      </c>
      <c r="AG108" s="0" t="n">
        <v>0</v>
      </c>
      <c r="AH108" s="0" t="n">
        <v>0</v>
      </c>
      <c r="AI108" s="0" t="n">
        <v>1</v>
      </c>
      <c r="AJ108" s="0" t="n">
        <v>1</v>
      </c>
      <c r="AK108" s="0" t="n">
        <v>1</v>
      </c>
      <c r="AL108" s="0" t="n">
        <v>1</v>
      </c>
      <c r="AM108" s="0" t="n">
        <v>0</v>
      </c>
      <c r="AN108" s="0" t="n">
        <v>0</v>
      </c>
      <c r="AO108" s="0" t="n">
        <v>1</v>
      </c>
      <c r="AP108" s="0" t="n">
        <v>0</v>
      </c>
      <c r="AQ108" s="0" t="n">
        <v>0</v>
      </c>
      <c r="AR108" s="0" t="n">
        <v>0</v>
      </c>
      <c r="AT108" s="0" t="n">
        <v>0.0003</v>
      </c>
      <c r="AV108" s="0" t="n">
        <v>0</v>
      </c>
      <c r="AW108" s="0" t="n">
        <v>2</v>
      </c>
      <c r="AX108" s="0" t="n">
        <v>86498034</v>
      </c>
      <c r="AY108" s="0" t="n">
        <v>1</v>
      </c>
      <c r="AZ108" s="0" t="n">
        <v>6144</v>
      </c>
      <c r="BA108" s="0" t="n">
        <v>108</v>
      </c>
      <c r="BB108" s="0" t="n">
        <v>0</v>
      </c>
      <c r="BC108" s="0" t="n">
        <v>0</v>
      </c>
      <c r="BD108" s="0" t="n">
        <v>0</v>
      </c>
      <c r="BE108" s="0" t="n">
        <v>0</v>
      </c>
      <c r="BF108" s="0" t="n">
        <v>0</v>
      </c>
      <c r="BG108" s="0" t="n">
        <v>0</v>
      </c>
      <c r="BH108" s="0" t="n">
        <v>0</v>
      </c>
      <c r="BI108" s="0" t="n">
        <v>0</v>
      </c>
      <c r="BJ108" s="0" t="n">
        <v>0</v>
      </c>
      <c r="BK108" s="0" t="n">
        <v>0</v>
      </c>
      <c r="BL108" s="0" t="n">
        <v>0</v>
      </c>
      <c r="BM108" s="0" t="n">
        <v>0</v>
      </c>
      <c r="BN108" s="0" t="n">
        <v>0</v>
      </c>
      <c r="BO108" s="0" t="n">
        <v>0</v>
      </c>
      <c r="BP108" s="0" t="n">
        <v>0</v>
      </c>
      <c r="BQ108" s="0" t="n">
        <v>0</v>
      </c>
      <c r="BR108" s="0" t="n">
        <v>0</v>
      </c>
      <c r="BS108" s="0" t="n">
        <v>0</v>
      </c>
      <c r="BT108" s="0" t="n">
        <v>0</v>
      </c>
      <c r="BU108" s="0" t="n">
        <v>0</v>
      </c>
      <c r="BV108" s="0" t="n">
        <v>0</v>
      </c>
      <c r="BW108" s="0" t="n">
        <v>0</v>
      </c>
      <c r="CV108" s="0" t="n">
        <v>0</v>
      </c>
      <c r="CW108" s="0" t="n">
        <v>0</v>
      </c>
      <c r="CX108" s="0" t="n">
        <f aca="false">ROUND(Y108*Source!I70,9)</f>
        <v>0.0006</v>
      </c>
      <c r="CY108" s="0" t="n">
        <f aca="false">AA108</f>
        <v>0</v>
      </c>
      <c r="CZ108" s="0" t="n">
        <f aca="false">AE108</f>
        <v>0</v>
      </c>
      <c r="DA108" s="0" t="n">
        <f aca="false">AI108</f>
        <v>1</v>
      </c>
      <c r="DB108" s="0" t="n">
        <f aca="false">ROUND(AT108*CZ108,2)</f>
        <v>0</v>
      </c>
      <c r="DC108" s="0" t="n">
        <f aca="false">ROUND(AT108*AG108,2)</f>
        <v>0</v>
      </c>
      <c r="DF108" s="0" t="n">
        <f aca="false">ROUND(ROUND(AE108,2)*CX108,2)</f>
        <v>0</v>
      </c>
      <c r="DG108" s="0" t="n">
        <f aca="false">ROUND(ROUND(AF108,2)*CX108,2)</f>
        <v>0</v>
      </c>
      <c r="DH108" s="0" t="n">
        <f aca="false">ROUND(ROUND(AG108,2)*ROUND(AT108*Source!I70,9),2)</f>
        <v>0</v>
      </c>
      <c r="DI108" s="0" t="n">
        <f aca="false">ROUND(ROUND(AH108,2)*CX108,2)</f>
        <v>0</v>
      </c>
      <c r="DJ108" s="0" t="n">
        <f aca="false">DF108</f>
        <v>0</v>
      </c>
      <c r="DK108" s="0" t="n">
        <v>0</v>
      </c>
      <c r="DM108" s="0" t="n">
        <v>0</v>
      </c>
      <c r="DO108" s="0" t="n">
        <v>0</v>
      </c>
    </row>
    <row r="109" customFormat="false" ht="12.75" hidden="false" customHeight="false" outlineLevel="0" collapsed="false">
      <c r="A109" s="0" t="n">
        <f aca="false">ROW(Source!A70)</f>
        <v>70</v>
      </c>
      <c r="B109" s="0" t="n">
        <v>86497922</v>
      </c>
      <c r="C109" s="0" t="n">
        <v>86498004</v>
      </c>
      <c r="D109" s="0" t="n">
        <v>0</v>
      </c>
      <c r="E109" s="0" t="n">
        <v>1</v>
      </c>
      <c r="F109" s="0" t="n">
        <v>1</v>
      </c>
      <c r="G109" s="0" t="n">
        <v>30515945</v>
      </c>
      <c r="H109" s="0" t="n">
        <v>3</v>
      </c>
      <c r="I109" s="0" t="s">
        <v>301</v>
      </c>
      <c r="K109" s="0" t="s">
        <v>302</v>
      </c>
      <c r="L109" s="0" t="n">
        <v>1348</v>
      </c>
      <c r="N109" s="0" t="n">
        <v>1009</v>
      </c>
      <c r="O109" s="0" t="s">
        <v>220</v>
      </c>
      <c r="P109" s="0" t="s">
        <v>220</v>
      </c>
      <c r="Q109" s="0" t="n">
        <v>1000</v>
      </c>
      <c r="W109" s="0" t="n">
        <v>0</v>
      </c>
      <c r="X109" s="0" t="n">
        <v>-1632605936</v>
      </c>
      <c r="Y109" s="0" t="n">
        <f aca="false">AT109</f>
        <v>0.0008</v>
      </c>
      <c r="AA109" s="0" t="n">
        <v>0</v>
      </c>
      <c r="AB109" s="0" t="n">
        <v>0</v>
      </c>
      <c r="AC109" s="0" t="n">
        <v>0</v>
      </c>
      <c r="AD109" s="0" t="n">
        <v>0</v>
      </c>
      <c r="AE109" s="0" t="n">
        <v>0</v>
      </c>
      <c r="AF109" s="0" t="n">
        <v>0</v>
      </c>
      <c r="AG109" s="0" t="n">
        <v>0</v>
      </c>
      <c r="AH109" s="0" t="n">
        <v>0</v>
      </c>
      <c r="AI109" s="0" t="n">
        <v>1</v>
      </c>
      <c r="AJ109" s="0" t="n">
        <v>1</v>
      </c>
      <c r="AK109" s="0" t="n">
        <v>1</v>
      </c>
      <c r="AL109" s="0" t="n">
        <v>1</v>
      </c>
      <c r="AM109" s="0" t="n">
        <v>0</v>
      </c>
      <c r="AN109" s="0" t="n">
        <v>0</v>
      </c>
      <c r="AO109" s="0" t="n">
        <v>1</v>
      </c>
      <c r="AP109" s="0" t="n">
        <v>0</v>
      </c>
      <c r="AQ109" s="0" t="n">
        <v>0</v>
      </c>
      <c r="AR109" s="0" t="n">
        <v>0</v>
      </c>
      <c r="AT109" s="0" t="n">
        <v>0.0008</v>
      </c>
      <c r="AV109" s="0" t="n">
        <v>0</v>
      </c>
      <c r="AW109" s="0" t="n">
        <v>2</v>
      </c>
      <c r="AX109" s="0" t="n">
        <v>86498035</v>
      </c>
      <c r="AY109" s="0" t="n">
        <v>1</v>
      </c>
      <c r="AZ109" s="0" t="n">
        <v>6144</v>
      </c>
      <c r="BA109" s="0" t="n">
        <v>109</v>
      </c>
      <c r="BB109" s="0" t="n">
        <v>0</v>
      </c>
      <c r="BC109" s="0" t="n">
        <v>0</v>
      </c>
      <c r="BD109" s="0" t="n">
        <v>0</v>
      </c>
      <c r="BE109" s="0" t="n">
        <v>0</v>
      </c>
      <c r="BF109" s="0" t="n">
        <v>0</v>
      </c>
      <c r="BG109" s="0" t="n">
        <v>0</v>
      </c>
      <c r="BH109" s="0" t="n">
        <v>0</v>
      </c>
      <c r="BI109" s="0" t="n">
        <v>0</v>
      </c>
      <c r="BJ109" s="0" t="n">
        <v>0</v>
      </c>
      <c r="BK109" s="0" t="n">
        <v>0</v>
      </c>
      <c r="BL109" s="0" t="n">
        <v>0</v>
      </c>
      <c r="BM109" s="0" t="n">
        <v>0</v>
      </c>
      <c r="BN109" s="0" t="n">
        <v>0</v>
      </c>
      <c r="BO109" s="0" t="n">
        <v>0</v>
      </c>
      <c r="BP109" s="0" t="n">
        <v>0</v>
      </c>
      <c r="BQ109" s="0" t="n">
        <v>0</v>
      </c>
      <c r="BR109" s="0" t="n">
        <v>0</v>
      </c>
      <c r="BS109" s="0" t="n">
        <v>0</v>
      </c>
      <c r="BT109" s="0" t="n">
        <v>0</v>
      </c>
      <c r="BU109" s="0" t="n">
        <v>0</v>
      </c>
      <c r="BV109" s="0" t="n">
        <v>0</v>
      </c>
      <c r="BW109" s="0" t="n">
        <v>0</v>
      </c>
      <c r="CV109" s="0" t="n">
        <v>0</v>
      </c>
      <c r="CW109" s="0" t="n">
        <v>0</v>
      </c>
      <c r="CX109" s="0" t="n">
        <f aca="false">ROUND(Y109*Source!I70,9)</f>
        <v>0.0016</v>
      </c>
      <c r="CY109" s="0" t="n">
        <f aca="false">AA109</f>
        <v>0</v>
      </c>
      <c r="CZ109" s="0" t="n">
        <f aca="false">AE109</f>
        <v>0</v>
      </c>
      <c r="DA109" s="0" t="n">
        <f aca="false">AI109</f>
        <v>1</v>
      </c>
      <c r="DB109" s="0" t="n">
        <f aca="false">ROUND(AT109*CZ109,2)</f>
        <v>0</v>
      </c>
      <c r="DC109" s="0" t="n">
        <f aca="false">ROUND(AT109*AG109,2)</f>
        <v>0</v>
      </c>
      <c r="DF109" s="0" t="n">
        <f aca="false">ROUND(ROUND(AE109,2)*CX109,2)</f>
        <v>0</v>
      </c>
      <c r="DG109" s="0" t="n">
        <f aca="false">ROUND(ROUND(AF109,2)*CX109,2)</f>
        <v>0</v>
      </c>
      <c r="DH109" s="0" t="n">
        <f aca="false">ROUND(ROUND(AG109,2)*ROUND(AT109*Source!I70,9),2)</f>
        <v>0</v>
      </c>
      <c r="DI109" s="0" t="n">
        <f aca="false">ROUND(ROUND(AH109,2)*CX109,2)</f>
        <v>0</v>
      </c>
      <c r="DJ109" s="0" t="n">
        <f aca="false">DF109</f>
        <v>0</v>
      </c>
      <c r="DK109" s="0" t="n">
        <v>0</v>
      </c>
      <c r="DM109" s="0" t="n">
        <v>0</v>
      </c>
      <c r="DO109" s="0" t="n">
        <v>0</v>
      </c>
    </row>
    <row r="110" customFormat="false" ht="12.75" hidden="false" customHeight="false" outlineLevel="0" collapsed="false">
      <c r="A110" s="0" t="n">
        <f aca="false">ROW(Source!A70)</f>
        <v>70</v>
      </c>
      <c r="B110" s="0" t="n">
        <v>86497922</v>
      </c>
      <c r="C110" s="0" t="n">
        <v>86498004</v>
      </c>
      <c r="D110" s="0" t="n">
        <v>0</v>
      </c>
      <c r="E110" s="0" t="n">
        <v>1</v>
      </c>
      <c r="F110" s="0" t="n">
        <v>1</v>
      </c>
      <c r="G110" s="0" t="n">
        <v>30515945</v>
      </c>
      <c r="H110" s="0" t="n">
        <v>3</v>
      </c>
      <c r="I110" s="0" t="s">
        <v>303</v>
      </c>
      <c r="K110" s="0" t="s">
        <v>304</v>
      </c>
      <c r="L110" s="0" t="n">
        <v>1348</v>
      </c>
      <c r="N110" s="0" t="n">
        <v>1009</v>
      </c>
      <c r="O110" s="0" t="s">
        <v>220</v>
      </c>
      <c r="P110" s="0" t="s">
        <v>220</v>
      </c>
      <c r="Q110" s="0" t="n">
        <v>1000</v>
      </c>
      <c r="W110" s="0" t="n">
        <v>0</v>
      </c>
      <c r="X110" s="0" t="n">
        <v>497699989</v>
      </c>
      <c r="Y110" s="0" t="n">
        <f aca="false">AT110</f>
        <v>0.008</v>
      </c>
      <c r="AA110" s="0" t="n">
        <v>0</v>
      </c>
      <c r="AB110" s="0" t="n">
        <v>0</v>
      </c>
      <c r="AC110" s="0" t="n">
        <v>0</v>
      </c>
      <c r="AD110" s="0" t="n">
        <v>0</v>
      </c>
      <c r="AE110" s="0" t="n">
        <v>0</v>
      </c>
      <c r="AF110" s="0" t="n">
        <v>0</v>
      </c>
      <c r="AG110" s="0" t="n">
        <v>0</v>
      </c>
      <c r="AH110" s="0" t="n">
        <v>0</v>
      </c>
      <c r="AI110" s="0" t="n">
        <v>1</v>
      </c>
      <c r="AJ110" s="0" t="n">
        <v>1</v>
      </c>
      <c r="AK110" s="0" t="n">
        <v>1</v>
      </c>
      <c r="AL110" s="0" t="n">
        <v>1</v>
      </c>
      <c r="AM110" s="0" t="n">
        <v>0</v>
      </c>
      <c r="AN110" s="0" t="n">
        <v>0</v>
      </c>
      <c r="AO110" s="0" t="n">
        <v>1</v>
      </c>
      <c r="AP110" s="0" t="n">
        <v>0</v>
      </c>
      <c r="AQ110" s="0" t="n">
        <v>0</v>
      </c>
      <c r="AR110" s="0" t="n">
        <v>0</v>
      </c>
      <c r="AT110" s="0" t="n">
        <v>0.008</v>
      </c>
      <c r="AV110" s="0" t="n">
        <v>0</v>
      </c>
      <c r="AW110" s="0" t="n">
        <v>2</v>
      </c>
      <c r="AX110" s="0" t="n">
        <v>86498036</v>
      </c>
      <c r="AY110" s="0" t="n">
        <v>1</v>
      </c>
      <c r="AZ110" s="0" t="n">
        <v>6144</v>
      </c>
      <c r="BA110" s="0" t="n">
        <v>110</v>
      </c>
      <c r="BB110" s="0" t="n">
        <v>0</v>
      </c>
      <c r="BC110" s="0" t="n">
        <v>0</v>
      </c>
      <c r="BD110" s="0" t="n">
        <v>0</v>
      </c>
      <c r="BE110" s="0" t="n">
        <v>0</v>
      </c>
      <c r="BF110" s="0" t="n">
        <v>0</v>
      </c>
      <c r="BG110" s="0" t="n">
        <v>0</v>
      </c>
      <c r="BH110" s="0" t="n">
        <v>0</v>
      </c>
      <c r="BI110" s="0" t="n">
        <v>0</v>
      </c>
      <c r="BJ110" s="0" t="n">
        <v>0</v>
      </c>
      <c r="BK110" s="0" t="n">
        <v>0</v>
      </c>
      <c r="BL110" s="0" t="n">
        <v>0</v>
      </c>
      <c r="BM110" s="0" t="n">
        <v>0</v>
      </c>
      <c r="BN110" s="0" t="n">
        <v>0</v>
      </c>
      <c r="BO110" s="0" t="n">
        <v>0</v>
      </c>
      <c r="BP110" s="0" t="n">
        <v>0</v>
      </c>
      <c r="BQ110" s="0" t="n">
        <v>0</v>
      </c>
      <c r="BR110" s="0" t="n">
        <v>0</v>
      </c>
      <c r="BS110" s="0" t="n">
        <v>0</v>
      </c>
      <c r="BT110" s="0" t="n">
        <v>0</v>
      </c>
      <c r="BU110" s="0" t="n">
        <v>0</v>
      </c>
      <c r="BV110" s="0" t="n">
        <v>0</v>
      </c>
      <c r="BW110" s="0" t="n">
        <v>0</v>
      </c>
      <c r="CV110" s="0" t="n">
        <v>0</v>
      </c>
      <c r="CW110" s="0" t="n">
        <v>0</v>
      </c>
      <c r="CX110" s="0" t="n">
        <f aca="false">ROUND(Y110*Source!I70,9)</f>
        <v>0.016</v>
      </c>
      <c r="CY110" s="0" t="n">
        <f aca="false">AA110</f>
        <v>0</v>
      </c>
      <c r="CZ110" s="0" t="n">
        <f aca="false">AE110</f>
        <v>0</v>
      </c>
      <c r="DA110" s="0" t="n">
        <f aca="false">AI110</f>
        <v>1</v>
      </c>
      <c r="DB110" s="0" t="n">
        <f aca="false">ROUND(AT110*CZ110,2)</f>
        <v>0</v>
      </c>
      <c r="DC110" s="0" t="n">
        <f aca="false">ROUND(AT110*AG110,2)</f>
        <v>0</v>
      </c>
      <c r="DF110" s="0" t="n">
        <f aca="false">ROUND(ROUND(AE110,2)*CX110,2)</f>
        <v>0</v>
      </c>
      <c r="DG110" s="0" t="n">
        <f aca="false">ROUND(ROUND(AF110,2)*CX110,2)</f>
        <v>0</v>
      </c>
      <c r="DH110" s="0" t="n">
        <f aca="false">ROUND(ROUND(AG110,2)*ROUND(AT110*Source!I70,9),2)</f>
        <v>0</v>
      </c>
      <c r="DI110" s="0" t="n">
        <f aca="false">ROUND(ROUND(AH110,2)*CX110,2)</f>
        <v>0</v>
      </c>
      <c r="DJ110" s="0" t="n">
        <f aca="false">DF110</f>
        <v>0</v>
      </c>
      <c r="DK110" s="0" t="n">
        <v>0</v>
      </c>
      <c r="DM110" s="0" t="n">
        <v>0</v>
      </c>
      <c r="DO110" s="0" t="n">
        <v>0</v>
      </c>
    </row>
    <row r="111" customFormat="false" ht="12.75" hidden="false" customHeight="false" outlineLevel="0" collapsed="false">
      <c r="A111" s="0" t="n">
        <f aca="false">ROW(Source!A70)</f>
        <v>70</v>
      </c>
      <c r="B111" s="0" t="n">
        <v>86497922</v>
      </c>
      <c r="C111" s="0" t="n">
        <v>86498004</v>
      </c>
      <c r="D111" s="0" t="n">
        <v>0</v>
      </c>
      <c r="E111" s="0" t="n">
        <v>1</v>
      </c>
      <c r="F111" s="0" t="n">
        <v>1</v>
      </c>
      <c r="G111" s="0" t="n">
        <v>30515945</v>
      </c>
      <c r="H111" s="0" t="n">
        <v>3</v>
      </c>
      <c r="I111" s="0" t="s">
        <v>305</v>
      </c>
      <c r="K111" s="0" t="s">
        <v>306</v>
      </c>
      <c r="L111" s="0" t="n">
        <v>1346</v>
      </c>
      <c r="N111" s="0" t="n">
        <v>1009</v>
      </c>
      <c r="O111" s="0" t="s">
        <v>307</v>
      </c>
      <c r="P111" s="0" t="s">
        <v>307</v>
      </c>
      <c r="Q111" s="0" t="n">
        <v>1</v>
      </c>
      <c r="W111" s="0" t="n">
        <v>0</v>
      </c>
      <c r="X111" s="0" t="n">
        <v>213657888</v>
      </c>
      <c r="Y111" s="0" t="n">
        <f aca="false">AT111</f>
        <v>0.1</v>
      </c>
      <c r="AA111" s="0" t="n">
        <v>0</v>
      </c>
      <c r="AB111" s="0" t="n">
        <v>0</v>
      </c>
      <c r="AC111" s="0" t="n">
        <v>0</v>
      </c>
      <c r="AD111" s="0" t="n">
        <v>0</v>
      </c>
      <c r="AE111" s="0" t="n">
        <v>0</v>
      </c>
      <c r="AF111" s="0" t="n">
        <v>0</v>
      </c>
      <c r="AG111" s="0" t="n">
        <v>0</v>
      </c>
      <c r="AH111" s="0" t="n">
        <v>0</v>
      </c>
      <c r="AI111" s="0" t="n">
        <v>1</v>
      </c>
      <c r="AJ111" s="0" t="n">
        <v>1</v>
      </c>
      <c r="AK111" s="0" t="n">
        <v>1</v>
      </c>
      <c r="AL111" s="0" t="n">
        <v>1</v>
      </c>
      <c r="AM111" s="0" t="n">
        <v>0</v>
      </c>
      <c r="AN111" s="0" t="n">
        <v>0</v>
      </c>
      <c r="AO111" s="0" t="n">
        <v>1</v>
      </c>
      <c r="AP111" s="0" t="n">
        <v>0</v>
      </c>
      <c r="AQ111" s="0" t="n">
        <v>0</v>
      </c>
      <c r="AR111" s="0" t="n">
        <v>0</v>
      </c>
      <c r="AT111" s="0" t="n">
        <v>0.1</v>
      </c>
      <c r="AV111" s="0" t="n">
        <v>0</v>
      </c>
      <c r="AW111" s="0" t="n">
        <v>2</v>
      </c>
      <c r="AX111" s="0" t="n">
        <v>86498037</v>
      </c>
      <c r="AY111" s="0" t="n">
        <v>1</v>
      </c>
      <c r="AZ111" s="0" t="n">
        <v>6144</v>
      </c>
      <c r="BA111" s="0" t="n">
        <v>111</v>
      </c>
      <c r="BB111" s="0" t="n">
        <v>0</v>
      </c>
      <c r="BC111" s="0" t="n">
        <v>0</v>
      </c>
      <c r="BD111" s="0" t="n">
        <v>0</v>
      </c>
      <c r="BE111" s="0" t="n">
        <v>0</v>
      </c>
      <c r="BF111" s="0" t="n">
        <v>0</v>
      </c>
      <c r="BG111" s="0" t="n">
        <v>0</v>
      </c>
      <c r="BH111" s="0" t="n">
        <v>0</v>
      </c>
      <c r="BI111" s="0" t="n">
        <v>0</v>
      </c>
      <c r="BJ111" s="0" t="n">
        <v>0</v>
      </c>
      <c r="BK111" s="0" t="n">
        <v>0</v>
      </c>
      <c r="BL111" s="0" t="n">
        <v>0</v>
      </c>
      <c r="BM111" s="0" t="n">
        <v>0</v>
      </c>
      <c r="BN111" s="0" t="n">
        <v>0</v>
      </c>
      <c r="BO111" s="0" t="n">
        <v>0</v>
      </c>
      <c r="BP111" s="0" t="n">
        <v>0</v>
      </c>
      <c r="BQ111" s="0" t="n">
        <v>0</v>
      </c>
      <c r="BR111" s="0" t="n">
        <v>0</v>
      </c>
      <c r="BS111" s="0" t="n">
        <v>0</v>
      </c>
      <c r="BT111" s="0" t="n">
        <v>0</v>
      </c>
      <c r="BU111" s="0" t="n">
        <v>0</v>
      </c>
      <c r="BV111" s="0" t="n">
        <v>0</v>
      </c>
      <c r="BW111" s="0" t="n">
        <v>0</v>
      </c>
      <c r="CV111" s="0" t="n">
        <v>0</v>
      </c>
      <c r="CW111" s="0" t="n">
        <v>0</v>
      </c>
      <c r="CX111" s="0" t="n">
        <f aca="false">ROUND(Y111*Source!I70,9)</f>
        <v>0.2</v>
      </c>
      <c r="CY111" s="0" t="n">
        <f aca="false">AA111</f>
        <v>0</v>
      </c>
      <c r="CZ111" s="0" t="n">
        <f aca="false">AE111</f>
        <v>0</v>
      </c>
      <c r="DA111" s="0" t="n">
        <f aca="false">AI111</f>
        <v>1</v>
      </c>
      <c r="DB111" s="0" t="n">
        <f aca="false">ROUND(AT111*CZ111,2)</f>
        <v>0</v>
      </c>
      <c r="DC111" s="0" t="n">
        <f aca="false">ROUND(AT111*AG111,2)</f>
        <v>0</v>
      </c>
      <c r="DF111" s="0" t="n">
        <f aca="false">ROUND(ROUND(AE111,2)*CX111,2)</f>
        <v>0</v>
      </c>
      <c r="DG111" s="0" t="n">
        <f aca="false">ROUND(ROUND(AF111,2)*CX111,2)</f>
        <v>0</v>
      </c>
      <c r="DH111" s="0" t="n">
        <f aca="false">ROUND(ROUND(AG111,2)*ROUND(AT111*Source!I70,9),2)</f>
        <v>0</v>
      </c>
      <c r="DI111" s="0" t="n">
        <f aca="false">ROUND(ROUND(AH111,2)*CX111,2)</f>
        <v>0</v>
      </c>
      <c r="DJ111" s="0" t="n">
        <f aca="false">DF111</f>
        <v>0</v>
      </c>
      <c r="DK111" s="0" t="n">
        <v>0</v>
      </c>
      <c r="DM111" s="0" t="n">
        <v>0</v>
      </c>
      <c r="DO111" s="0" t="n">
        <v>0</v>
      </c>
    </row>
    <row r="112" customFormat="false" ht="12.75" hidden="false" customHeight="false" outlineLevel="0" collapsed="false">
      <c r="A112" s="0" t="n">
        <f aca="false">ROW(Source!A70)</f>
        <v>70</v>
      </c>
      <c r="B112" s="0" t="n">
        <v>86497922</v>
      </c>
      <c r="C112" s="0" t="n">
        <v>86498004</v>
      </c>
      <c r="D112" s="0" t="n">
        <v>0</v>
      </c>
      <c r="E112" s="0" t="n">
        <v>1</v>
      </c>
      <c r="F112" s="0" t="n">
        <v>1</v>
      </c>
      <c r="G112" s="0" t="n">
        <v>30515945</v>
      </c>
      <c r="H112" s="0" t="n">
        <v>3</v>
      </c>
      <c r="I112" s="0" t="s">
        <v>236</v>
      </c>
      <c r="K112" s="0" t="s">
        <v>66</v>
      </c>
      <c r="L112" s="0" t="n">
        <v>1339</v>
      </c>
      <c r="N112" s="0" t="n">
        <v>1007</v>
      </c>
      <c r="O112" s="0" t="s">
        <v>222</v>
      </c>
      <c r="P112" s="0" t="s">
        <v>222</v>
      </c>
      <c r="Q112" s="0" t="n">
        <v>1</v>
      </c>
      <c r="W112" s="0" t="n">
        <v>0</v>
      </c>
      <c r="X112" s="0" t="n">
        <v>-24834780</v>
      </c>
      <c r="Y112" s="0" t="n">
        <f aca="false">AT112</f>
        <v>0.44</v>
      </c>
      <c r="AA112" s="0" t="n">
        <v>0</v>
      </c>
      <c r="AB112" s="0" t="n">
        <v>0</v>
      </c>
      <c r="AC112" s="0" t="n">
        <v>0</v>
      </c>
      <c r="AD112" s="0" t="n">
        <v>0</v>
      </c>
      <c r="AE112" s="0" t="n">
        <v>0</v>
      </c>
      <c r="AF112" s="0" t="n">
        <v>0</v>
      </c>
      <c r="AG112" s="0" t="n">
        <v>0</v>
      </c>
      <c r="AH112" s="0" t="n">
        <v>0</v>
      </c>
      <c r="AI112" s="0" t="n">
        <v>1</v>
      </c>
      <c r="AJ112" s="0" t="n">
        <v>1</v>
      </c>
      <c r="AK112" s="0" t="n">
        <v>1</v>
      </c>
      <c r="AL112" s="0" t="n">
        <v>1</v>
      </c>
      <c r="AM112" s="0" t="n">
        <v>0</v>
      </c>
      <c r="AN112" s="0" t="n">
        <v>0</v>
      </c>
      <c r="AO112" s="0" t="n">
        <v>1</v>
      </c>
      <c r="AP112" s="0" t="n">
        <v>0</v>
      </c>
      <c r="AQ112" s="0" t="n">
        <v>0</v>
      </c>
      <c r="AR112" s="0" t="n">
        <v>0</v>
      </c>
      <c r="AT112" s="0" t="n">
        <v>0.44</v>
      </c>
      <c r="AV112" s="0" t="n">
        <v>0</v>
      </c>
      <c r="AW112" s="0" t="n">
        <v>2</v>
      </c>
      <c r="AX112" s="0" t="n">
        <v>86498038</v>
      </c>
      <c r="AY112" s="0" t="n">
        <v>1</v>
      </c>
      <c r="AZ112" s="0" t="n">
        <v>6144</v>
      </c>
      <c r="BA112" s="0" t="n">
        <v>112</v>
      </c>
      <c r="BB112" s="0" t="n">
        <v>0</v>
      </c>
      <c r="BC112" s="0" t="n">
        <v>0</v>
      </c>
      <c r="BD112" s="0" t="n">
        <v>0</v>
      </c>
      <c r="BE112" s="0" t="n">
        <v>0</v>
      </c>
      <c r="BF112" s="0" t="n">
        <v>0</v>
      </c>
      <c r="BG112" s="0" t="n">
        <v>0</v>
      </c>
      <c r="BH112" s="0" t="n">
        <v>0</v>
      </c>
      <c r="BI112" s="0" t="n">
        <v>0</v>
      </c>
      <c r="BJ112" s="0" t="n">
        <v>0</v>
      </c>
      <c r="BK112" s="0" t="n">
        <v>0</v>
      </c>
      <c r="BL112" s="0" t="n">
        <v>0</v>
      </c>
      <c r="BM112" s="0" t="n">
        <v>0</v>
      </c>
      <c r="BN112" s="0" t="n">
        <v>0</v>
      </c>
      <c r="BO112" s="0" t="n">
        <v>0</v>
      </c>
      <c r="BP112" s="0" t="n">
        <v>0</v>
      </c>
      <c r="BQ112" s="0" t="n">
        <v>0</v>
      </c>
      <c r="BR112" s="0" t="n">
        <v>0</v>
      </c>
      <c r="BS112" s="0" t="n">
        <v>0</v>
      </c>
      <c r="BT112" s="0" t="n">
        <v>0</v>
      </c>
      <c r="BU112" s="0" t="n">
        <v>0</v>
      </c>
      <c r="BV112" s="0" t="n">
        <v>0</v>
      </c>
      <c r="BW112" s="0" t="n">
        <v>0</v>
      </c>
      <c r="CV112" s="0" t="n">
        <v>0</v>
      </c>
      <c r="CW112" s="0" t="n">
        <v>0</v>
      </c>
      <c r="CX112" s="0" t="n">
        <f aca="false">ROUND(Y112*Source!I70,9)</f>
        <v>0.88</v>
      </c>
      <c r="CY112" s="0" t="n">
        <f aca="false">AA112</f>
        <v>0</v>
      </c>
      <c r="CZ112" s="0" t="n">
        <f aca="false">AE112</f>
        <v>0</v>
      </c>
      <c r="DA112" s="0" t="n">
        <f aca="false">AI112</f>
        <v>1</v>
      </c>
      <c r="DB112" s="0" t="n">
        <f aca="false">ROUND(AT112*CZ112,2)</f>
        <v>0</v>
      </c>
      <c r="DC112" s="0" t="n">
        <f aca="false">ROUND(AT112*AG112,2)</f>
        <v>0</v>
      </c>
      <c r="DF112" s="0" t="n">
        <f aca="false">ROUND(ROUND(AE112,2)*CX112,2)</f>
        <v>0</v>
      </c>
      <c r="DG112" s="0" t="n">
        <f aca="false">ROUND(ROUND(AF112,2)*CX112,2)</f>
        <v>0</v>
      </c>
      <c r="DH112" s="0" t="n">
        <f aca="false">ROUND(ROUND(AG112,2)*ROUND(AT112*Source!I70,9),2)</f>
        <v>0</v>
      </c>
      <c r="DI112" s="0" t="n">
        <f aca="false">ROUND(ROUND(AH112,2)*CX112,2)</f>
        <v>0</v>
      </c>
      <c r="DJ112" s="0" t="n">
        <f aca="false">DF112</f>
        <v>0</v>
      </c>
      <c r="DK112" s="0" t="n">
        <v>0</v>
      </c>
      <c r="DM112" s="0" t="n">
        <v>0</v>
      </c>
      <c r="DO112" s="0" t="n">
        <v>0</v>
      </c>
    </row>
    <row r="113" customFormat="false" ht="12.75" hidden="false" customHeight="false" outlineLevel="0" collapsed="false">
      <c r="A113" s="0" t="n">
        <f aca="false">ROW(Source!A70)</f>
        <v>70</v>
      </c>
      <c r="B113" s="0" t="n">
        <v>86497922</v>
      </c>
      <c r="C113" s="0" t="n">
        <v>86498004</v>
      </c>
      <c r="D113" s="0" t="n">
        <v>0</v>
      </c>
      <c r="E113" s="0" t="n">
        <v>1</v>
      </c>
      <c r="F113" s="0" t="n">
        <v>1</v>
      </c>
      <c r="G113" s="0" t="n">
        <v>30515945</v>
      </c>
      <c r="H113" s="0" t="n">
        <v>3</v>
      </c>
      <c r="I113" s="0" t="s">
        <v>308</v>
      </c>
      <c r="K113" s="0" t="s">
        <v>309</v>
      </c>
      <c r="L113" s="0" t="n">
        <v>1346</v>
      </c>
      <c r="N113" s="0" t="n">
        <v>1009</v>
      </c>
      <c r="O113" s="0" t="s">
        <v>307</v>
      </c>
      <c r="P113" s="0" t="s">
        <v>307</v>
      </c>
      <c r="Q113" s="0" t="n">
        <v>1</v>
      </c>
      <c r="W113" s="0" t="n">
        <v>0</v>
      </c>
      <c r="X113" s="0" t="n">
        <v>-1941879674</v>
      </c>
      <c r="Y113" s="0" t="n">
        <f aca="false">AT113</f>
        <v>0.19</v>
      </c>
      <c r="AA113" s="0" t="n">
        <v>0</v>
      </c>
      <c r="AB113" s="0" t="n">
        <v>0</v>
      </c>
      <c r="AC113" s="0" t="n">
        <v>0</v>
      </c>
      <c r="AD113" s="0" t="n">
        <v>0</v>
      </c>
      <c r="AE113" s="0" t="n">
        <v>0</v>
      </c>
      <c r="AF113" s="0" t="n">
        <v>0</v>
      </c>
      <c r="AG113" s="0" t="n">
        <v>0</v>
      </c>
      <c r="AH113" s="0" t="n">
        <v>0</v>
      </c>
      <c r="AI113" s="0" t="n">
        <v>1</v>
      </c>
      <c r="AJ113" s="0" t="n">
        <v>1</v>
      </c>
      <c r="AK113" s="0" t="n">
        <v>1</v>
      </c>
      <c r="AL113" s="0" t="n">
        <v>1</v>
      </c>
      <c r="AM113" s="0" t="n">
        <v>0</v>
      </c>
      <c r="AN113" s="0" t="n">
        <v>0</v>
      </c>
      <c r="AO113" s="0" t="n">
        <v>1</v>
      </c>
      <c r="AP113" s="0" t="n">
        <v>0</v>
      </c>
      <c r="AQ113" s="0" t="n">
        <v>0</v>
      </c>
      <c r="AR113" s="0" t="n">
        <v>0</v>
      </c>
      <c r="AT113" s="0" t="n">
        <v>0.19</v>
      </c>
      <c r="AV113" s="0" t="n">
        <v>0</v>
      </c>
      <c r="AW113" s="0" t="n">
        <v>2</v>
      </c>
      <c r="AX113" s="0" t="n">
        <v>86498039</v>
      </c>
      <c r="AY113" s="0" t="n">
        <v>1</v>
      </c>
      <c r="AZ113" s="0" t="n">
        <v>6144</v>
      </c>
      <c r="BA113" s="0" t="n">
        <v>113</v>
      </c>
      <c r="BB113" s="0" t="n">
        <v>0</v>
      </c>
      <c r="BC113" s="0" t="n">
        <v>0</v>
      </c>
      <c r="BD113" s="0" t="n">
        <v>0</v>
      </c>
      <c r="BE113" s="0" t="n">
        <v>0</v>
      </c>
      <c r="BF113" s="0" t="n">
        <v>0</v>
      </c>
      <c r="BG113" s="0" t="n">
        <v>0</v>
      </c>
      <c r="BH113" s="0" t="n">
        <v>0</v>
      </c>
      <c r="BI113" s="0" t="n">
        <v>0</v>
      </c>
      <c r="BJ113" s="0" t="n">
        <v>0</v>
      </c>
      <c r="BK113" s="0" t="n">
        <v>0</v>
      </c>
      <c r="BL113" s="0" t="n">
        <v>0</v>
      </c>
      <c r="BM113" s="0" t="n">
        <v>0</v>
      </c>
      <c r="BN113" s="0" t="n">
        <v>0</v>
      </c>
      <c r="BO113" s="0" t="n">
        <v>0</v>
      </c>
      <c r="BP113" s="0" t="n">
        <v>0</v>
      </c>
      <c r="BQ113" s="0" t="n">
        <v>0</v>
      </c>
      <c r="BR113" s="0" t="n">
        <v>0</v>
      </c>
      <c r="BS113" s="0" t="n">
        <v>0</v>
      </c>
      <c r="BT113" s="0" t="n">
        <v>0</v>
      </c>
      <c r="BU113" s="0" t="n">
        <v>0</v>
      </c>
      <c r="BV113" s="0" t="n">
        <v>0</v>
      </c>
      <c r="BW113" s="0" t="n">
        <v>0</v>
      </c>
      <c r="CV113" s="0" t="n">
        <v>0</v>
      </c>
      <c r="CW113" s="0" t="n">
        <v>0</v>
      </c>
      <c r="CX113" s="0" t="n">
        <f aca="false">ROUND(Y113*Source!I70,9)</f>
        <v>0.38</v>
      </c>
      <c r="CY113" s="0" t="n">
        <f aca="false">AA113</f>
        <v>0</v>
      </c>
      <c r="CZ113" s="0" t="n">
        <f aca="false">AE113</f>
        <v>0</v>
      </c>
      <c r="DA113" s="0" t="n">
        <f aca="false">AI113</f>
        <v>1</v>
      </c>
      <c r="DB113" s="0" t="n">
        <f aca="false">ROUND(AT113*CZ113,2)</f>
        <v>0</v>
      </c>
      <c r="DC113" s="0" t="n">
        <f aca="false">ROUND(AT113*AG113,2)</f>
        <v>0</v>
      </c>
      <c r="DF113" s="0" t="n">
        <f aca="false">ROUND(ROUND(AE113,2)*CX113,2)</f>
        <v>0</v>
      </c>
      <c r="DG113" s="0" t="n">
        <f aca="false">ROUND(ROUND(AF113,2)*CX113,2)</f>
        <v>0</v>
      </c>
      <c r="DH113" s="0" t="n">
        <f aca="false">ROUND(ROUND(AG113,2)*ROUND(AT113*Source!I70,9),2)</f>
        <v>0</v>
      </c>
      <c r="DI113" s="0" t="n">
        <f aca="false">ROUND(ROUND(AH113,2)*CX113,2)</f>
        <v>0</v>
      </c>
      <c r="DJ113" s="0" t="n">
        <f aca="false">DF113</f>
        <v>0</v>
      </c>
      <c r="DK113" s="0" t="n">
        <v>0</v>
      </c>
      <c r="DM113" s="0" t="n">
        <v>0</v>
      </c>
      <c r="DO113" s="0" t="n">
        <v>0</v>
      </c>
    </row>
    <row r="114" customFormat="false" ht="12.75" hidden="false" customHeight="false" outlineLevel="0" collapsed="false">
      <c r="A114" s="0" t="n">
        <f aca="false">ROW(Source!A70)</f>
        <v>70</v>
      </c>
      <c r="B114" s="0" t="n">
        <v>86497922</v>
      </c>
      <c r="C114" s="0" t="n">
        <v>86498004</v>
      </c>
      <c r="D114" s="0" t="n">
        <v>0</v>
      </c>
      <c r="E114" s="0" t="n">
        <v>1</v>
      </c>
      <c r="F114" s="0" t="n">
        <v>1</v>
      </c>
      <c r="G114" s="0" t="n">
        <v>30515945</v>
      </c>
      <c r="H114" s="0" t="n">
        <v>3</v>
      </c>
      <c r="I114" s="0" t="s">
        <v>310</v>
      </c>
      <c r="K114" s="0" t="s">
        <v>311</v>
      </c>
      <c r="L114" s="0" t="n">
        <v>1301</v>
      </c>
      <c r="N114" s="0" t="n">
        <v>1003</v>
      </c>
      <c r="O114" s="0" t="s">
        <v>192</v>
      </c>
      <c r="P114" s="0" t="s">
        <v>192</v>
      </c>
      <c r="Q114" s="0" t="n">
        <v>1</v>
      </c>
      <c r="W114" s="0" t="n">
        <v>0</v>
      </c>
      <c r="X114" s="0" t="n">
        <v>419962136</v>
      </c>
      <c r="Y114" s="0" t="n">
        <f aca="false">AT114</f>
        <v>10</v>
      </c>
      <c r="AA114" s="0" t="n">
        <v>0</v>
      </c>
      <c r="AB114" s="0" t="n">
        <v>0</v>
      </c>
      <c r="AC114" s="0" t="n">
        <v>0</v>
      </c>
      <c r="AD114" s="0" t="n">
        <v>0</v>
      </c>
      <c r="AE114" s="0" t="n">
        <v>0</v>
      </c>
      <c r="AF114" s="0" t="n">
        <v>0</v>
      </c>
      <c r="AG114" s="0" t="n">
        <v>0</v>
      </c>
      <c r="AH114" s="0" t="n">
        <v>0</v>
      </c>
      <c r="AI114" s="0" t="n">
        <v>1</v>
      </c>
      <c r="AJ114" s="0" t="n">
        <v>1</v>
      </c>
      <c r="AK114" s="0" t="n">
        <v>1</v>
      </c>
      <c r="AL114" s="0" t="n">
        <v>1</v>
      </c>
      <c r="AM114" s="0" t="n">
        <v>0</v>
      </c>
      <c r="AN114" s="0" t="n">
        <v>0</v>
      </c>
      <c r="AO114" s="0" t="n">
        <v>1</v>
      </c>
      <c r="AP114" s="0" t="n">
        <v>0</v>
      </c>
      <c r="AQ114" s="0" t="n">
        <v>0</v>
      </c>
      <c r="AR114" s="0" t="n">
        <v>0</v>
      </c>
      <c r="AT114" s="0" t="n">
        <v>10</v>
      </c>
      <c r="AV114" s="0" t="n">
        <v>0</v>
      </c>
      <c r="AW114" s="0" t="n">
        <v>2</v>
      </c>
      <c r="AX114" s="0" t="n">
        <v>86498040</v>
      </c>
      <c r="AY114" s="0" t="n">
        <v>1</v>
      </c>
      <c r="AZ114" s="0" t="n">
        <v>6144</v>
      </c>
      <c r="BA114" s="0" t="n">
        <v>114</v>
      </c>
      <c r="BB114" s="0" t="n">
        <v>0</v>
      </c>
      <c r="BC114" s="0" t="n">
        <v>0</v>
      </c>
      <c r="BD114" s="0" t="n">
        <v>0</v>
      </c>
      <c r="BE114" s="0" t="n">
        <v>0</v>
      </c>
      <c r="BF114" s="0" t="n">
        <v>0</v>
      </c>
      <c r="BG114" s="0" t="n">
        <v>0</v>
      </c>
      <c r="BH114" s="0" t="n">
        <v>0</v>
      </c>
      <c r="BI114" s="0" t="n">
        <v>0</v>
      </c>
      <c r="BJ114" s="0" t="n">
        <v>0</v>
      </c>
      <c r="BK114" s="0" t="n">
        <v>0</v>
      </c>
      <c r="BL114" s="0" t="n">
        <v>0</v>
      </c>
      <c r="BM114" s="0" t="n">
        <v>0</v>
      </c>
      <c r="BN114" s="0" t="n">
        <v>0</v>
      </c>
      <c r="BO114" s="0" t="n">
        <v>0</v>
      </c>
      <c r="BP114" s="0" t="n">
        <v>0</v>
      </c>
      <c r="BQ114" s="0" t="n">
        <v>0</v>
      </c>
      <c r="BR114" s="0" t="n">
        <v>0</v>
      </c>
      <c r="BS114" s="0" t="n">
        <v>0</v>
      </c>
      <c r="BT114" s="0" t="n">
        <v>0</v>
      </c>
      <c r="BU114" s="0" t="n">
        <v>0</v>
      </c>
      <c r="BV114" s="0" t="n">
        <v>0</v>
      </c>
      <c r="BW114" s="0" t="n">
        <v>0</v>
      </c>
      <c r="CV114" s="0" t="n">
        <v>0</v>
      </c>
      <c r="CW114" s="0" t="n">
        <v>0</v>
      </c>
      <c r="CX114" s="0" t="n">
        <f aca="false">ROUND(Y114*Source!I70,9)</f>
        <v>20</v>
      </c>
      <c r="CY114" s="0" t="n">
        <f aca="false">AA114</f>
        <v>0</v>
      </c>
      <c r="CZ114" s="0" t="n">
        <f aca="false">AE114</f>
        <v>0</v>
      </c>
      <c r="DA114" s="0" t="n">
        <f aca="false">AI114</f>
        <v>1</v>
      </c>
      <c r="DB114" s="0" t="n">
        <f aca="false">ROUND(AT114*CZ114,2)</f>
        <v>0</v>
      </c>
      <c r="DC114" s="0" t="n">
        <f aca="false">ROUND(AT114*AG114,2)</f>
        <v>0</v>
      </c>
      <c r="DF114" s="0" t="n">
        <f aca="false">ROUND(ROUND(AE114,2)*CX114,2)</f>
        <v>0</v>
      </c>
      <c r="DG114" s="0" t="n">
        <f aca="false">ROUND(ROUND(AF114,2)*CX114,2)</f>
        <v>0</v>
      </c>
      <c r="DH114" s="0" t="n">
        <f aca="false">ROUND(ROUND(AG114,2)*ROUND(AT114*Source!I70,9),2)</f>
        <v>0</v>
      </c>
      <c r="DI114" s="0" t="n">
        <f aca="false">ROUND(ROUND(AH114,2)*CX114,2)</f>
        <v>0</v>
      </c>
      <c r="DJ114" s="0" t="n">
        <f aca="false">DF114</f>
        <v>0</v>
      </c>
      <c r="DK114" s="0" t="n">
        <v>0</v>
      </c>
      <c r="DM114" s="0" t="n">
        <v>0</v>
      </c>
      <c r="DO114" s="0" t="n">
        <v>0</v>
      </c>
    </row>
    <row r="115" customFormat="false" ht="12.75" hidden="false" customHeight="false" outlineLevel="0" collapsed="false">
      <c r="A115" s="0" t="n">
        <f aca="false">ROW(Source!A70)</f>
        <v>70</v>
      </c>
      <c r="B115" s="0" t="n">
        <v>86497922</v>
      </c>
      <c r="C115" s="0" t="n">
        <v>86498004</v>
      </c>
      <c r="D115" s="0" t="n">
        <v>0</v>
      </c>
      <c r="E115" s="0" t="n">
        <v>1</v>
      </c>
      <c r="F115" s="0" t="n">
        <v>1</v>
      </c>
      <c r="G115" s="0" t="n">
        <v>30515945</v>
      </c>
      <c r="H115" s="0" t="n">
        <v>3</v>
      </c>
      <c r="I115" s="0" t="s">
        <v>312</v>
      </c>
      <c r="K115" s="0" t="s">
        <v>313</v>
      </c>
      <c r="L115" s="0" t="n">
        <v>1348</v>
      </c>
      <c r="N115" s="0" t="n">
        <v>1009</v>
      </c>
      <c r="O115" s="0" t="s">
        <v>220</v>
      </c>
      <c r="P115" s="0" t="s">
        <v>220</v>
      </c>
      <c r="Q115" s="0" t="n">
        <v>1000</v>
      </c>
      <c r="W115" s="0" t="n">
        <v>0</v>
      </c>
      <c r="X115" s="0" t="n">
        <v>1865123312</v>
      </c>
      <c r="Y115" s="0" t="n">
        <f aca="false">AT115</f>
        <v>0.24</v>
      </c>
      <c r="AA115" s="0" t="n">
        <v>0</v>
      </c>
      <c r="AB115" s="0" t="n">
        <v>0</v>
      </c>
      <c r="AC115" s="0" t="n">
        <v>0</v>
      </c>
      <c r="AD115" s="0" t="n">
        <v>0</v>
      </c>
      <c r="AE115" s="0" t="n">
        <v>0</v>
      </c>
      <c r="AF115" s="0" t="n">
        <v>0</v>
      </c>
      <c r="AG115" s="0" t="n">
        <v>0</v>
      </c>
      <c r="AH115" s="0" t="n">
        <v>0</v>
      </c>
      <c r="AI115" s="0" t="n">
        <v>1</v>
      </c>
      <c r="AJ115" s="0" t="n">
        <v>1</v>
      </c>
      <c r="AK115" s="0" t="n">
        <v>1</v>
      </c>
      <c r="AL115" s="0" t="n">
        <v>1</v>
      </c>
      <c r="AM115" s="0" t="n">
        <v>0</v>
      </c>
      <c r="AN115" s="0" t="n">
        <v>0</v>
      </c>
      <c r="AO115" s="0" t="n">
        <v>1</v>
      </c>
      <c r="AP115" s="0" t="n">
        <v>0</v>
      </c>
      <c r="AQ115" s="0" t="n">
        <v>0</v>
      </c>
      <c r="AR115" s="0" t="n">
        <v>0</v>
      </c>
      <c r="AT115" s="0" t="n">
        <v>0.24</v>
      </c>
      <c r="AV115" s="0" t="n">
        <v>0</v>
      </c>
      <c r="AW115" s="0" t="n">
        <v>2</v>
      </c>
      <c r="AX115" s="0" t="n">
        <v>86498041</v>
      </c>
      <c r="AY115" s="0" t="n">
        <v>1</v>
      </c>
      <c r="AZ115" s="0" t="n">
        <v>6144</v>
      </c>
      <c r="BA115" s="0" t="n">
        <v>115</v>
      </c>
      <c r="BB115" s="0" t="n">
        <v>0</v>
      </c>
      <c r="BC115" s="0" t="n">
        <v>0</v>
      </c>
      <c r="BD115" s="0" t="n">
        <v>0</v>
      </c>
      <c r="BE115" s="0" t="n">
        <v>0</v>
      </c>
      <c r="BF115" s="0" t="n">
        <v>0</v>
      </c>
      <c r="BG115" s="0" t="n">
        <v>0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n">
        <v>0</v>
      </c>
      <c r="BM115" s="0" t="n">
        <v>0</v>
      </c>
      <c r="BN115" s="0" t="n">
        <v>0</v>
      </c>
      <c r="BO115" s="0" t="n">
        <v>0</v>
      </c>
      <c r="BP115" s="0" t="n">
        <v>0</v>
      </c>
      <c r="BQ115" s="0" t="n">
        <v>0</v>
      </c>
      <c r="BR115" s="0" t="n">
        <v>0</v>
      </c>
      <c r="BS115" s="0" t="n">
        <v>0</v>
      </c>
      <c r="BT115" s="0" t="n">
        <v>0</v>
      </c>
      <c r="BU115" s="0" t="n">
        <v>0</v>
      </c>
      <c r="BV115" s="0" t="n">
        <v>0</v>
      </c>
      <c r="BW115" s="0" t="n">
        <v>0</v>
      </c>
      <c r="CV115" s="0" t="n">
        <v>0</v>
      </c>
      <c r="CW115" s="0" t="n">
        <v>0</v>
      </c>
      <c r="CX115" s="0" t="n">
        <f aca="false">ROUND(Y115*Source!I70,9)</f>
        <v>0.48</v>
      </c>
      <c r="CY115" s="0" t="n">
        <f aca="false">AA115</f>
        <v>0</v>
      </c>
      <c r="CZ115" s="0" t="n">
        <f aca="false">AE115</f>
        <v>0</v>
      </c>
      <c r="DA115" s="0" t="n">
        <f aca="false">AI115</f>
        <v>1</v>
      </c>
      <c r="DB115" s="0" t="n">
        <f aca="false">ROUND(AT115*CZ115,2)</f>
        <v>0</v>
      </c>
      <c r="DC115" s="0" t="n">
        <f aca="false">ROUND(AT115*AG115,2)</f>
        <v>0</v>
      </c>
      <c r="DF115" s="0" t="n">
        <f aca="false">ROUND(ROUND(AE115,2)*CX115,2)</f>
        <v>0</v>
      </c>
      <c r="DG115" s="0" t="n">
        <f aca="false">ROUND(ROUND(AF115,2)*CX115,2)</f>
        <v>0</v>
      </c>
      <c r="DH115" s="0" t="n">
        <f aca="false">ROUND(ROUND(AG115,2)*ROUND(AT115*Source!I70,9),2)</f>
        <v>0</v>
      </c>
      <c r="DI115" s="0" t="n">
        <f aca="false">ROUND(ROUND(AH115,2)*CX115,2)</f>
        <v>0</v>
      </c>
      <c r="DJ115" s="0" t="n">
        <f aca="false">DF115</f>
        <v>0</v>
      </c>
      <c r="DK115" s="0" t="n">
        <v>0</v>
      </c>
      <c r="DM115" s="0" t="n">
        <v>0</v>
      </c>
      <c r="DO115" s="0" t="n">
        <v>0</v>
      </c>
    </row>
    <row r="116" customFormat="false" ht="12.75" hidden="false" customHeight="false" outlineLevel="0" collapsed="false">
      <c r="A116" s="0" t="n">
        <f aca="false">ROW(Source!A70)</f>
        <v>70</v>
      </c>
      <c r="B116" s="0" t="n">
        <v>86497922</v>
      </c>
      <c r="C116" s="0" t="n">
        <v>86498004</v>
      </c>
      <c r="D116" s="0" t="n">
        <v>30531995</v>
      </c>
      <c r="E116" s="0" t="n">
        <v>1</v>
      </c>
      <c r="F116" s="0" t="n">
        <v>1</v>
      </c>
      <c r="G116" s="0" t="n">
        <v>30515945</v>
      </c>
      <c r="H116" s="0" t="n">
        <v>3</v>
      </c>
      <c r="I116" s="0" t="s">
        <v>314</v>
      </c>
      <c r="K116" s="0" t="s">
        <v>315</v>
      </c>
      <c r="L116" s="0" t="n">
        <v>1303</v>
      </c>
      <c r="N116" s="0" t="n">
        <v>1003</v>
      </c>
      <c r="O116" s="0" t="s">
        <v>316</v>
      </c>
      <c r="P116" s="0" t="s">
        <v>316</v>
      </c>
      <c r="Q116" s="0" t="n">
        <v>1000</v>
      </c>
      <c r="W116" s="0" t="n">
        <v>0</v>
      </c>
      <c r="X116" s="0" t="n">
        <v>-526462348</v>
      </c>
      <c r="Y116" s="0" t="n">
        <f aca="false">AT116</f>
        <v>0.017</v>
      </c>
      <c r="AA116" s="0" t="n">
        <v>0</v>
      </c>
      <c r="AB116" s="0" t="n">
        <v>0</v>
      </c>
      <c r="AC116" s="0" t="n">
        <v>0</v>
      </c>
      <c r="AD116" s="0" t="n">
        <v>0</v>
      </c>
      <c r="AE116" s="0" t="n">
        <v>0</v>
      </c>
      <c r="AF116" s="0" t="n">
        <v>0</v>
      </c>
      <c r="AG116" s="0" t="n">
        <v>0</v>
      </c>
      <c r="AH116" s="0" t="n">
        <v>0</v>
      </c>
      <c r="AI116" s="0" t="n">
        <v>1</v>
      </c>
      <c r="AJ116" s="0" t="n">
        <v>1</v>
      </c>
      <c r="AK116" s="0" t="n">
        <v>1</v>
      </c>
      <c r="AL116" s="0" t="n">
        <v>1</v>
      </c>
      <c r="AM116" s="0" t="n">
        <v>0</v>
      </c>
      <c r="AN116" s="0" t="n">
        <v>0</v>
      </c>
      <c r="AO116" s="0" t="n">
        <v>0</v>
      </c>
      <c r="AP116" s="0" t="n">
        <v>0</v>
      </c>
      <c r="AQ116" s="0" t="n">
        <v>0</v>
      </c>
      <c r="AR116" s="0" t="n">
        <v>0</v>
      </c>
      <c r="AT116" s="0" t="n">
        <v>0.017</v>
      </c>
      <c r="AV116" s="0" t="n">
        <v>0</v>
      </c>
      <c r="AW116" s="0" t="n">
        <v>2</v>
      </c>
      <c r="AX116" s="0" t="n">
        <v>86498042</v>
      </c>
      <c r="AY116" s="0" t="n">
        <v>1</v>
      </c>
      <c r="AZ116" s="0" t="n">
        <v>6144</v>
      </c>
      <c r="BA116" s="0" t="n">
        <v>116</v>
      </c>
      <c r="BB116" s="0" t="n">
        <v>0</v>
      </c>
      <c r="BC116" s="0" t="n">
        <v>0</v>
      </c>
      <c r="BD116" s="0" t="n">
        <v>0</v>
      </c>
      <c r="BE116" s="0" t="n">
        <v>0</v>
      </c>
      <c r="BF116" s="0" t="n">
        <v>0</v>
      </c>
      <c r="BG116" s="0" t="n">
        <v>0</v>
      </c>
      <c r="BH116" s="0" t="n">
        <v>0</v>
      </c>
      <c r="BI116" s="0" t="n">
        <v>0</v>
      </c>
      <c r="BJ116" s="0" t="n">
        <v>0</v>
      </c>
      <c r="BK116" s="0" t="n">
        <v>0</v>
      </c>
      <c r="BL116" s="0" t="n">
        <v>0</v>
      </c>
      <c r="BM116" s="0" t="n">
        <v>0</v>
      </c>
      <c r="BN116" s="0" t="n">
        <v>0</v>
      </c>
      <c r="BO116" s="0" t="n">
        <v>0</v>
      </c>
      <c r="BP116" s="0" t="n">
        <v>0</v>
      </c>
      <c r="BQ116" s="0" t="n">
        <v>0</v>
      </c>
      <c r="BR116" s="0" t="n">
        <v>0</v>
      </c>
      <c r="BS116" s="0" t="n">
        <v>0</v>
      </c>
      <c r="BT116" s="0" t="n">
        <v>0</v>
      </c>
      <c r="BU116" s="0" t="n">
        <v>0</v>
      </c>
      <c r="BV116" s="0" t="n">
        <v>0</v>
      </c>
      <c r="BW116" s="0" t="n">
        <v>0</v>
      </c>
      <c r="CV116" s="0" t="n">
        <v>0</v>
      </c>
      <c r="CW116" s="0" t="n">
        <v>0</v>
      </c>
      <c r="CX116" s="0" t="n">
        <f aca="false">ROUND(Y116*Source!I70,9)</f>
        <v>0.034</v>
      </c>
      <c r="CY116" s="0" t="n">
        <f aca="false">AA116</f>
        <v>0</v>
      </c>
      <c r="CZ116" s="0" t="n">
        <f aca="false">AE116</f>
        <v>0</v>
      </c>
      <c r="DA116" s="0" t="n">
        <f aca="false">AI116</f>
        <v>1</v>
      </c>
      <c r="DB116" s="0" t="n">
        <f aca="false">ROUND(AT116*CZ116,2)</f>
        <v>0</v>
      </c>
      <c r="DC116" s="0" t="n">
        <f aca="false">ROUND(AT116*AG116,2)</f>
        <v>0</v>
      </c>
      <c r="DF116" s="0" t="n">
        <f aca="false">ROUND(ROUND(AE116,2)*CX116,2)</f>
        <v>0</v>
      </c>
      <c r="DG116" s="0" t="n">
        <f aca="false">ROUND(ROUND(AF116,2)*CX116,2)</f>
        <v>0</v>
      </c>
      <c r="DH116" s="0" t="n">
        <f aca="false">ROUND(ROUND(AG116,2)*ROUND(AT116*Source!I70,9),2)</f>
        <v>0</v>
      </c>
      <c r="DI116" s="0" t="n">
        <f aca="false">ROUND(ROUND(AH116,2)*CX116,2)</f>
        <v>0</v>
      </c>
      <c r="DJ116" s="0" t="n">
        <f aca="false">DF116</f>
        <v>0</v>
      </c>
      <c r="DK116" s="0" t="n">
        <v>0</v>
      </c>
      <c r="DM116" s="0" t="n">
        <v>0</v>
      </c>
      <c r="DO116" s="0" t="n">
        <v>0</v>
      </c>
    </row>
    <row r="117" customFormat="false" ht="12.75" hidden="false" customHeight="false" outlineLevel="0" collapsed="false">
      <c r="A117" s="0" t="n">
        <f aca="false">ROW(Source!A106)</f>
        <v>106</v>
      </c>
      <c r="B117" s="0" t="n">
        <v>86497921</v>
      </c>
      <c r="C117" s="0" t="n">
        <v>86498043</v>
      </c>
      <c r="D117" s="0" t="n">
        <v>0</v>
      </c>
      <c r="E117" s="0" t="n">
        <v>1</v>
      </c>
      <c r="F117" s="0" t="n">
        <v>1</v>
      </c>
      <c r="G117" s="0" t="n">
        <v>30515945</v>
      </c>
      <c r="H117" s="0" t="n">
        <v>1</v>
      </c>
      <c r="I117" s="0" t="s">
        <v>93</v>
      </c>
      <c r="K117" s="0" t="s">
        <v>258</v>
      </c>
      <c r="L117" s="0" t="n">
        <v>1369</v>
      </c>
      <c r="N117" s="0" t="n">
        <v>1013</v>
      </c>
      <c r="O117" s="0" t="s">
        <v>259</v>
      </c>
      <c r="P117" s="0" t="s">
        <v>259</v>
      </c>
      <c r="Q117" s="0" t="n">
        <v>1</v>
      </c>
      <c r="W117" s="0" t="n">
        <v>0</v>
      </c>
      <c r="X117" s="0" t="n">
        <v>-2001970737</v>
      </c>
      <c r="Y117" s="0" t="n">
        <f aca="false">(AT117*1.1)</f>
        <v>13.64</v>
      </c>
      <c r="AA117" s="0" t="n">
        <v>0</v>
      </c>
      <c r="AB117" s="0" t="n">
        <v>0</v>
      </c>
      <c r="AC117" s="0" t="n">
        <v>0</v>
      </c>
      <c r="AD117" s="0" t="n">
        <v>0</v>
      </c>
      <c r="AE117" s="0" t="n">
        <v>0</v>
      </c>
      <c r="AF117" s="0" t="n">
        <v>0</v>
      </c>
      <c r="AG117" s="0" t="n">
        <v>0</v>
      </c>
      <c r="AH117" s="0" t="n">
        <v>0</v>
      </c>
      <c r="AI117" s="0" t="n">
        <v>1</v>
      </c>
      <c r="AJ117" s="0" t="n">
        <v>1</v>
      </c>
      <c r="AK117" s="0" t="n">
        <v>1</v>
      </c>
      <c r="AL117" s="0" t="n">
        <v>1</v>
      </c>
      <c r="AM117" s="0" t="n">
        <v>0</v>
      </c>
      <c r="AN117" s="0" t="n">
        <v>0</v>
      </c>
      <c r="AO117" s="0" t="n">
        <v>1</v>
      </c>
      <c r="AP117" s="0" t="n">
        <v>0</v>
      </c>
      <c r="AQ117" s="0" t="n">
        <v>0</v>
      </c>
      <c r="AR117" s="0" t="n">
        <v>0</v>
      </c>
      <c r="AT117" s="0" t="n">
        <v>12.4</v>
      </c>
      <c r="AU117" s="0" t="s">
        <v>173</v>
      </c>
      <c r="AV117" s="0" t="n">
        <v>1</v>
      </c>
      <c r="AW117" s="0" t="n">
        <v>2</v>
      </c>
      <c r="AX117" s="0" t="n">
        <v>86498055</v>
      </c>
      <c r="AY117" s="0" t="n">
        <v>1</v>
      </c>
      <c r="AZ117" s="0" t="n">
        <v>6144</v>
      </c>
      <c r="BA117" s="0" t="n">
        <v>117</v>
      </c>
      <c r="BB117" s="0" t="n">
        <v>0</v>
      </c>
      <c r="BC117" s="0" t="n">
        <v>0</v>
      </c>
      <c r="BD117" s="0" t="n">
        <v>0</v>
      </c>
      <c r="BE117" s="0" t="n">
        <v>0</v>
      </c>
      <c r="BF117" s="0" t="n">
        <v>0</v>
      </c>
      <c r="BG117" s="0" t="n">
        <v>0</v>
      </c>
      <c r="BH117" s="0" t="n">
        <v>0</v>
      </c>
      <c r="BI117" s="0" t="n">
        <v>0</v>
      </c>
      <c r="BJ117" s="0" t="n">
        <v>0</v>
      </c>
      <c r="BK117" s="0" t="n">
        <v>0</v>
      </c>
      <c r="BL117" s="0" t="n">
        <v>0</v>
      </c>
      <c r="BM117" s="0" t="n">
        <v>0</v>
      </c>
      <c r="BN117" s="0" t="n">
        <v>0</v>
      </c>
      <c r="BO117" s="0" t="n">
        <v>0</v>
      </c>
      <c r="BP117" s="0" t="n">
        <v>0</v>
      </c>
      <c r="BQ117" s="0" t="n">
        <v>0</v>
      </c>
      <c r="BR117" s="0" t="n">
        <v>0</v>
      </c>
      <c r="BS117" s="0" t="n">
        <v>0</v>
      </c>
      <c r="BT117" s="0" t="n">
        <v>0</v>
      </c>
      <c r="BU117" s="0" t="n">
        <v>0</v>
      </c>
      <c r="BV117" s="0" t="n">
        <v>0</v>
      </c>
      <c r="BW117" s="0" t="n">
        <v>0</v>
      </c>
      <c r="CU117" s="0" t="n">
        <f aca="false">ROUND(AT117*Source!I106*AH117*AL117,2)</f>
        <v>0</v>
      </c>
      <c r="CV117" s="0" t="n">
        <f aca="false">ROUND(Y117*Source!I106,9)</f>
        <v>54.56</v>
      </c>
      <c r="CW117" s="0" t="n">
        <v>0</v>
      </c>
      <c r="CX117" s="0" t="n">
        <f aca="false">ROUND(Y117*Source!I106,9)</f>
        <v>54.56</v>
      </c>
      <c r="CY117" s="0" t="n">
        <f aca="false">AD117</f>
        <v>0</v>
      </c>
      <c r="CZ117" s="0" t="n">
        <f aca="false">AH117</f>
        <v>0</v>
      </c>
      <c r="DA117" s="0" t="n">
        <f aca="false">AL117</f>
        <v>1</v>
      </c>
      <c r="DB117" s="0" t="n">
        <f aca="false">(ROUND(AT117*CZ117,2)*1.1)</f>
        <v>0</v>
      </c>
      <c r="DC117" s="0" t="n">
        <f aca="false">(ROUND(AT117*AG117,2)*1.1)</f>
        <v>0</v>
      </c>
      <c r="DF117" s="0" t="n">
        <f aca="false">ROUND(ROUND(AE117,2)*CX117,2)</f>
        <v>0</v>
      </c>
      <c r="DG117" s="0" t="n">
        <f aca="false">ROUND(ROUND(AF117,2)*CX117,2)</f>
        <v>0</v>
      </c>
      <c r="DH117" s="0" t="n">
        <f aca="false">ROUND(ROUND(AG117,2)*ROUND((AT117*Source!I106*1.1),9),2)</f>
        <v>0</v>
      </c>
      <c r="DI117" s="0" t="n">
        <f aca="false">ROUND(ROUND(AH117,2)*CX117,2)</f>
        <v>0</v>
      </c>
      <c r="DJ117" s="0" t="n">
        <f aca="false">DI117</f>
        <v>0</v>
      </c>
      <c r="DK117" s="0" t="n">
        <v>0</v>
      </c>
      <c r="DM117" s="0" t="n">
        <v>0</v>
      </c>
      <c r="DO117" s="0" t="n">
        <v>0</v>
      </c>
      <c r="DP117" s="0" t="s">
        <v>173</v>
      </c>
    </row>
    <row r="118" customFormat="false" ht="12.75" hidden="false" customHeight="false" outlineLevel="0" collapsed="false">
      <c r="A118" s="0" t="n">
        <f aca="false">ROW(Source!A106)</f>
        <v>106</v>
      </c>
      <c r="B118" s="0" t="n">
        <v>86497921</v>
      </c>
      <c r="C118" s="0" t="n">
        <v>86498043</v>
      </c>
      <c r="D118" s="0" t="n">
        <v>0</v>
      </c>
      <c r="E118" s="0" t="n">
        <v>1</v>
      </c>
      <c r="F118" s="0" t="n">
        <v>1</v>
      </c>
      <c r="G118" s="0" t="n">
        <v>30515945</v>
      </c>
      <c r="H118" s="0" t="n">
        <v>2</v>
      </c>
      <c r="I118" s="0" t="s">
        <v>284</v>
      </c>
      <c r="K118" s="0" t="s">
        <v>285</v>
      </c>
      <c r="L118" s="0" t="n">
        <v>1368</v>
      </c>
      <c r="N118" s="0" t="n">
        <v>1011</v>
      </c>
      <c r="O118" s="0" t="s">
        <v>262</v>
      </c>
      <c r="P118" s="0" t="s">
        <v>262</v>
      </c>
      <c r="Q118" s="0" t="n">
        <v>1</v>
      </c>
      <c r="W118" s="0" t="n">
        <v>0</v>
      </c>
      <c r="X118" s="0" t="n">
        <v>-1513636691</v>
      </c>
      <c r="Y118" s="0" t="n">
        <f aca="false">AT118</f>
        <v>0.91</v>
      </c>
      <c r="AA118" s="0" t="n">
        <v>0</v>
      </c>
      <c r="AB118" s="0" t="n">
        <v>161.83</v>
      </c>
      <c r="AC118" s="0" t="n">
        <v>17.06</v>
      </c>
      <c r="AD118" s="0" t="n">
        <v>0</v>
      </c>
      <c r="AE118" s="0" t="n">
        <v>0</v>
      </c>
      <c r="AF118" s="0" t="n">
        <v>151.67</v>
      </c>
      <c r="AG118" s="0" t="n">
        <v>15.99</v>
      </c>
      <c r="AH118" s="0" t="n">
        <v>0</v>
      </c>
      <c r="AI118" s="0" t="n">
        <v>1</v>
      </c>
      <c r="AJ118" s="0" t="n">
        <v>1</v>
      </c>
      <c r="AK118" s="0" t="n">
        <v>1</v>
      </c>
      <c r="AL118" s="0" t="n">
        <v>1</v>
      </c>
      <c r="AM118" s="0" t="n">
        <v>0</v>
      </c>
      <c r="AN118" s="0" t="n">
        <v>0</v>
      </c>
      <c r="AO118" s="0" t="n">
        <v>1</v>
      </c>
      <c r="AP118" s="0" t="n">
        <v>0</v>
      </c>
      <c r="AQ118" s="0" t="n">
        <v>0</v>
      </c>
      <c r="AR118" s="0" t="n">
        <v>0</v>
      </c>
      <c r="AT118" s="0" t="n">
        <v>0.91</v>
      </c>
      <c r="AV118" s="0" t="n">
        <v>0</v>
      </c>
      <c r="AW118" s="0" t="n">
        <v>2</v>
      </c>
      <c r="AX118" s="0" t="n">
        <v>86498056</v>
      </c>
      <c r="AY118" s="0" t="n">
        <v>1</v>
      </c>
      <c r="AZ118" s="0" t="n">
        <v>6144</v>
      </c>
      <c r="BA118" s="0" t="n">
        <v>118</v>
      </c>
      <c r="BB118" s="0" t="n">
        <v>0</v>
      </c>
      <c r="BC118" s="0" t="n">
        <v>0</v>
      </c>
      <c r="BD118" s="0" t="n">
        <v>0</v>
      </c>
      <c r="BE118" s="0" t="n">
        <v>0</v>
      </c>
      <c r="BF118" s="0" t="n">
        <v>0</v>
      </c>
      <c r="BG118" s="0" t="n">
        <v>0</v>
      </c>
      <c r="BH118" s="0" t="n">
        <v>0</v>
      </c>
      <c r="BI118" s="0" t="n">
        <v>0</v>
      </c>
      <c r="BJ118" s="0" t="n">
        <v>0</v>
      </c>
      <c r="BK118" s="0" t="n">
        <v>0</v>
      </c>
      <c r="BL118" s="0" t="n">
        <v>0</v>
      </c>
      <c r="BM118" s="0" t="n">
        <v>0</v>
      </c>
      <c r="BN118" s="0" t="n">
        <v>0</v>
      </c>
      <c r="BO118" s="0" t="n">
        <v>0</v>
      </c>
      <c r="BP118" s="0" t="n">
        <v>0</v>
      </c>
      <c r="BQ118" s="0" t="n">
        <v>0</v>
      </c>
      <c r="BR118" s="0" t="n">
        <v>0</v>
      </c>
      <c r="BS118" s="0" t="n">
        <v>0</v>
      </c>
      <c r="BT118" s="0" t="n">
        <v>0</v>
      </c>
      <c r="BU118" s="0" t="n">
        <v>0</v>
      </c>
      <c r="BV118" s="0" t="n">
        <v>0</v>
      </c>
      <c r="BW118" s="0" t="n">
        <v>0</v>
      </c>
      <c r="CV118" s="0" t="n">
        <v>0</v>
      </c>
      <c r="CW118" s="0" t="n">
        <f aca="false">ROUND(AT118*Source!I106*DO118,9)</f>
        <v>0</v>
      </c>
      <c r="CX118" s="0" t="n">
        <f aca="false">ROUND(Y118*Source!I106,9)</f>
        <v>3.64</v>
      </c>
      <c r="CY118" s="0" t="n">
        <f aca="false">AB118</f>
        <v>161.83</v>
      </c>
      <c r="CZ118" s="0" t="n">
        <f aca="false">AF118</f>
        <v>151.67</v>
      </c>
      <c r="DA118" s="0" t="n">
        <f aca="false">AJ118</f>
        <v>1</v>
      </c>
      <c r="DB118" s="0" t="n">
        <f aca="false">ROUND(AT118*CZ118,2)</f>
        <v>138.02</v>
      </c>
      <c r="DC118" s="0" t="n">
        <f aca="false">ROUND(AT118*AG118,2)</f>
        <v>14.55</v>
      </c>
      <c r="DF118" s="0" t="n">
        <f aca="false">ROUND(ROUND(AE118,2)*CX118,2)</f>
        <v>0</v>
      </c>
      <c r="DG118" s="0" t="n">
        <f aca="false">ROUND(ROUND(AF118,2)*CX118,2)</f>
        <v>552.08</v>
      </c>
      <c r="DH118" s="0" t="n">
        <f aca="false">ROUND(ROUND(AG118,2)*ROUND(AT118*Source!I106,9),2)</f>
        <v>58.2</v>
      </c>
      <c r="DI118" s="0" t="n">
        <f aca="false">ROUND(ROUND(AH118,2)*CX118,2)</f>
        <v>0</v>
      </c>
      <c r="DJ118" s="0" t="n">
        <f aca="false">DG118</f>
        <v>552.08</v>
      </c>
      <c r="DK118" s="0" t="n">
        <v>0</v>
      </c>
      <c r="DM118" s="0" t="n">
        <v>0</v>
      </c>
      <c r="DO118" s="0" t="n">
        <v>0</v>
      </c>
    </row>
    <row r="119" customFormat="false" ht="12.75" hidden="false" customHeight="false" outlineLevel="0" collapsed="false">
      <c r="A119" s="0" t="n">
        <f aca="false">ROW(Source!A106)</f>
        <v>106</v>
      </c>
      <c r="B119" s="0" t="n">
        <v>86497921</v>
      </c>
      <c r="C119" s="0" t="n">
        <v>86498043</v>
      </c>
      <c r="D119" s="0" t="n">
        <v>0</v>
      </c>
      <c r="E119" s="0" t="n">
        <v>1</v>
      </c>
      <c r="F119" s="0" t="n">
        <v>1</v>
      </c>
      <c r="G119" s="0" t="n">
        <v>30515945</v>
      </c>
      <c r="H119" s="0" t="n">
        <v>2</v>
      </c>
      <c r="I119" s="0" t="s">
        <v>263</v>
      </c>
      <c r="K119" s="0" t="s">
        <v>264</v>
      </c>
      <c r="L119" s="0" t="n">
        <v>1368</v>
      </c>
      <c r="N119" s="0" t="n">
        <v>1011</v>
      </c>
      <c r="O119" s="0" t="s">
        <v>262</v>
      </c>
      <c r="P119" s="0" t="s">
        <v>262</v>
      </c>
      <c r="Q119" s="0" t="n">
        <v>1</v>
      </c>
      <c r="W119" s="0" t="n">
        <v>0</v>
      </c>
      <c r="X119" s="0" t="n">
        <v>-36453594</v>
      </c>
      <c r="Y119" s="0" t="n">
        <f aca="false">AT119</f>
        <v>0.036</v>
      </c>
      <c r="AA119" s="0" t="n">
        <v>0</v>
      </c>
      <c r="AB119" s="0" t="n">
        <v>97.53</v>
      </c>
      <c r="AC119" s="0" t="n">
        <v>14.81</v>
      </c>
      <c r="AD119" s="0" t="n">
        <v>0</v>
      </c>
      <c r="AE119" s="0" t="n">
        <v>0</v>
      </c>
      <c r="AF119" s="0" t="n">
        <v>91.41</v>
      </c>
      <c r="AG119" s="0" t="n">
        <v>13.88</v>
      </c>
      <c r="AH119" s="0" t="n">
        <v>0</v>
      </c>
      <c r="AI119" s="0" t="n">
        <v>1</v>
      </c>
      <c r="AJ119" s="0" t="n">
        <v>1</v>
      </c>
      <c r="AK119" s="0" t="n">
        <v>1</v>
      </c>
      <c r="AL119" s="0" t="n">
        <v>1</v>
      </c>
      <c r="AM119" s="0" t="n">
        <v>0</v>
      </c>
      <c r="AN119" s="0" t="n">
        <v>0</v>
      </c>
      <c r="AO119" s="0" t="n">
        <v>1</v>
      </c>
      <c r="AP119" s="0" t="n">
        <v>0</v>
      </c>
      <c r="AQ119" s="0" t="n">
        <v>0</v>
      </c>
      <c r="AR119" s="0" t="n">
        <v>0</v>
      </c>
      <c r="AT119" s="0" t="n">
        <v>0.036</v>
      </c>
      <c r="AV119" s="0" t="n">
        <v>0</v>
      </c>
      <c r="AW119" s="0" t="n">
        <v>2</v>
      </c>
      <c r="AX119" s="0" t="n">
        <v>86498057</v>
      </c>
      <c r="AY119" s="0" t="n">
        <v>1</v>
      </c>
      <c r="AZ119" s="0" t="n">
        <v>6144</v>
      </c>
      <c r="BA119" s="0" t="n">
        <v>119</v>
      </c>
      <c r="BB119" s="0" t="n">
        <v>0</v>
      </c>
      <c r="BC119" s="0" t="n">
        <v>0</v>
      </c>
      <c r="BD119" s="0" t="n">
        <v>0</v>
      </c>
      <c r="BE119" s="0" t="n">
        <v>0</v>
      </c>
      <c r="BF119" s="0" t="n">
        <v>0</v>
      </c>
      <c r="BG119" s="0" t="n">
        <v>0</v>
      </c>
      <c r="BH119" s="0" t="n">
        <v>0</v>
      </c>
      <c r="BI119" s="0" t="n">
        <v>0</v>
      </c>
      <c r="BJ119" s="0" t="n">
        <v>0</v>
      </c>
      <c r="BK119" s="0" t="n">
        <v>0</v>
      </c>
      <c r="BL119" s="0" t="n">
        <v>0</v>
      </c>
      <c r="BM119" s="0" t="n">
        <v>0</v>
      </c>
      <c r="BN119" s="0" t="n">
        <v>0</v>
      </c>
      <c r="BO119" s="0" t="n">
        <v>0</v>
      </c>
      <c r="BP119" s="0" t="n">
        <v>0</v>
      </c>
      <c r="BQ119" s="0" t="n">
        <v>0</v>
      </c>
      <c r="BR119" s="0" t="n">
        <v>0</v>
      </c>
      <c r="BS119" s="0" t="n">
        <v>0</v>
      </c>
      <c r="BT119" s="0" t="n">
        <v>0</v>
      </c>
      <c r="BU119" s="0" t="n">
        <v>0</v>
      </c>
      <c r="BV119" s="0" t="n">
        <v>0</v>
      </c>
      <c r="BW119" s="0" t="n">
        <v>0</v>
      </c>
      <c r="CV119" s="0" t="n">
        <v>0</v>
      </c>
      <c r="CW119" s="0" t="n">
        <f aca="false">ROUND(AT119*Source!I106*DO119,9)</f>
        <v>0</v>
      </c>
      <c r="CX119" s="0" t="n">
        <f aca="false">ROUND(Y119*Source!I106,9)</f>
        <v>0.144</v>
      </c>
      <c r="CY119" s="0" t="n">
        <f aca="false">AB119</f>
        <v>97.53</v>
      </c>
      <c r="CZ119" s="0" t="n">
        <f aca="false">AF119</f>
        <v>91.41</v>
      </c>
      <c r="DA119" s="0" t="n">
        <f aca="false">AJ119</f>
        <v>1</v>
      </c>
      <c r="DB119" s="0" t="n">
        <f aca="false">ROUND(AT119*CZ119,2)</f>
        <v>3.29</v>
      </c>
      <c r="DC119" s="0" t="n">
        <f aca="false">ROUND(AT119*AG119,2)</f>
        <v>0.5</v>
      </c>
      <c r="DF119" s="0" t="n">
        <f aca="false">ROUND(ROUND(AE119,2)*CX119,2)</f>
        <v>0</v>
      </c>
      <c r="DG119" s="0" t="n">
        <f aca="false">ROUND(ROUND(AF119,2)*CX119,2)</f>
        <v>13.16</v>
      </c>
      <c r="DH119" s="0" t="n">
        <f aca="false">ROUND(ROUND(AG119,2)*ROUND(AT119*Source!I106,9),2)</f>
        <v>2</v>
      </c>
      <c r="DI119" s="0" t="n">
        <f aca="false">ROUND(ROUND(AH119,2)*CX119,2)</f>
        <v>0</v>
      </c>
      <c r="DJ119" s="0" t="n">
        <f aca="false">DG119</f>
        <v>13.16</v>
      </c>
      <c r="DK119" s="0" t="n">
        <v>0</v>
      </c>
      <c r="DM119" s="0" t="n">
        <v>0</v>
      </c>
      <c r="DO119" s="0" t="n">
        <v>0</v>
      </c>
    </row>
    <row r="120" customFormat="false" ht="12.75" hidden="false" customHeight="false" outlineLevel="0" collapsed="false">
      <c r="A120" s="0" t="n">
        <f aca="false">ROW(Source!A106)</f>
        <v>106</v>
      </c>
      <c r="B120" s="0" t="n">
        <v>86497921</v>
      </c>
      <c r="C120" s="0" t="n">
        <v>86498043</v>
      </c>
      <c r="D120" s="0" t="n">
        <v>0</v>
      </c>
      <c r="E120" s="0" t="n">
        <v>1</v>
      </c>
      <c r="F120" s="0" t="n">
        <v>1</v>
      </c>
      <c r="G120" s="0" t="n">
        <v>30515945</v>
      </c>
      <c r="H120" s="0" t="n">
        <v>2</v>
      </c>
      <c r="I120" s="0" t="s">
        <v>288</v>
      </c>
      <c r="K120" s="0" t="s">
        <v>289</v>
      </c>
      <c r="L120" s="0" t="n">
        <v>1368</v>
      </c>
      <c r="N120" s="0" t="n">
        <v>1011</v>
      </c>
      <c r="O120" s="0" t="s">
        <v>262</v>
      </c>
      <c r="P120" s="0" t="s">
        <v>262</v>
      </c>
      <c r="Q120" s="0" t="n">
        <v>1</v>
      </c>
      <c r="W120" s="0" t="n">
        <v>0</v>
      </c>
      <c r="X120" s="0" t="n">
        <v>2078620652</v>
      </c>
      <c r="Y120" s="0" t="n">
        <f aca="false">AT120</f>
        <v>0.47</v>
      </c>
      <c r="AA120" s="0" t="n">
        <v>0</v>
      </c>
      <c r="AB120" s="0" t="n">
        <v>172.73</v>
      </c>
      <c r="AC120" s="0" t="n">
        <v>17.06</v>
      </c>
      <c r="AD120" s="0" t="n">
        <v>0</v>
      </c>
      <c r="AE120" s="0" t="n">
        <v>0</v>
      </c>
      <c r="AF120" s="0" t="n">
        <v>161.88</v>
      </c>
      <c r="AG120" s="0" t="n">
        <v>15.99</v>
      </c>
      <c r="AH120" s="0" t="n">
        <v>0</v>
      </c>
      <c r="AI120" s="0" t="n">
        <v>1</v>
      </c>
      <c r="AJ120" s="0" t="n">
        <v>1</v>
      </c>
      <c r="AK120" s="0" t="n">
        <v>1</v>
      </c>
      <c r="AL120" s="0" t="n">
        <v>1</v>
      </c>
      <c r="AM120" s="0" t="n">
        <v>0</v>
      </c>
      <c r="AN120" s="0" t="n">
        <v>0</v>
      </c>
      <c r="AO120" s="0" t="n">
        <v>1</v>
      </c>
      <c r="AP120" s="0" t="n">
        <v>0</v>
      </c>
      <c r="AQ120" s="0" t="n">
        <v>0</v>
      </c>
      <c r="AR120" s="0" t="n">
        <v>0</v>
      </c>
      <c r="AT120" s="0" t="n">
        <v>0.47</v>
      </c>
      <c r="AV120" s="0" t="n">
        <v>0</v>
      </c>
      <c r="AW120" s="0" t="n">
        <v>2</v>
      </c>
      <c r="AX120" s="0" t="n">
        <v>86498058</v>
      </c>
      <c r="AY120" s="0" t="n">
        <v>1</v>
      </c>
      <c r="AZ120" s="0" t="n">
        <v>6144</v>
      </c>
      <c r="BA120" s="0" t="n">
        <v>120</v>
      </c>
      <c r="BB120" s="0" t="n">
        <v>0</v>
      </c>
      <c r="BC120" s="0" t="n">
        <v>0</v>
      </c>
      <c r="BD120" s="0" t="n">
        <v>0</v>
      </c>
      <c r="BE120" s="0" t="n">
        <v>0</v>
      </c>
      <c r="BF120" s="0" t="n">
        <v>0</v>
      </c>
      <c r="BG120" s="0" t="n">
        <v>0</v>
      </c>
      <c r="BH120" s="0" t="n">
        <v>0</v>
      </c>
      <c r="BI120" s="0" t="n">
        <v>0</v>
      </c>
      <c r="BJ120" s="0" t="n">
        <v>0</v>
      </c>
      <c r="BK120" s="0" t="n">
        <v>0</v>
      </c>
      <c r="BL120" s="0" t="n">
        <v>0</v>
      </c>
      <c r="BM120" s="0" t="n">
        <v>0</v>
      </c>
      <c r="BN120" s="0" t="n">
        <v>0</v>
      </c>
      <c r="BO120" s="0" t="n">
        <v>0</v>
      </c>
      <c r="BP120" s="0" t="n">
        <v>0</v>
      </c>
      <c r="BQ120" s="0" t="n">
        <v>0</v>
      </c>
      <c r="BR120" s="0" t="n">
        <v>0</v>
      </c>
      <c r="BS120" s="0" t="n">
        <v>0</v>
      </c>
      <c r="BT120" s="0" t="n">
        <v>0</v>
      </c>
      <c r="BU120" s="0" t="n">
        <v>0</v>
      </c>
      <c r="BV120" s="0" t="n">
        <v>0</v>
      </c>
      <c r="BW120" s="0" t="n">
        <v>0</v>
      </c>
      <c r="CV120" s="0" t="n">
        <v>0</v>
      </c>
      <c r="CW120" s="0" t="n">
        <f aca="false">ROUND(AT120*Source!I106*DO120,9)</f>
        <v>0</v>
      </c>
      <c r="CX120" s="0" t="n">
        <f aca="false">ROUND(Y120*Source!I106,9)</f>
        <v>1.88</v>
      </c>
      <c r="CY120" s="0" t="n">
        <f aca="false">AB120</f>
        <v>172.73</v>
      </c>
      <c r="CZ120" s="0" t="n">
        <f aca="false">AF120</f>
        <v>161.88</v>
      </c>
      <c r="DA120" s="0" t="n">
        <f aca="false">AJ120</f>
        <v>1</v>
      </c>
      <c r="DB120" s="0" t="n">
        <f aca="false">ROUND(AT120*CZ120,2)</f>
        <v>76.08</v>
      </c>
      <c r="DC120" s="0" t="n">
        <f aca="false">ROUND(AT120*AG120,2)</f>
        <v>7.52</v>
      </c>
      <c r="DF120" s="0" t="n">
        <f aca="false">ROUND(ROUND(AE120,2)*CX120,2)</f>
        <v>0</v>
      </c>
      <c r="DG120" s="0" t="n">
        <f aca="false">ROUND(ROUND(AF120,2)*CX120,2)</f>
        <v>304.33</v>
      </c>
      <c r="DH120" s="0" t="n">
        <f aca="false">ROUND(ROUND(AG120,2)*ROUND(AT120*Source!I106,9),2)</f>
        <v>30.06</v>
      </c>
      <c r="DI120" s="0" t="n">
        <f aca="false">ROUND(ROUND(AH120,2)*CX120,2)</f>
        <v>0</v>
      </c>
      <c r="DJ120" s="0" t="n">
        <f aca="false">DG120</f>
        <v>304.33</v>
      </c>
      <c r="DK120" s="0" t="n">
        <v>0</v>
      </c>
      <c r="DM120" s="0" t="n">
        <v>0</v>
      </c>
      <c r="DO120" s="0" t="n">
        <v>0</v>
      </c>
    </row>
    <row r="121" customFormat="false" ht="12.75" hidden="false" customHeight="false" outlineLevel="0" collapsed="false">
      <c r="A121" s="0" t="n">
        <f aca="false">ROW(Source!A106)</f>
        <v>106</v>
      </c>
      <c r="B121" s="0" t="n">
        <v>86497921</v>
      </c>
      <c r="C121" s="0" t="n">
        <v>86498043</v>
      </c>
      <c r="D121" s="0" t="n">
        <v>0</v>
      </c>
      <c r="E121" s="0" t="n">
        <v>1</v>
      </c>
      <c r="F121" s="0" t="n">
        <v>1</v>
      </c>
      <c r="G121" s="0" t="n">
        <v>30515945</v>
      </c>
      <c r="H121" s="0" t="n">
        <v>3</v>
      </c>
      <c r="I121" s="0" t="s">
        <v>297</v>
      </c>
      <c r="K121" s="0" t="s">
        <v>298</v>
      </c>
      <c r="L121" s="0" t="n">
        <v>1327</v>
      </c>
      <c r="N121" s="0" t="n">
        <v>1005</v>
      </c>
      <c r="O121" s="0" t="s">
        <v>294</v>
      </c>
      <c r="P121" s="0" t="s">
        <v>294</v>
      </c>
      <c r="Q121" s="0" t="n">
        <v>1</v>
      </c>
      <c r="W121" s="0" t="n">
        <v>0</v>
      </c>
      <c r="X121" s="0" t="n">
        <v>449929270</v>
      </c>
      <c r="Y121" s="0" t="n">
        <f aca="false">AT121</f>
        <v>0.021</v>
      </c>
      <c r="AA121" s="0" t="n">
        <v>40.3</v>
      </c>
      <c r="AB121" s="0" t="n">
        <v>0</v>
      </c>
      <c r="AC121" s="0" t="n">
        <v>0</v>
      </c>
      <c r="AD121" s="0" t="n">
        <v>0</v>
      </c>
      <c r="AE121" s="0" t="n">
        <v>40.18</v>
      </c>
      <c r="AF121" s="0" t="n">
        <v>0</v>
      </c>
      <c r="AG121" s="0" t="n">
        <v>0</v>
      </c>
      <c r="AH121" s="0" t="n">
        <v>0</v>
      </c>
      <c r="AI121" s="0" t="n">
        <v>1</v>
      </c>
      <c r="AJ121" s="0" t="n">
        <v>1</v>
      </c>
      <c r="AK121" s="0" t="n">
        <v>1</v>
      </c>
      <c r="AL121" s="0" t="n">
        <v>1</v>
      </c>
      <c r="AM121" s="0" t="n">
        <v>0</v>
      </c>
      <c r="AN121" s="0" t="n">
        <v>0</v>
      </c>
      <c r="AO121" s="0" t="n">
        <v>1</v>
      </c>
      <c r="AP121" s="0" t="n">
        <v>0</v>
      </c>
      <c r="AQ121" s="0" t="n">
        <v>0</v>
      </c>
      <c r="AR121" s="0" t="n">
        <v>0</v>
      </c>
      <c r="AT121" s="0" t="n">
        <v>0.021</v>
      </c>
      <c r="AV121" s="0" t="n">
        <v>0</v>
      </c>
      <c r="AW121" s="0" t="n">
        <v>2</v>
      </c>
      <c r="AX121" s="0" t="n">
        <v>86498059</v>
      </c>
      <c r="AY121" s="0" t="n">
        <v>1</v>
      </c>
      <c r="AZ121" s="0" t="n">
        <v>0</v>
      </c>
      <c r="BA121" s="0" t="n">
        <v>121</v>
      </c>
      <c r="BB121" s="0" t="n">
        <v>0</v>
      </c>
      <c r="BC121" s="0" t="n">
        <v>0</v>
      </c>
      <c r="BD121" s="0" t="n">
        <v>0</v>
      </c>
      <c r="BE121" s="0" t="n">
        <v>0</v>
      </c>
      <c r="BF121" s="0" t="n">
        <v>0</v>
      </c>
      <c r="BG121" s="0" t="n">
        <v>0</v>
      </c>
      <c r="BH121" s="0" t="n">
        <v>0</v>
      </c>
      <c r="BI121" s="0" t="n">
        <v>0</v>
      </c>
      <c r="BJ121" s="0" t="n">
        <v>0</v>
      </c>
      <c r="BK121" s="0" t="n">
        <v>0</v>
      </c>
      <c r="BL121" s="0" t="n">
        <v>0</v>
      </c>
      <c r="BM121" s="0" t="n">
        <v>0</v>
      </c>
      <c r="BN121" s="0" t="n">
        <v>0</v>
      </c>
      <c r="BO121" s="0" t="n">
        <v>0</v>
      </c>
      <c r="BP121" s="0" t="n">
        <v>0</v>
      </c>
      <c r="BQ121" s="0" t="n">
        <v>0</v>
      </c>
      <c r="BR121" s="0" t="n">
        <v>0</v>
      </c>
      <c r="BS121" s="0" t="n">
        <v>0</v>
      </c>
      <c r="BT121" s="0" t="n">
        <v>0</v>
      </c>
      <c r="BU121" s="0" t="n">
        <v>0</v>
      </c>
      <c r="BV121" s="0" t="n">
        <v>0</v>
      </c>
      <c r="BW121" s="0" t="n">
        <v>0</v>
      </c>
      <c r="CV121" s="0" t="n">
        <v>0</v>
      </c>
      <c r="CW121" s="0" t="n">
        <v>0</v>
      </c>
      <c r="CX121" s="0" t="n">
        <f aca="false">ROUND(Y121*Source!I106,9)</f>
        <v>0.084</v>
      </c>
      <c r="CY121" s="0" t="n">
        <f aca="false">AA121</f>
        <v>40.3</v>
      </c>
      <c r="CZ121" s="0" t="n">
        <f aca="false">AE121</f>
        <v>40.18</v>
      </c>
      <c r="DA121" s="0" t="n">
        <f aca="false">AI121</f>
        <v>1</v>
      </c>
      <c r="DB121" s="0" t="n">
        <f aca="false">ROUND(AT121*CZ121,2)</f>
        <v>0.84</v>
      </c>
      <c r="DC121" s="0" t="n">
        <f aca="false">ROUND(AT121*AG121,2)</f>
        <v>0</v>
      </c>
      <c r="DF121" s="0" t="n">
        <f aca="false">ROUND(ROUND(AE121,2)*CX121,2)</f>
        <v>3.38</v>
      </c>
      <c r="DG121" s="0" t="n">
        <f aca="false">ROUND(ROUND(AF121,2)*CX121,2)</f>
        <v>0</v>
      </c>
      <c r="DH121" s="0" t="n">
        <f aca="false">ROUND(ROUND(AG121,2)*ROUND(AT121*Source!I106,9),2)</f>
        <v>0</v>
      </c>
      <c r="DI121" s="0" t="n">
        <f aca="false">ROUND(ROUND(AH121,2)*CX121,2)</f>
        <v>0</v>
      </c>
      <c r="DJ121" s="0" t="n">
        <f aca="false">DF121</f>
        <v>3.38</v>
      </c>
      <c r="DK121" s="0" t="n">
        <v>0</v>
      </c>
      <c r="DM121" s="0" t="n">
        <v>0</v>
      </c>
      <c r="DO121" s="0" t="n">
        <v>0</v>
      </c>
    </row>
    <row r="122" customFormat="false" ht="12.75" hidden="false" customHeight="false" outlineLevel="0" collapsed="false">
      <c r="A122" s="0" t="n">
        <f aca="false">ROW(Source!A106)</f>
        <v>106</v>
      </c>
      <c r="B122" s="0" t="n">
        <v>86497921</v>
      </c>
      <c r="C122" s="0" t="n">
        <v>86498043</v>
      </c>
      <c r="D122" s="0" t="n">
        <v>0</v>
      </c>
      <c r="E122" s="0" t="n">
        <v>1</v>
      </c>
      <c r="F122" s="0" t="n">
        <v>1</v>
      </c>
      <c r="G122" s="0" t="n">
        <v>30515945</v>
      </c>
      <c r="H122" s="0" t="n">
        <v>3</v>
      </c>
      <c r="I122" s="0" t="s">
        <v>299</v>
      </c>
      <c r="K122" s="0" t="s">
        <v>300</v>
      </c>
      <c r="L122" s="0" t="n">
        <v>1348</v>
      </c>
      <c r="N122" s="0" t="n">
        <v>1009</v>
      </c>
      <c r="O122" s="0" t="s">
        <v>220</v>
      </c>
      <c r="P122" s="0" t="s">
        <v>220</v>
      </c>
      <c r="Q122" s="0" t="n">
        <v>1000</v>
      </c>
      <c r="W122" s="0" t="n">
        <v>0</v>
      </c>
      <c r="X122" s="0" t="n">
        <v>-1265602517</v>
      </c>
      <c r="Y122" s="0" t="n">
        <f aca="false">AT122</f>
        <v>5E-005</v>
      </c>
      <c r="AA122" s="0" t="n">
        <v>16263.48</v>
      </c>
      <c r="AB122" s="0" t="n">
        <v>0</v>
      </c>
      <c r="AC122" s="0" t="n">
        <v>0</v>
      </c>
      <c r="AD122" s="0" t="n">
        <v>0</v>
      </c>
      <c r="AE122" s="0" t="n">
        <v>16214.84</v>
      </c>
      <c r="AF122" s="0" t="n">
        <v>0</v>
      </c>
      <c r="AG122" s="0" t="n">
        <v>0</v>
      </c>
      <c r="AH122" s="0" t="n">
        <v>0</v>
      </c>
      <c r="AI122" s="0" t="n">
        <v>1</v>
      </c>
      <c r="AJ122" s="0" t="n">
        <v>1</v>
      </c>
      <c r="AK122" s="0" t="n">
        <v>1</v>
      </c>
      <c r="AL122" s="0" t="n">
        <v>1</v>
      </c>
      <c r="AM122" s="0" t="n">
        <v>0</v>
      </c>
      <c r="AN122" s="0" t="n">
        <v>0</v>
      </c>
      <c r="AO122" s="0" t="n">
        <v>1</v>
      </c>
      <c r="AP122" s="0" t="n">
        <v>0</v>
      </c>
      <c r="AQ122" s="0" t="n">
        <v>0</v>
      </c>
      <c r="AR122" s="0" t="n">
        <v>0</v>
      </c>
      <c r="AT122" s="0" t="n">
        <v>5E-005</v>
      </c>
      <c r="AV122" s="0" t="n">
        <v>0</v>
      </c>
      <c r="AW122" s="0" t="n">
        <v>2</v>
      </c>
      <c r="AX122" s="0" t="n">
        <v>86498060</v>
      </c>
      <c r="AY122" s="0" t="n">
        <v>1</v>
      </c>
      <c r="AZ122" s="0" t="n">
        <v>0</v>
      </c>
      <c r="BA122" s="0" t="n">
        <v>122</v>
      </c>
      <c r="BB122" s="0" t="n">
        <v>0</v>
      </c>
      <c r="BC122" s="0" t="n">
        <v>0</v>
      </c>
      <c r="BD122" s="0" t="n">
        <v>0</v>
      </c>
      <c r="BE122" s="0" t="n">
        <v>0</v>
      </c>
      <c r="BF122" s="0" t="n">
        <v>0</v>
      </c>
      <c r="BG122" s="0" t="n">
        <v>0</v>
      </c>
      <c r="BH122" s="0" t="n">
        <v>0</v>
      </c>
      <c r="BI122" s="0" t="n">
        <v>0</v>
      </c>
      <c r="BJ122" s="0" t="n">
        <v>0</v>
      </c>
      <c r="BK122" s="0" t="n">
        <v>0</v>
      </c>
      <c r="BL122" s="0" t="n">
        <v>0</v>
      </c>
      <c r="BM122" s="0" t="n">
        <v>0</v>
      </c>
      <c r="BN122" s="0" t="n">
        <v>0</v>
      </c>
      <c r="BO122" s="0" t="n">
        <v>0</v>
      </c>
      <c r="BP122" s="0" t="n">
        <v>0</v>
      </c>
      <c r="BQ122" s="0" t="n">
        <v>0</v>
      </c>
      <c r="BR122" s="0" t="n">
        <v>0</v>
      </c>
      <c r="BS122" s="0" t="n">
        <v>0</v>
      </c>
      <c r="BT122" s="0" t="n">
        <v>0</v>
      </c>
      <c r="BU122" s="0" t="n">
        <v>0</v>
      </c>
      <c r="BV122" s="0" t="n">
        <v>0</v>
      </c>
      <c r="BW122" s="0" t="n">
        <v>0</v>
      </c>
      <c r="CV122" s="0" t="n">
        <v>0</v>
      </c>
      <c r="CW122" s="0" t="n">
        <v>0</v>
      </c>
      <c r="CX122" s="0" t="n">
        <f aca="false">ROUND(Y122*Source!I106,9)</f>
        <v>0.0002</v>
      </c>
      <c r="CY122" s="0" t="n">
        <f aca="false">AA122</f>
        <v>16263.48</v>
      </c>
      <c r="CZ122" s="0" t="n">
        <f aca="false">AE122</f>
        <v>16214.84</v>
      </c>
      <c r="DA122" s="0" t="n">
        <f aca="false">AI122</f>
        <v>1</v>
      </c>
      <c r="DB122" s="0" t="n">
        <f aca="false">ROUND(AT122*CZ122,2)</f>
        <v>0.81</v>
      </c>
      <c r="DC122" s="0" t="n">
        <f aca="false">ROUND(AT122*AG122,2)</f>
        <v>0</v>
      </c>
      <c r="DF122" s="0" t="n">
        <f aca="false">ROUND(ROUND(AE122,2)*CX122,2)</f>
        <v>3.24</v>
      </c>
      <c r="DG122" s="0" t="n">
        <f aca="false">ROUND(ROUND(AF122,2)*CX122,2)</f>
        <v>0</v>
      </c>
      <c r="DH122" s="0" t="n">
        <f aca="false">ROUND(ROUND(AG122,2)*ROUND(AT122*Source!I106,9),2)</f>
        <v>0</v>
      </c>
      <c r="DI122" s="0" t="n">
        <f aca="false">ROUND(ROUND(AH122,2)*CX122,2)</f>
        <v>0</v>
      </c>
      <c r="DJ122" s="0" t="n">
        <f aca="false">DF122</f>
        <v>3.24</v>
      </c>
      <c r="DK122" s="0" t="n">
        <v>0</v>
      </c>
      <c r="DM122" s="0" t="n">
        <v>0</v>
      </c>
      <c r="DO122" s="0" t="n">
        <v>0</v>
      </c>
    </row>
    <row r="123" customFormat="false" ht="12.75" hidden="false" customHeight="false" outlineLevel="0" collapsed="false">
      <c r="A123" s="0" t="n">
        <f aca="false">ROW(Source!A106)</f>
        <v>106</v>
      </c>
      <c r="B123" s="0" t="n">
        <v>86497921</v>
      </c>
      <c r="C123" s="0" t="n">
        <v>86498043</v>
      </c>
      <c r="D123" s="0" t="n">
        <v>0</v>
      </c>
      <c r="E123" s="0" t="n">
        <v>1</v>
      </c>
      <c r="F123" s="0" t="n">
        <v>1</v>
      </c>
      <c r="G123" s="0" t="n">
        <v>30515945</v>
      </c>
      <c r="H123" s="0" t="n">
        <v>3</v>
      </c>
      <c r="I123" s="0" t="s">
        <v>305</v>
      </c>
      <c r="K123" s="0" t="s">
        <v>306</v>
      </c>
      <c r="L123" s="0" t="n">
        <v>1346</v>
      </c>
      <c r="N123" s="0" t="n">
        <v>1009</v>
      </c>
      <c r="O123" s="0" t="s">
        <v>307</v>
      </c>
      <c r="P123" s="0" t="s">
        <v>307</v>
      </c>
      <c r="Q123" s="0" t="n">
        <v>1</v>
      </c>
      <c r="W123" s="0" t="n">
        <v>0</v>
      </c>
      <c r="X123" s="0" t="n">
        <v>213657888</v>
      </c>
      <c r="Y123" s="0" t="n">
        <f aca="false">AT123</f>
        <v>0.021</v>
      </c>
      <c r="AA123" s="0" t="n">
        <v>20.25</v>
      </c>
      <c r="AB123" s="0" t="n">
        <v>0</v>
      </c>
      <c r="AC123" s="0" t="n">
        <v>0</v>
      </c>
      <c r="AD123" s="0" t="n">
        <v>0</v>
      </c>
      <c r="AE123" s="0" t="n">
        <v>20.19</v>
      </c>
      <c r="AF123" s="0" t="n">
        <v>0</v>
      </c>
      <c r="AG123" s="0" t="n">
        <v>0</v>
      </c>
      <c r="AH123" s="0" t="n">
        <v>0</v>
      </c>
      <c r="AI123" s="0" t="n">
        <v>1</v>
      </c>
      <c r="AJ123" s="0" t="n">
        <v>1</v>
      </c>
      <c r="AK123" s="0" t="n">
        <v>1</v>
      </c>
      <c r="AL123" s="0" t="n">
        <v>1</v>
      </c>
      <c r="AM123" s="0" t="n">
        <v>0</v>
      </c>
      <c r="AN123" s="0" t="n">
        <v>0</v>
      </c>
      <c r="AO123" s="0" t="n">
        <v>1</v>
      </c>
      <c r="AP123" s="0" t="n">
        <v>0</v>
      </c>
      <c r="AQ123" s="0" t="n">
        <v>0</v>
      </c>
      <c r="AR123" s="0" t="n">
        <v>0</v>
      </c>
      <c r="AT123" s="0" t="n">
        <v>0.021</v>
      </c>
      <c r="AV123" s="0" t="n">
        <v>0</v>
      </c>
      <c r="AW123" s="0" t="n">
        <v>2</v>
      </c>
      <c r="AX123" s="0" t="n">
        <v>86498061</v>
      </c>
      <c r="AY123" s="0" t="n">
        <v>1</v>
      </c>
      <c r="AZ123" s="0" t="n">
        <v>0</v>
      </c>
      <c r="BA123" s="0" t="n">
        <v>123</v>
      </c>
      <c r="BB123" s="0" t="n">
        <v>0</v>
      </c>
      <c r="BC123" s="0" t="n">
        <v>0</v>
      </c>
      <c r="BD123" s="0" t="n">
        <v>0</v>
      </c>
      <c r="BE123" s="0" t="n">
        <v>0</v>
      </c>
      <c r="BF123" s="0" t="n">
        <v>0</v>
      </c>
      <c r="BG123" s="0" t="n">
        <v>0</v>
      </c>
      <c r="BH123" s="0" t="n">
        <v>0</v>
      </c>
      <c r="BI123" s="0" t="n">
        <v>0</v>
      </c>
      <c r="BJ123" s="0" t="n">
        <v>0</v>
      </c>
      <c r="BK123" s="0" t="n">
        <v>0</v>
      </c>
      <c r="BL123" s="0" t="n">
        <v>0</v>
      </c>
      <c r="BM123" s="0" t="n">
        <v>0</v>
      </c>
      <c r="BN123" s="0" t="n">
        <v>0</v>
      </c>
      <c r="BO123" s="0" t="n">
        <v>0</v>
      </c>
      <c r="BP123" s="0" t="n">
        <v>0</v>
      </c>
      <c r="BQ123" s="0" t="n">
        <v>0</v>
      </c>
      <c r="BR123" s="0" t="n">
        <v>0</v>
      </c>
      <c r="BS123" s="0" t="n">
        <v>0</v>
      </c>
      <c r="BT123" s="0" t="n">
        <v>0</v>
      </c>
      <c r="BU123" s="0" t="n">
        <v>0</v>
      </c>
      <c r="BV123" s="0" t="n">
        <v>0</v>
      </c>
      <c r="BW123" s="0" t="n">
        <v>0</v>
      </c>
      <c r="CV123" s="0" t="n">
        <v>0</v>
      </c>
      <c r="CW123" s="0" t="n">
        <v>0</v>
      </c>
      <c r="CX123" s="0" t="n">
        <f aca="false">ROUND(Y123*Source!I106,9)</f>
        <v>0.084</v>
      </c>
      <c r="CY123" s="0" t="n">
        <f aca="false">AA123</f>
        <v>20.25</v>
      </c>
      <c r="CZ123" s="0" t="n">
        <f aca="false">AE123</f>
        <v>20.19</v>
      </c>
      <c r="DA123" s="0" t="n">
        <f aca="false">AI123</f>
        <v>1</v>
      </c>
      <c r="DB123" s="0" t="n">
        <f aca="false">ROUND(AT123*CZ123,2)</f>
        <v>0.42</v>
      </c>
      <c r="DC123" s="0" t="n">
        <f aca="false">ROUND(AT123*AG123,2)</f>
        <v>0</v>
      </c>
      <c r="DF123" s="0" t="n">
        <f aca="false">ROUND(ROUND(AE123,2)*CX123,2)</f>
        <v>1.7</v>
      </c>
      <c r="DG123" s="0" t="n">
        <f aca="false">ROUND(ROUND(AF123,2)*CX123,2)</f>
        <v>0</v>
      </c>
      <c r="DH123" s="0" t="n">
        <f aca="false">ROUND(ROUND(AG123,2)*ROUND(AT123*Source!I106,9),2)</f>
        <v>0</v>
      </c>
      <c r="DI123" s="0" t="n">
        <f aca="false">ROUND(ROUND(AH123,2)*CX123,2)</f>
        <v>0</v>
      </c>
      <c r="DJ123" s="0" t="n">
        <f aca="false">DF123</f>
        <v>1.7</v>
      </c>
      <c r="DK123" s="0" t="n">
        <v>0</v>
      </c>
      <c r="DM123" s="0" t="n">
        <v>0</v>
      </c>
      <c r="DO123" s="0" t="n">
        <v>0</v>
      </c>
    </row>
    <row r="124" customFormat="false" ht="12.75" hidden="false" customHeight="false" outlineLevel="0" collapsed="false">
      <c r="A124" s="0" t="n">
        <f aca="false">ROW(Source!A106)</f>
        <v>106</v>
      </c>
      <c r="B124" s="0" t="n">
        <v>86497921</v>
      </c>
      <c r="C124" s="0" t="n">
        <v>86498043</v>
      </c>
      <c r="D124" s="0" t="n">
        <v>0</v>
      </c>
      <c r="E124" s="0" t="n">
        <v>1</v>
      </c>
      <c r="F124" s="0" t="n">
        <v>1</v>
      </c>
      <c r="G124" s="0" t="n">
        <v>30515945</v>
      </c>
      <c r="H124" s="0" t="n">
        <v>3</v>
      </c>
      <c r="I124" s="0" t="s">
        <v>236</v>
      </c>
      <c r="K124" s="0" t="s">
        <v>66</v>
      </c>
      <c r="L124" s="0" t="n">
        <v>1339</v>
      </c>
      <c r="N124" s="0" t="n">
        <v>1007</v>
      </c>
      <c r="O124" s="0" t="s">
        <v>222</v>
      </c>
      <c r="P124" s="0" t="s">
        <v>222</v>
      </c>
      <c r="Q124" s="0" t="n">
        <v>1</v>
      </c>
      <c r="W124" s="0" t="n">
        <v>0</v>
      </c>
      <c r="X124" s="0" t="n">
        <v>-24834780</v>
      </c>
      <c r="Y124" s="0" t="n">
        <f aca="false">AT124</f>
        <v>0.35</v>
      </c>
      <c r="AA124" s="0" t="n">
        <v>100.2</v>
      </c>
      <c r="AB124" s="0" t="n">
        <v>0</v>
      </c>
      <c r="AC124" s="0" t="n">
        <v>0</v>
      </c>
      <c r="AD124" s="0" t="n">
        <v>0</v>
      </c>
      <c r="AE124" s="0" t="n">
        <v>99.9</v>
      </c>
      <c r="AF124" s="0" t="n">
        <v>0</v>
      </c>
      <c r="AG124" s="0" t="n">
        <v>0</v>
      </c>
      <c r="AH124" s="0" t="n">
        <v>0</v>
      </c>
      <c r="AI124" s="0" t="n">
        <v>1</v>
      </c>
      <c r="AJ124" s="0" t="n">
        <v>1</v>
      </c>
      <c r="AK124" s="0" t="n">
        <v>1</v>
      </c>
      <c r="AL124" s="0" t="n">
        <v>1</v>
      </c>
      <c r="AM124" s="0" t="n">
        <v>0</v>
      </c>
      <c r="AN124" s="0" t="n">
        <v>0</v>
      </c>
      <c r="AO124" s="0" t="n">
        <v>1</v>
      </c>
      <c r="AP124" s="0" t="n">
        <v>0</v>
      </c>
      <c r="AQ124" s="0" t="n">
        <v>0</v>
      </c>
      <c r="AR124" s="0" t="n">
        <v>0</v>
      </c>
      <c r="AT124" s="0" t="n">
        <v>0.35</v>
      </c>
      <c r="AV124" s="0" t="n">
        <v>0</v>
      </c>
      <c r="AW124" s="0" t="n">
        <v>2</v>
      </c>
      <c r="AX124" s="0" t="n">
        <v>86498062</v>
      </c>
      <c r="AY124" s="0" t="n">
        <v>1</v>
      </c>
      <c r="AZ124" s="0" t="n">
        <v>0</v>
      </c>
      <c r="BA124" s="0" t="n">
        <v>124</v>
      </c>
      <c r="BB124" s="0" t="n">
        <v>0</v>
      </c>
      <c r="BC124" s="0" t="n">
        <v>0</v>
      </c>
      <c r="BD124" s="0" t="n">
        <v>0</v>
      </c>
      <c r="BE124" s="0" t="n">
        <v>0</v>
      </c>
      <c r="BF124" s="0" t="n">
        <v>0</v>
      </c>
      <c r="BG124" s="0" t="n">
        <v>0</v>
      </c>
      <c r="BH124" s="0" t="n">
        <v>0</v>
      </c>
      <c r="BI124" s="0" t="n">
        <v>0</v>
      </c>
      <c r="BJ124" s="0" t="n">
        <v>0</v>
      </c>
      <c r="BK124" s="0" t="n">
        <v>0</v>
      </c>
      <c r="BL124" s="0" t="n">
        <v>0</v>
      </c>
      <c r="BM124" s="0" t="n">
        <v>0</v>
      </c>
      <c r="BN124" s="0" t="n">
        <v>0</v>
      </c>
      <c r="BO124" s="0" t="n">
        <v>0</v>
      </c>
      <c r="BP124" s="0" t="n">
        <v>0</v>
      </c>
      <c r="BQ124" s="0" t="n">
        <v>0</v>
      </c>
      <c r="BR124" s="0" t="n">
        <v>0</v>
      </c>
      <c r="BS124" s="0" t="n">
        <v>0</v>
      </c>
      <c r="BT124" s="0" t="n">
        <v>0</v>
      </c>
      <c r="BU124" s="0" t="n">
        <v>0</v>
      </c>
      <c r="BV124" s="0" t="n">
        <v>0</v>
      </c>
      <c r="BW124" s="0" t="n">
        <v>0</v>
      </c>
      <c r="CV124" s="0" t="n">
        <v>0</v>
      </c>
      <c r="CW124" s="0" t="n">
        <v>0</v>
      </c>
      <c r="CX124" s="0" t="n">
        <f aca="false">ROUND(Y124*Source!I106,9)</f>
        <v>1.4</v>
      </c>
      <c r="CY124" s="0" t="n">
        <f aca="false">AA124</f>
        <v>100.2</v>
      </c>
      <c r="CZ124" s="0" t="n">
        <f aca="false">AE124</f>
        <v>99.9</v>
      </c>
      <c r="DA124" s="0" t="n">
        <f aca="false">AI124</f>
        <v>1</v>
      </c>
      <c r="DB124" s="0" t="n">
        <f aca="false">ROUND(AT124*CZ124,2)</f>
        <v>34.97</v>
      </c>
      <c r="DC124" s="0" t="n">
        <f aca="false">ROUND(AT124*AG124,2)</f>
        <v>0</v>
      </c>
      <c r="DF124" s="0" t="n">
        <f aca="false">ROUND(ROUND(AE124,2)*CX124,2)</f>
        <v>139.86</v>
      </c>
      <c r="DG124" s="0" t="n">
        <f aca="false">ROUND(ROUND(AF124,2)*CX124,2)</f>
        <v>0</v>
      </c>
      <c r="DH124" s="0" t="n">
        <f aca="false">ROUND(ROUND(AG124,2)*ROUND(AT124*Source!I106,9),2)</f>
        <v>0</v>
      </c>
      <c r="DI124" s="0" t="n">
        <f aca="false">ROUND(ROUND(AH124,2)*CX124,2)</f>
        <v>0</v>
      </c>
      <c r="DJ124" s="0" t="n">
        <f aca="false">DF124</f>
        <v>139.86</v>
      </c>
      <c r="DK124" s="0" t="n">
        <v>0</v>
      </c>
      <c r="DM124" s="0" t="n">
        <v>0</v>
      </c>
      <c r="DO124" s="0" t="n">
        <v>0</v>
      </c>
    </row>
    <row r="125" customFormat="false" ht="12.75" hidden="false" customHeight="false" outlineLevel="0" collapsed="false">
      <c r="A125" s="0" t="n">
        <f aca="false">ROW(Source!A106)</f>
        <v>106</v>
      </c>
      <c r="B125" s="0" t="n">
        <v>86497921</v>
      </c>
      <c r="C125" s="0" t="n">
        <v>86498043</v>
      </c>
      <c r="D125" s="0" t="n">
        <v>30531995</v>
      </c>
      <c r="E125" s="0" t="n">
        <v>1</v>
      </c>
      <c r="F125" s="0" t="n">
        <v>1</v>
      </c>
      <c r="G125" s="0" t="n">
        <v>30515945</v>
      </c>
      <c r="H125" s="0" t="n">
        <v>3</v>
      </c>
      <c r="I125" s="0" t="s">
        <v>314</v>
      </c>
      <c r="K125" s="0" t="s">
        <v>315</v>
      </c>
      <c r="L125" s="0" t="n">
        <v>1303</v>
      </c>
      <c r="N125" s="0" t="n">
        <v>1003</v>
      </c>
      <c r="O125" s="0" t="s">
        <v>316</v>
      </c>
      <c r="P125" s="0" t="s">
        <v>316</v>
      </c>
      <c r="Q125" s="0" t="n">
        <v>1000</v>
      </c>
      <c r="W125" s="0" t="n">
        <v>0</v>
      </c>
      <c r="X125" s="0" t="n">
        <v>-526462348</v>
      </c>
      <c r="Y125" s="0" t="n">
        <f aca="false">AT125</f>
        <v>0.005</v>
      </c>
      <c r="AA125" s="0" t="n">
        <v>0</v>
      </c>
      <c r="AB125" s="0" t="n">
        <v>0</v>
      </c>
      <c r="AC125" s="0" t="n">
        <v>0</v>
      </c>
      <c r="AD125" s="0" t="n">
        <v>0</v>
      </c>
      <c r="AE125" s="0" t="n">
        <v>0</v>
      </c>
      <c r="AF125" s="0" t="n">
        <v>0</v>
      </c>
      <c r="AG125" s="0" t="n">
        <v>0</v>
      </c>
      <c r="AH125" s="0" t="n">
        <v>0</v>
      </c>
      <c r="AI125" s="0" t="n">
        <v>1</v>
      </c>
      <c r="AJ125" s="0" t="n">
        <v>1</v>
      </c>
      <c r="AK125" s="0" t="n">
        <v>1</v>
      </c>
      <c r="AL125" s="0" t="n">
        <v>1</v>
      </c>
      <c r="AM125" s="0" t="n">
        <v>0</v>
      </c>
      <c r="AN125" s="0" t="n">
        <v>0</v>
      </c>
      <c r="AO125" s="0" t="n">
        <v>0</v>
      </c>
      <c r="AP125" s="0" t="n">
        <v>0</v>
      </c>
      <c r="AQ125" s="0" t="n">
        <v>0</v>
      </c>
      <c r="AR125" s="0" t="n">
        <v>0</v>
      </c>
      <c r="AT125" s="0" t="n">
        <v>0.005</v>
      </c>
      <c r="AV125" s="0" t="n">
        <v>0</v>
      </c>
      <c r="AW125" s="0" t="n">
        <v>2</v>
      </c>
      <c r="AX125" s="0" t="n">
        <v>86498063</v>
      </c>
      <c r="AY125" s="0" t="n">
        <v>1</v>
      </c>
      <c r="AZ125" s="0" t="n">
        <v>0</v>
      </c>
      <c r="BA125" s="0" t="n">
        <v>125</v>
      </c>
      <c r="BB125" s="0" t="n">
        <v>0</v>
      </c>
      <c r="BC125" s="0" t="n">
        <v>0</v>
      </c>
      <c r="BD125" s="0" t="n">
        <v>0</v>
      </c>
      <c r="BE125" s="0" t="n">
        <v>0</v>
      </c>
      <c r="BF125" s="0" t="n">
        <v>0</v>
      </c>
      <c r="BG125" s="0" t="n">
        <v>0</v>
      </c>
      <c r="BH125" s="0" t="n">
        <v>0</v>
      </c>
      <c r="BI125" s="0" t="n">
        <v>0</v>
      </c>
      <c r="BJ125" s="0" t="n">
        <v>0</v>
      </c>
      <c r="BK125" s="0" t="n">
        <v>0</v>
      </c>
      <c r="BL125" s="0" t="n">
        <v>0</v>
      </c>
      <c r="BM125" s="0" t="n">
        <v>0</v>
      </c>
      <c r="BN125" s="0" t="n">
        <v>0</v>
      </c>
      <c r="BO125" s="0" t="n">
        <v>0</v>
      </c>
      <c r="BP125" s="0" t="n">
        <v>0</v>
      </c>
      <c r="BQ125" s="0" t="n">
        <v>0</v>
      </c>
      <c r="BR125" s="0" t="n">
        <v>0</v>
      </c>
      <c r="BS125" s="0" t="n">
        <v>0</v>
      </c>
      <c r="BT125" s="0" t="n">
        <v>0</v>
      </c>
      <c r="BU125" s="0" t="n">
        <v>0</v>
      </c>
      <c r="BV125" s="0" t="n">
        <v>0</v>
      </c>
      <c r="BW125" s="0" t="n">
        <v>0</v>
      </c>
      <c r="CV125" s="0" t="n">
        <v>0</v>
      </c>
      <c r="CW125" s="0" t="n">
        <v>0</v>
      </c>
      <c r="CX125" s="0" t="n">
        <f aca="false">ROUND(Y125*Source!I106,9)</f>
        <v>0.02</v>
      </c>
      <c r="CY125" s="0" t="n">
        <f aca="false">AA125</f>
        <v>0</v>
      </c>
      <c r="CZ125" s="0" t="n">
        <f aca="false">AE125</f>
        <v>0</v>
      </c>
      <c r="DA125" s="0" t="n">
        <f aca="false">AI125</f>
        <v>1</v>
      </c>
      <c r="DB125" s="0" t="n">
        <f aca="false">ROUND(AT125*CZ125,2)</f>
        <v>0</v>
      </c>
      <c r="DC125" s="0" t="n">
        <f aca="false">ROUND(AT125*AG125,2)</f>
        <v>0</v>
      </c>
      <c r="DF125" s="0" t="n">
        <f aca="false">ROUND(ROUND(AE125,2)*CX125,2)</f>
        <v>0</v>
      </c>
      <c r="DG125" s="0" t="n">
        <f aca="false">ROUND(ROUND(AF125,2)*CX125,2)</f>
        <v>0</v>
      </c>
      <c r="DH125" s="0" t="n">
        <f aca="false">ROUND(ROUND(AG125,2)*ROUND(AT125*Source!I106,9),2)</f>
        <v>0</v>
      </c>
      <c r="DI125" s="0" t="n">
        <f aca="false">ROUND(ROUND(AH125,2)*CX125,2)</f>
        <v>0</v>
      </c>
      <c r="DJ125" s="0" t="n">
        <f aca="false">DF125</f>
        <v>0</v>
      </c>
      <c r="DK125" s="0" t="n">
        <v>0</v>
      </c>
      <c r="DM125" s="0" t="n">
        <v>0</v>
      </c>
      <c r="DO125" s="0" t="n">
        <v>0</v>
      </c>
    </row>
    <row r="126" customFormat="false" ht="12.75" hidden="false" customHeight="false" outlineLevel="0" collapsed="false">
      <c r="A126" s="0" t="n">
        <f aca="false">ROW(Source!A106)</f>
        <v>106</v>
      </c>
      <c r="B126" s="0" t="n">
        <v>86497921</v>
      </c>
      <c r="C126" s="0" t="n">
        <v>86498043</v>
      </c>
      <c r="D126" s="0" t="n">
        <v>70556942</v>
      </c>
      <c r="E126" s="0" t="n">
        <v>1</v>
      </c>
      <c r="F126" s="0" t="n">
        <v>1</v>
      </c>
      <c r="G126" s="0" t="n">
        <v>30515945</v>
      </c>
      <c r="H126" s="0" t="n">
        <v>3</v>
      </c>
      <c r="I126" s="0" t="s">
        <v>317</v>
      </c>
      <c r="K126" s="0" t="s">
        <v>318</v>
      </c>
      <c r="L126" s="0" t="n">
        <v>1354</v>
      </c>
      <c r="N126" s="0" t="n">
        <v>1010</v>
      </c>
      <c r="O126" s="0" t="s">
        <v>277</v>
      </c>
      <c r="P126" s="0" t="s">
        <v>277</v>
      </c>
      <c r="Q126" s="0" t="n">
        <v>1</v>
      </c>
      <c r="W126" s="0" t="n">
        <v>0</v>
      </c>
      <c r="X126" s="0" t="n">
        <v>-602984170</v>
      </c>
      <c r="Y126" s="0" t="n">
        <f aca="false">AT126</f>
        <v>1</v>
      </c>
      <c r="AA126" s="0" t="n">
        <v>0</v>
      </c>
      <c r="AB126" s="0" t="n">
        <v>0</v>
      </c>
      <c r="AC126" s="0" t="n">
        <v>0</v>
      </c>
      <c r="AD126" s="0" t="n">
        <v>0</v>
      </c>
      <c r="AE126" s="0" t="n">
        <v>0</v>
      </c>
      <c r="AF126" s="0" t="n">
        <v>0</v>
      </c>
      <c r="AG126" s="0" t="n">
        <v>0</v>
      </c>
      <c r="AH126" s="0" t="n">
        <v>0</v>
      </c>
      <c r="AI126" s="0" t="n">
        <v>1</v>
      </c>
      <c r="AJ126" s="0" t="n">
        <v>1</v>
      </c>
      <c r="AK126" s="0" t="n">
        <v>1</v>
      </c>
      <c r="AL126" s="0" t="n">
        <v>1</v>
      </c>
      <c r="AM126" s="0" t="n">
        <v>0</v>
      </c>
      <c r="AN126" s="0" t="n">
        <v>0</v>
      </c>
      <c r="AO126" s="0" t="n">
        <v>0</v>
      </c>
      <c r="AP126" s="0" t="n">
        <v>0</v>
      </c>
      <c r="AQ126" s="0" t="n">
        <v>0</v>
      </c>
      <c r="AR126" s="0" t="n">
        <v>0</v>
      </c>
      <c r="AT126" s="0" t="n">
        <v>1</v>
      </c>
      <c r="AV126" s="0" t="n">
        <v>0</v>
      </c>
      <c r="AW126" s="0" t="n">
        <v>2</v>
      </c>
      <c r="AX126" s="0" t="n">
        <v>86498064</v>
      </c>
      <c r="AY126" s="0" t="n">
        <v>1</v>
      </c>
      <c r="AZ126" s="0" t="n">
        <v>0</v>
      </c>
      <c r="BA126" s="0" t="n">
        <v>126</v>
      </c>
      <c r="BB126" s="0" t="n">
        <v>0</v>
      </c>
      <c r="BC126" s="0" t="n">
        <v>0</v>
      </c>
      <c r="BD126" s="0" t="n">
        <v>0</v>
      </c>
      <c r="BE126" s="0" t="n">
        <v>0</v>
      </c>
      <c r="BF126" s="0" t="n">
        <v>0</v>
      </c>
      <c r="BG126" s="0" t="n">
        <v>0</v>
      </c>
      <c r="BH126" s="0" t="n">
        <v>0</v>
      </c>
      <c r="BI126" s="0" t="n">
        <v>0</v>
      </c>
      <c r="BJ126" s="0" t="n">
        <v>0</v>
      </c>
      <c r="BK126" s="0" t="n">
        <v>0</v>
      </c>
      <c r="BL126" s="0" t="n">
        <v>0</v>
      </c>
      <c r="BM126" s="0" t="n">
        <v>0</v>
      </c>
      <c r="BN126" s="0" t="n">
        <v>0</v>
      </c>
      <c r="BO126" s="0" t="n">
        <v>0</v>
      </c>
      <c r="BP126" s="0" t="n">
        <v>0</v>
      </c>
      <c r="BQ126" s="0" t="n">
        <v>0</v>
      </c>
      <c r="BR126" s="0" t="n">
        <v>0</v>
      </c>
      <c r="BS126" s="0" t="n">
        <v>0</v>
      </c>
      <c r="BT126" s="0" t="n">
        <v>0</v>
      </c>
      <c r="BU126" s="0" t="n">
        <v>0</v>
      </c>
      <c r="BV126" s="0" t="n">
        <v>0</v>
      </c>
      <c r="BW126" s="0" t="n">
        <v>0</v>
      </c>
      <c r="CV126" s="0" t="n">
        <v>0</v>
      </c>
      <c r="CW126" s="0" t="n">
        <v>0</v>
      </c>
      <c r="CX126" s="0" t="n">
        <f aca="false">ROUND(Y126*Source!I106,9)</f>
        <v>4</v>
      </c>
      <c r="CY126" s="0" t="n">
        <f aca="false">AA126</f>
        <v>0</v>
      </c>
      <c r="CZ126" s="0" t="n">
        <f aca="false">AE126</f>
        <v>0</v>
      </c>
      <c r="DA126" s="0" t="n">
        <f aca="false">AI126</f>
        <v>1</v>
      </c>
      <c r="DB126" s="0" t="n">
        <f aca="false">ROUND(AT126*CZ126,2)</f>
        <v>0</v>
      </c>
      <c r="DC126" s="0" t="n">
        <f aca="false">ROUND(AT126*AG126,2)</f>
        <v>0</v>
      </c>
      <c r="DF126" s="0" t="n">
        <f aca="false">ROUND(ROUND(AE126,2)*CX126,2)</f>
        <v>0</v>
      </c>
      <c r="DG126" s="0" t="n">
        <f aca="false">ROUND(ROUND(AF126,2)*CX126,2)</f>
        <v>0</v>
      </c>
      <c r="DH126" s="0" t="n">
        <f aca="false">ROUND(ROUND(AG126,2)*ROUND(AT126*Source!I106,9),2)</f>
        <v>0</v>
      </c>
      <c r="DI126" s="0" t="n">
        <f aca="false">ROUND(ROUND(AH126,2)*CX126,2)</f>
        <v>0</v>
      </c>
      <c r="DJ126" s="0" t="n">
        <f aca="false">DF126</f>
        <v>0</v>
      </c>
      <c r="DK126" s="0" t="n">
        <v>0</v>
      </c>
      <c r="DM126" s="0" t="n">
        <v>0</v>
      </c>
      <c r="DO126" s="0" t="n">
        <v>0</v>
      </c>
    </row>
    <row r="127" customFormat="false" ht="12.75" hidden="false" customHeight="false" outlineLevel="0" collapsed="false">
      <c r="A127" s="0" t="n">
        <f aca="false">ROW(Source!A106)</f>
        <v>106</v>
      </c>
      <c r="B127" s="0" t="n">
        <v>86497921</v>
      </c>
      <c r="C127" s="0" t="n">
        <v>86498043</v>
      </c>
      <c r="D127" s="0" t="n">
        <v>70556985</v>
      </c>
      <c r="E127" s="0" t="n">
        <v>1</v>
      </c>
      <c r="F127" s="0" t="n">
        <v>1</v>
      </c>
      <c r="G127" s="0" t="n">
        <v>30515945</v>
      </c>
      <c r="H127" s="0" t="n">
        <v>3</v>
      </c>
      <c r="I127" s="0" t="s">
        <v>319</v>
      </c>
      <c r="K127" s="0" t="s">
        <v>320</v>
      </c>
      <c r="L127" s="0" t="n">
        <v>1354</v>
      </c>
      <c r="N127" s="0" t="n">
        <v>1010</v>
      </c>
      <c r="O127" s="0" t="s">
        <v>277</v>
      </c>
      <c r="P127" s="0" t="s">
        <v>277</v>
      </c>
      <c r="Q127" s="0" t="n">
        <v>1</v>
      </c>
      <c r="W127" s="0" t="n">
        <v>0</v>
      </c>
      <c r="X127" s="0" t="n">
        <v>-1291737832</v>
      </c>
      <c r="Y127" s="0" t="n">
        <f aca="false">AT127</f>
        <v>1</v>
      </c>
      <c r="AA127" s="0" t="n">
        <v>0</v>
      </c>
      <c r="AB127" s="0" t="n">
        <v>0</v>
      </c>
      <c r="AC127" s="0" t="n">
        <v>0</v>
      </c>
      <c r="AD127" s="0" t="n">
        <v>0</v>
      </c>
      <c r="AE127" s="0" t="n">
        <v>0</v>
      </c>
      <c r="AF127" s="0" t="n">
        <v>0</v>
      </c>
      <c r="AG127" s="0" t="n">
        <v>0</v>
      </c>
      <c r="AH127" s="0" t="n">
        <v>0</v>
      </c>
      <c r="AI127" s="0" t="n">
        <v>1</v>
      </c>
      <c r="AJ127" s="0" t="n">
        <v>1</v>
      </c>
      <c r="AK127" s="0" t="n">
        <v>1</v>
      </c>
      <c r="AL127" s="0" t="n">
        <v>1</v>
      </c>
      <c r="AM127" s="0" t="n">
        <v>0</v>
      </c>
      <c r="AN127" s="0" t="n">
        <v>0</v>
      </c>
      <c r="AO127" s="0" t="n">
        <v>0</v>
      </c>
      <c r="AP127" s="0" t="n">
        <v>0</v>
      </c>
      <c r="AQ127" s="0" t="n">
        <v>0</v>
      </c>
      <c r="AR127" s="0" t="n">
        <v>0</v>
      </c>
      <c r="AT127" s="0" t="n">
        <v>1</v>
      </c>
      <c r="AV127" s="0" t="n">
        <v>0</v>
      </c>
      <c r="AW127" s="0" t="n">
        <v>2</v>
      </c>
      <c r="AX127" s="0" t="n">
        <v>86498065</v>
      </c>
      <c r="AY127" s="0" t="n">
        <v>1</v>
      </c>
      <c r="AZ127" s="0" t="n">
        <v>0</v>
      </c>
      <c r="BA127" s="0" t="n">
        <v>127</v>
      </c>
      <c r="BB127" s="0" t="n">
        <v>0</v>
      </c>
      <c r="BC127" s="0" t="n">
        <v>0</v>
      </c>
      <c r="BD127" s="0" t="n">
        <v>0</v>
      </c>
      <c r="BE127" s="0" t="n">
        <v>0</v>
      </c>
      <c r="BF127" s="0" t="n">
        <v>0</v>
      </c>
      <c r="BG127" s="0" t="n">
        <v>0</v>
      </c>
      <c r="BH127" s="0" t="n">
        <v>0</v>
      </c>
      <c r="BI127" s="0" t="n">
        <v>0</v>
      </c>
      <c r="BJ127" s="0" t="n">
        <v>0</v>
      </c>
      <c r="BK127" s="0" t="n">
        <v>0</v>
      </c>
      <c r="BL127" s="0" t="n">
        <v>0</v>
      </c>
      <c r="BM127" s="0" t="n">
        <v>0</v>
      </c>
      <c r="BN127" s="0" t="n">
        <v>0</v>
      </c>
      <c r="BO127" s="0" t="n">
        <v>0</v>
      </c>
      <c r="BP127" s="0" t="n">
        <v>0</v>
      </c>
      <c r="BQ127" s="0" t="n">
        <v>0</v>
      </c>
      <c r="BR127" s="0" t="n">
        <v>0</v>
      </c>
      <c r="BS127" s="0" t="n">
        <v>0</v>
      </c>
      <c r="BT127" s="0" t="n">
        <v>0</v>
      </c>
      <c r="BU127" s="0" t="n">
        <v>0</v>
      </c>
      <c r="BV127" s="0" t="n">
        <v>0</v>
      </c>
      <c r="BW127" s="0" t="n">
        <v>0</v>
      </c>
      <c r="CV127" s="0" t="n">
        <v>0</v>
      </c>
      <c r="CW127" s="0" t="n">
        <v>0</v>
      </c>
      <c r="CX127" s="0" t="n">
        <f aca="false">ROUND(Y127*Source!I106,9)</f>
        <v>4</v>
      </c>
      <c r="CY127" s="0" t="n">
        <f aca="false">AA127</f>
        <v>0</v>
      </c>
      <c r="CZ127" s="0" t="n">
        <f aca="false">AE127</f>
        <v>0</v>
      </c>
      <c r="DA127" s="0" t="n">
        <f aca="false">AI127</f>
        <v>1</v>
      </c>
      <c r="DB127" s="0" t="n">
        <f aca="false">ROUND(AT127*CZ127,2)</f>
        <v>0</v>
      </c>
      <c r="DC127" s="0" t="n">
        <f aca="false">ROUND(AT127*AG127,2)</f>
        <v>0</v>
      </c>
      <c r="DF127" s="0" t="n">
        <f aca="false">ROUND(ROUND(AE127,2)*CX127,2)</f>
        <v>0</v>
      </c>
      <c r="DG127" s="0" t="n">
        <f aca="false">ROUND(ROUND(AF127,2)*CX127,2)</f>
        <v>0</v>
      </c>
      <c r="DH127" s="0" t="n">
        <f aca="false">ROUND(ROUND(AG127,2)*ROUND(AT127*Source!I106,9),2)</f>
        <v>0</v>
      </c>
      <c r="DI127" s="0" t="n">
        <f aca="false">ROUND(ROUND(AH127,2)*CX127,2)</f>
        <v>0</v>
      </c>
      <c r="DJ127" s="0" t="n">
        <f aca="false">DF127</f>
        <v>0</v>
      </c>
      <c r="DK127" s="0" t="n">
        <v>0</v>
      </c>
      <c r="DM127" s="0" t="n">
        <v>0</v>
      </c>
      <c r="DO127" s="0" t="n">
        <v>0</v>
      </c>
    </row>
    <row r="128" customFormat="false" ht="12.75" hidden="false" customHeight="false" outlineLevel="0" collapsed="false">
      <c r="A128" s="0" t="n">
        <f aca="false">ROW(Source!A107)</f>
        <v>107</v>
      </c>
      <c r="B128" s="0" t="n">
        <v>86497922</v>
      </c>
      <c r="C128" s="0" t="n">
        <v>86498043</v>
      </c>
      <c r="D128" s="0" t="n">
        <v>0</v>
      </c>
      <c r="E128" s="0" t="n">
        <v>1</v>
      </c>
      <c r="F128" s="0" t="n">
        <v>1</v>
      </c>
      <c r="G128" s="0" t="n">
        <v>30515945</v>
      </c>
      <c r="H128" s="0" t="n">
        <v>1</v>
      </c>
      <c r="I128" s="0" t="s">
        <v>93</v>
      </c>
      <c r="K128" s="0" t="s">
        <v>258</v>
      </c>
      <c r="L128" s="0" t="n">
        <v>1369</v>
      </c>
      <c r="N128" s="0" t="n">
        <v>1013</v>
      </c>
      <c r="O128" s="0" t="s">
        <v>259</v>
      </c>
      <c r="P128" s="0" t="s">
        <v>259</v>
      </c>
      <c r="Q128" s="0" t="n">
        <v>1</v>
      </c>
      <c r="W128" s="0" t="n">
        <v>0</v>
      </c>
      <c r="X128" s="0" t="n">
        <v>-2001970737</v>
      </c>
      <c r="Y128" s="0" t="n">
        <f aca="false">(AT128*1.1)</f>
        <v>13.64</v>
      </c>
      <c r="AA128" s="0" t="n">
        <v>0</v>
      </c>
      <c r="AB128" s="0" t="n">
        <v>0</v>
      </c>
      <c r="AC128" s="0" t="n">
        <v>0</v>
      </c>
      <c r="AD128" s="0" t="n">
        <v>0</v>
      </c>
      <c r="AE128" s="0" t="n">
        <v>0</v>
      </c>
      <c r="AF128" s="0" t="n">
        <v>0</v>
      </c>
      <c r="AG128" s="0" t="n">
        <v>0</v>
      </c>
      <c r="AH128" s="0" t="n">
        <v>0</v>
      </c>
      <c r="AI128" s="0" t="n">
        <v>1</v>
      </c>
      <c r="AJ128" s="0" t="n">
        <v>1</v>
      </c>
      <c r="AK128" s="0" t="n">
        <v>1</v>
      </c>
      <c r="AL128" s="0" t="n">
        <v>1</v>
      </c>
      <c r="AM128" s="0" t="n">
        <v>0</v>
      </c>
      <c r="AN128" s="0" t="n">
        <v>0</v>
      </c>
      <c r="AO128" s="0" t="n">
        <v>1</v>
      </c>
      <c r="AP128" s="0" t="n">
        <v>0</v>
      </c>
      <c r="AQ128" s="0" t="n">
        <v>0</v>
      </c>
      <c r="AR128" s="0" t="n">
        <v>0</v>
      </c>
      <c r="AT128" s="0" t="n">
        <v>12.4</v>
      </c>
      <c r="AU128" s="0" t="s">
        <v>173</v>
      </c>
      <c r="AV128" s="0" t="n">
        <v>1</v>
      </c>
      <c r="AW128" s="0" t="n">
        <v>2</v>
      </c>
      <c r="AX128" s="0" t="n">
        <v>86498055</v>
      </c>
      <c r="AY128" s="0" t="n">
        <v>1</v>
      </c>
      <c r="AZ128" s="0" t="n">
        <v>6144</v>
      </c>
      <c r="BA128" s="0" t="n">
        <v>128</v>
      </c>
      <c r="BB128" s="0" t="n">
        <v>0</v>
      </c>
      <c r="BC128" s="0" t="n">
        <v>0</v>
      </c>
      <c r="BD128" s="0" t="n">
        <v>0</v>
      </c>
      <c r="BE128" s="0" t="n">
        <v>0</v>
      </c>
      <c r="BF128" s="0" t="n">
        <v>0</v>
      </c>
      <c r="BG128" s="0" t="n">
        <v>0</v>
      </c>
      <c r="BH128" s="0" t="n">
        <v>0</v>
      </c>
      <c r="BI128" s="0" t="n">
        <v>0</v>
      </c>
      <c r="BJ128" s="0" t="n">
        <v>0</v>
      </c>
      <c r="BK128" s="0" t="n">
        <v>0</v>
      </c>
      <c r="BL128" s="0" t="n">
        <v>0</v>
      </c>
      <c r="BM128" s="0" t="n">
        <v>0</v>
      </c>
      <c r="BN128" s="0" t="n">
        <v>0</v>
      </c>
      <c r="BO128" s="0" t="n">
        <v>0</v>
      </c>
      <c r="BP128" s="0" t="n">
        <v>0</v>
      </c>
      <c r="BQ128" s="0" t="n">
        <v>0</v>
      </c>
      <c r="BR128" s="0" t="n">
        <v>0</v>
      </c>
      <c r="BS128" s="0" t="n">
        <v>0</v>
      </c>
      <c r="BT128" s="0" t="n">
        <v>0</v>
      </c>
      <c r="BU128" s="0" t="n">
        <v>0</v>
      </c>
      <c r="BV128" s="0" t="n">
        <v>0</v>
      </c>
      <c r="BW128" s="0" t="n">
        <v>0</v>
      </c>
      <c r="CU128" s="0" t="n">
        <f aca="false">ROUND(AT128*Source!I107*AH128*AL128,2)</f>
        <v>0</v>
      </c>
      <c r="CV128" s="0" t="n">
        <f aca="false">ROUND(Y128*Source!I107,9)</f>
        <v>54.56</v>
      </c>
      <c r="CW128" s="0" t="n">
        <v>0</v>
      </c>
      <c r="CX128" s="0" t="n">
        <f aca="false">ROUND(Y128*Source!I107,9)</f>
        <v>54.56</v>
      </c>
      <c r="CY128" s="0" t="n">
        <f aca="false">AD128</f>
        <v>0</v>
      </c>
      <c r="CZ128" s="0" t="n">
        <f aca="false">AH128</f>
        <v>0</v>
      </c>
      <c r="DA128" s="0" t="n">
        <f aca="false">AL128</f>
        <v>1</v>
      </c>
      <c r="DB128" s="0" t="n">
        <f aca="false">(ROUND(AT128*CZ128,2)*1.1)</f>
        <v>0</v>
      </c>
      <c r="DC128" s="0" t="n">
        <f aca="false">(ROUND(AT128*AG128,2)*1.1)</f>
        <v>0</v>
      </c>
      <c r="DF128" s="0" t="n">
        <f aca="false">ROUND(ROUND(AE128,2)*CX128,2)</f>
        <v>0</v>
      </c>
      <c r="DG128" s="0" t="n">
        <f aca="false">ROUND(ROUND(AF128,2)*CX128,2)</f>
        <v>0</v>
      </c>
      <c r="DH128" s="0" t="n">
        <f aca="false">ROUND(ROUND(AG128,2)*ROUND((AT128*Source!I107*1.1),9),2)</f>
        <v>0</v>
      </c>
      <c r="DI128" s="0" t="n">
        <f aca="false">ROUND(ROUND(AH128,2)*CX128,2)</f>
        <v>0</v>
      </c>
      <c r="DJ128" s="0" t="n">
        <f aca="false">DI128</f>
        <v>0</v>
      </c>
      <c r="DK128" s="0" t="n">
        <v>0</v>
      </c>
      <c r="DM128" s="0" t="n">
        <v>0</v>
      </c>
      <c r="DO128" s="0" t="n">
        <v>0</v>
      </c>
      <c r="DP128" s="0" t="s">
        <v>173</v>
      </c>
    </row>
    <row r="129" customFormat="false" ht="12.75" hidden="false" customHeight="false" outlineLevel="0" collapsed="false">
      <c r="A129" s="0" t="n">
        <f aca="false">ROW(Source!A107)</f>
        <v>107</v>
      </c>
      <c r="B129" s="0" t="n">
        <v>86497922</v>
      </c>
      <c r="C129" s="0" t="n">
        <v>86498043</v>
      </c>
      <c r="D129" s="0" t="n">
        <v>0</v>
      </c>
      <c r="E129" s="0" t="n">
        <v>1</v>
      </c>
      <c r="F129" s="0" t="n">
        <v>1</v>
      </c>
      <c r="G129" s="0" t="n">
        <v>30515945</v>
      </c>
      <c r="H129" s="0" t="n">
        <v>2</v>
      </c>
      <c r="I129" s="0" t="s">
        <v>284</v>
      </c>
      <c r="K129" s="0" t="s">
        <v>285</v>
      </c>
      <c r="L129" s="0" t="n">
        <v>1368</v>
      </c>
      <c r="N129" s="0" t="n">
        <v>1011</v>
      </c>
      <c r="O129" s="0" t="s">
        <v>262</v>
      </c>
      <c r="P129" s="0" t="s">
        <v>262</v>
      </c>
      <c r="Q129" s="0" t="n">
        <v>1</v>
      </c>
      <c r="W129" s="0" t="n">
        <v>0</v>
      </c>
      <c r="X129" s="0" t="n">
        <v>-1513636691</v>
      </c>
      <c r="Y129" s="0" t="n">
        <f aca="false">AT129</f>
        <v>0.91</v>
      </c>
      <c r="AA129" s="0" t="n">
        <v>0</v>
      </c>
      <c r="AB129" s="0" t="n">
        <v>161.83</v>
      </c>
      <c r="AC129" s="0" t="n">
        <v>17.06</v>
      </c>
      <c r="AD129" s="0" t="n">
        <v>0</v>
      </c>
      <c r="AE129" s="0" t="n">
        <v>0</v>
      </c>
      <c r="AF129" s="0" t="n">
        <v>151.67</v>
      </c>
      <c r="AG129" s="0" t="n">
        <v>15.99</v>
      </c>
      <c r="AH129" s="0" t="n">
        <v>0</v>
      </c>
      <c r="AI129" s="0" t="n">
        <v>1</v>
      </c>
      <c r="AJ129" s="0" t="n">
        <v>1</v>
      </c>
      <c r="AK129" s="0" t="n">
        <v>1</v>
      </c>
      <c r="AL129" s="0" t="n">
        <v>1</v>
      </c>
      <c r="AM129" s="0" t="n">
        <v>0</v>
      </c>
      <c r="AN129" s="0" t="n">
        <v>0</v>
      </c>
      <c r="AO129" s="0" t="n">
        <v>1</v>
      </c>
      <c r="AP129" s="0" t="n">
        <v>0</v>
      </c>
      <c r="AQ129" s="0" t="n">
        <v>0</v>
      </c>
      <c r="AR129" s="0" t="n">
        <v>0</v>
      </c>
      <c r="AT129" s="0" t="n">
        <v>0.91</v>
      </c>
      <c r="AV129" s="0" t="n">
        <v>0</v>
      </c>
      <c r="AW129" s="0" t="n">
        <v>2</v>
      </c>
      <c r="AX129" s="0" t="n">
        <v>86498056</v>
      </c>
      <c r="AY129" s="0" t="n">
        <v>1</v>
      </c>
      <c r="AZ129" s="0" t="n">
        <v>6144</v>
      </c>
      <c r="BA129" s="0" t="n">
        <v>129</v>
      </c>
      <c r="BB129" s="0" t="n">
        <v>0</v>
      </c>
      <c r="BC129" s="0" t="n">
        <v>0</v>
      </c>
      <c r="BD129" s="0" t="n">
        <v>0</v>
      </c>
      <c r="BE129" s="0" t="n">
        <v>0</v>
      </c>
      <c r="BF129" s="0" t="n">
        <v>0</v>
      </c>
      <c r="BG129" s="0" t="n">
        <v>0</v>
      </c>
      <c r="BH129" s="0" t="n">
        <v>0</v>
      </c>
      <c r="BI129" s="0" t="n">
        <v>0</v>
      </c>
      <c r="BJ129" s="0" t="n">
        <v>0</v>
      </c>
      <c r="BK129" s="0" t="n">
        <v>0</v>
      </c>
      <c r="BL129" s="0" t="n">
        <v>0</v>
      </c>
      <c r="BM129" s="0" t="n">
        <v>0</v>
      </c>
      <c r="BN129" s="0" t="n">
        <v>0</v>
      </c>
      <c r="BO129" s="0" t="n">
        <v>0</v>
      </c>
      <c r="BP129" s="0" t="n">
        <v>0</v>
      </c>
      <c r="BQ129" s="0" t="n">
        <v>0</v>
      </c>
      <c r="BR129" s="0" t="n">
        <v>0</v>
      </c>
      <c r="BS129" s="0" t="n">
        <v>0</v>
      </c>
      <c r="BT129" s="0" t="n">
        <v>0</v>
      </c>
      <c r="BU129" s="0" t="n">
        <v>0</v>
      </c>
      <c r="BV129" s="0" t="n">
        <v>0</v>
      </c>
      <c r="BW129" s="0" t="n">
        <v>0</v>
      </c>
      <c r="CV129" s="0" t="n">
        <v>0</v>
      </c>
      <c r="CW129" s="0" t="n">
        <f aca="false">ROUND(AT129*Source!I107*DO129,9)</f>
        <v>0</v>
      </c>
      <c r="CX129" s="0" t="n">
        <f aca="false">ROUND(Y129*Source!I107,9)</f>
        <v>3.64</v>
      </c>
      <c r="CY129" s="0" t="n">
        <f aca="false">AB129</f>
        <v>161.83</v>
      </c>
      <c r="CZ129" s="0" t="n">
        <f aca="false">AF129</f>
        <v>151.67</v>
      </c>
      <c r="DA129" s="0" t="n">
        <f aca="false">AJ129</f>
        <v>1</v>
      </c>
      <c r="DB129" s="0" t="n">
        <f aca="false">ROUND(AT129*CZ129,2)</f>
        <v>138.02</v>
      </c>
      <c r="DC129" s="0" t="n">
        <f aca="false">ROUND(AT129*AG129,2)</f>
        <v>14.55</v>
      </c>
      <c r="DF129" s="0" t="n">
        <f aca="false">ROUND(ROUND(AE129,2)*CX129,2)</f>
        <v>0</v>
      </c>
      <c r="DG129" s="0" t="n">
        <f aca="false">ROUND(ROUND(AF129,2)*CX129,2)</f>
        <v>552.08</v>
      </c>
      <c r="DH129" s="0" t="n">
        <f aca="false">ROUND(ROUND(AG129,2)*ROUND(AT129*Source!I107,9),2)</f>
        <v>58.2</v>
      </c>
      <c r="DI129" s="0" t="n">
        <f aca="false">ROUND(ROUND(AH129,2)*CX129,2)</f>
        <v>0</v>
      </c>
      <c r="DJ129" s="0" t="n">
        <f aca="false">DG129</f>
        <v>552.08</v>
      </c>
      <c r="DK129" s="0" t="n">
        <v>0</v>
      </c>
      <c r="DM129" s="0" t="n">
        <v>0</v>
      </c>
      <c r="DO129" s="0" t="n">
        <v>0</v>
      </c>
    </row>
    <row r="130" customFormat="false" ht="12.75" hidden="false" customHeight="false" outlineLevel="0" collapsed="false">
      <c r="A130" s="0" t="n">
        <f aca="false">ROW(Source!A107)</f>
        <v>107</v>
      </c>
      <c r="B130" s="0" t="n">
        <v>86497922</v>
      </c>
      <c r="C130" s="0" t="n">
        <v>86498043</v>
      </c>
      <c r="D130" s="0" t="n">
        <v>0</v>
      </c>
      <c r="E130" s="0" t="n">
        <v>1</v>
      </c>
      <c r="F130" s="0" t="n">
        <v>1</v>
      </c>
      <c r="G130" s="0" t="n">
        <v>30515945</v>
      </c>
      <c r="H130" s="0" t="n">
        <v>2</v>
      </c>
      <c r="I130" s="0" t="s">
        <v>263</v>
      </c>
      <c r="K130" s="0" t="s">
        <v>264</v>
      </c>
      <c r="L130" s="0" t="n">
        <v>1368</v>
      </c>
      <c r="N130" s="0" t="n">
        <v>1011</v>
      </c>
      <c r="O130" s="0" t="s">
        <v>262</v>
      </c>
      <c r="P130" s="0" t="s">
        <v>262</v>
      </c>
      <c r="Q130" s="0" t="n">
        <v>1</v>
      </c>
      <c r="W130" s="0" t="n">
        <v>0</v>
      </c>
      <c r="X130" s="0" t="n">
        <v>-36453594</v>
      </c>
      <c r="Y130" s="0" t="n">
        <f aca="false">AT130</f>
        <v>0.036</v>
      </c>
      <c r="AA130" s="0" t="n">
        <v>0</v>
      </c>
      <c r="AB130" s="0" t="n">
        <v>97.53</v>
      </c>
      <c r="AC130" s="0" t="n">
        <v>14.81</v>
      </c>
      <c r="AD130" s="0" t="n">
        <v>0</v>
      </c>
      <c r="AE130" s="0" t="n">
        <v>0</v>
      </c>
      <c r="AF130" s="0" t="n">
        <v>91.41</v>
      </c>
      <c r="AG130" s="0" t="n">
        <v>13.88</v>
      </c>
      <c r="AH130" s="0" t="n">
        <v>0</v>
      </c>
      <c r="AI130" s="0" t="n">
        <v>1</v>
      </c>
      <c r="AJ130" s="0" t="n">
        <v>1</v>
      </c>
      <c r="AK130" s="0" t="n">
        <v>1</v>
      </c>
      <c r="AL130" s="0" t="n">
        <v>1</v>
      </c>
      <c r="AM130" s="0" t="n">
        <v>0</v>
      </c>
      <c r="AN130" s="0" t="n">
        <v>0</v>
      </c>
      <c r="AO130" s="0" t="n">
        <v>1</v>
      </c>
      <c r="AP130" s="0" t="n">
        <v>0</v>
      </c>
      <c r="AQ130" s="0" t="n">
        <v>0</v>
      </c>
      <c r="AR130" s="0" t="n">
        <v>0</v>
      </c>
      <c r="AT130" s="0" t="n">
        <v>0.036</v>
      </c>
      <c r="AV130" s="0" t="n">
        <v>0</v>
      </c>
      <c r="AW130" s="0" t="n">
        <v>2</v>
      </c>
      <c r="AX130" s="0" t="n">
        <v>86498057</v>
      </c>
      <c r="AY130" s="0" t="n">
        <v>1</v>
      </c>
      <c r="AZ130" s="0" t="n">
        <v>6144</v>
      </c>
      <c r="BA130" s="0" t="n">
        <v>130</v>
      </c>
      <c r="BB130" s="0" t="n">
        <v>0</v>
      </c>
      <c r="BC130" s="0" t="n">
        <v>0</v>
      </c>
      <c r="BD130" s="0" t="n">
        <v>0</v>
      </c>
      <c r="BE130" s="0" t="n">
        <v>0</v>
      </c>
      <c r="BF130" s="0" t="n">
        <v>0</v>
      </c>
      <c r="BG130" s="0" t="n">
        <v>0</v>
      </c>
      <c r="BH130" s="0" t="n">
        <v>0</v>
      </c>
      <c r="BI130" s="0" t="n">
        <v>0</v>
      </c>
      <c r="BJ130" s="0" t="n">
        <v>0</v>
      </c>
      <c r="BK130" s="0" t="n">
        <v>0</v>
      </c>
      <c r="BL130" s="0" t="n">
        <v>0</v>
      </c>
      <c r="BM130" s="0" t="n">
        <v>0</v>
      </c>
      <c r="BN130" s="0" t="n">
        <v>0</v>
      </c>
      <c r="BO130" s="0" t="n">
        <v>0</v>
      </c>
      <c r="BP130" s="0" t="n">
        <v>0</v>
      </c>
      <c r="BQ130" s="0" t="n">
        <v>0</v>
      </c>
      <c r="BR130" s="0" t="n">
        <v>0</v>
      </c>
      <c r="BS130" s="0" t="n">
        <v>0</v>
      </c>
      <c r="BT130" s="0" t="n">
        <v>0</v>
      </c>
      <c r="BU130" s="0" t="n">
        <v>0</v>
      </c>
      <c r="BV130" s="0" t="n">
        <v>0</v>
      </c>
      <c r="BW130" s="0" t="n">
        <v>0</v>
      </c>
      <c r="CV130" s="0" t="n">
        <v>0</v>
      </c>
      <c r="CW130" s="0" t="n">
        <f aca="false">ROUND(AT130*Source!I107*DO130,9)</f>
        <v>0</v>
      </c>
      <c r="CX130" s="0" t="n">
        <f aca="false">ROUND(Y130*Source!I107,9)</f>
        <v>0.144</v>
      </c>
      <c r="CY130" s="0" t="n">
        <f aca="false">AB130</f>
        <v>97.53</v>
      </c>
      <c r="CZ130" s="0" t="n">
        <f aca="false">AF130</f>
        <v>91.41</v>
      </c>
      <c r="DA130" s="0" t="n">
        <f aca="false">AJ130</f>
        <v>1</v>
      </c>
      <c r="DB130" s="0" t="n">
        <f aca="false">ROUND(AT130*CZ130,2)</f>
        <v>3.29</v>
      </c>
      <c r="DC130" s="0" t="n">
        <f aca="false">ROUND(AT130*AG130,2)</f>
        <v>0.5</v>
      </c>
      <c r="DF130" s="0" t="n">
        <f aca="false">ROUND(ROUND(AE130,2)*CX130,2)</f>
        <v>0</v>
      </c>
      <c r="DG130" s="0" t="n">
        <f aca="false">ROUND(ROUND(AF130,2)*CX130,2)</f>
        <v>13.16</v>
      </c>
      <c r="DH130" s="0" t="n">
        <f aca="false">ROUND(ROUND(AG130,2)*ROUND(AT130*Source!I107,9),2)</f>
        <v>2</v>
      </c>
      <c r="DI130" s="0" t="n">
        <f aca="false">ROUND(ROUND(AH130,2)*CX130,2)</f>
        <v>0</v>
      </c>
      <c r="DJ130" s="0" t="n">
        <f aca="false">DG130</f>
        <v>13.16</v>
      </c>
      <c r="DK130" s="0" t="n">
        <v>0</v>
      </c>
      <c r="DM130" s="0" t="n">
        <v>0</v>
      </c>
      <c r="DO130" s="0" t="n">
        <v>0</v>
      </c>
    </row>
    <row r="131" customFormat="false" ht="12.75" hidden="false" customHeight="false" outlineLevel="0" collapsed="false">
      <c r="A131" s="0" t="n">
        <f aca="false">ROW(Source!A107)</f>
        <v>107</v>
      </c>
      <c r="B131" s="0" t="n">
        <v>86497922</v>
      </c>
      <c r="C131" s="0" t="n">
        <v>86498043</v>
      </c>
      <c r="D131" s="0" t="n">
        <v>0</v>
      </c>
      <c r="E131" s="0" t="n">
        <v>1</v>
      </c>
      <c r="F131" s="0" t="n">
        <v>1</v>
      </c>
      <c r="G131" s="0" t="n">
        <v>30515945</v>
      </c>
      <c r="H131" s="0" t="n">
        <v>2</v>
      </c>
      <c r="I131" s="0" t="s">
        <v>288</v>
      </c>
      <c r="K131" s="0" t="s">
        <v>289</v>
      </c>
      <c r="L131" s="0" t="n">
        <v>1368</v>
      </c>
      <c r="N131" s="0" t="n">
        <v>1011</v>
      </c>
      <c r="O131" s="0" t="s">
        <v>262</v>
      </c>
      <c r="P131" s="0" t="s">
        <v>262</v>
      </c>
      <c r="Q131" s="0" t="n">
        <v>1</v>
      </c>
      <c r="W131" s="0" t="n">
        <v>0</v>
      </c>
      <c r="X131" s="0" t="n">
        <v>2078620652</v>
      </c>
      <c r="Y131" s="0" t="n">
        <f aca="false">AT131</f>
        <v>0.47</v>
      </c>
      <c r="AA131" s="0" t="n">
        <v>0</v>
      </c>
      <c r="AB131" s="0" t="n">
        <v>172.73</v>
      </c>
      <c r="AC131" s="0" t="n">
        <v>17.06</v>
      </c>
      <c r="AD131" s="0" t="n">
        <v>0</v>
      </c>
      <c r="AE131" s="0" t="n">
        <v>0</v>
      </c>
      <c r="AF131" s="0" t="n">
        <v>161.88</v>
      </c>
      <c r="AG131" s="0" t="n">
        <v>15.99</v>
      </c>
      <c r="AH131" s="0" t="n">
        <v>0</v>
      </c>
      <c r="AI131" s="0" t="n">
        <v>1</v>
      </c>
      <c r="AJ131" s="0" t="n">
        <v>1</v>
      </c>
      <c r="AK131" s="0" t="n">
        <v>1</v>
      </c>
      <c r="AL131" s="0" t="n">
        <v>1</v>
      </c>
      <c r="AM131" s="0" t="n">
        <v>0</v>
      </c>
      <c r="AN131" s="0" t="n">
        <v>0</v>
      </c>
      <c r="AO131" s="0" t="n">
        <v>1</v>
      </c>
      <c r="AP131" s="0" t="n">
        <v>0</v>
      </c>
      <c r="AQ131" s="0" t="n">
        <v>0</v>
      </c>
      <c r="AR131" s="0" t="n">
        <v>0</v>
      </c>
      <c r="AT131" s="0" t="n">
        <v>0.47</v>
      </c>
      <c r="AV131" s="0" t="n">
        <v>0</v>
      </c>
      <c r="AW131" s="0" t="n">
        <v>2</v>
      </c>
      <c r="AX131" s="0" t="n">
        <v>86498058</v>
      </c>
      <c r="AY131" s="0" t="n">
        <v>1</v>
      </c>
      <c r="AZ131" s="0" t="n">
        <v>6144</v>
      </c>
      <c r="BA131" s="0" t="n">
        <v>131</v>
      </c>
      <c r="BB131" s="0" t="n">
        <v>0</v>
      </c>
      <c r="BC131" s="0" t="n">
        <v>0</v>
      </c>
      <c r="BD131" s="0" t="n">
        <v>0</v>
      </c>
      <c r="BE131" s="0" t="n">
        <v>0</v>
      </c>
      <c r="BF131" s="0" t="n">
        <v>0</v>
      </c>
      <c r="BG131" s="0" t="n">
        <v>0</v>
      </c>
      <c r="BH131" s="0" t="n">
        <v>0</v>
      </c>
      <c r="BI131" s="0" t="n">
        <v>0</v>
      </c>
      <c r="BJ131" s="0" t="n">
        <v>0</v>
      </c>
      <c r="BK131" s="0" t="n">
        <v>0</v>
      </c>
      <c r="BL131" s="0" t="n">
        <v>0</v>
      </c>
      <c r="BM131" s="0" t="n">
        <v>0</v>
      </c>
      <c r="BN131" s="0" t="n">
        <v>0</v>
      </c>
      <c r="BO131" s="0" t="n">
        <v>0</v>
      </c>
      <c r="BP131" s="0" t="n">
        <v>0</v>
      </c>
      <c r="BQ131" s="0" t="n">
        <v>0</v>
      </c>
      <c r="BR131" s="0" t="n">
        <v>0</v>
      </c>
      <c r="BS131" s="0" t="n">
        <v>0</v>
      </c>
      <c r="BT131" s="0" t="n">
        <v>0</v>
      </c>
      <c r="BU131" s="0" t="n">
        <v>0</v>
      </c>
      <c r="BV131" s="0" t="n">
        <v>0</v>
      </c>
      <c r="BW131" s="0" t="n">
        <v>0</v>
      </c>
      <c r="CV131" s="0" t="n">
        <v>0</v>
      </c>
      <c r="CW131" s="0" t="n">
        <f aca="false">ROUND(AT131*Source!I107*DO131,9)</f>
        <v>0</v>
      </c>
      <c r="CX131" s="0" t="n">
        <f aca="false">ROUND(Y131*Source!I107,9)</f>
        <v>1.88</v>
      </c>
      <c r="CY131" s="0" t="n">
        <f aca="false">AB131</f>
        <v>172.73</v>
      </c>
      <c r="CZ131" s="0" t="n">
        <f aca="false">AF131</f>
        <v>161.88</v>
      </c>
      <c r="DA131" s="0" t="n">
        <f aca="false">AJ131</f>
        <v>1</v>
      </c>
      <c r="DB131" s="0" t="n">
        <f aca="false">ROUND(AT131*CZ131,2)</f>
        <v>76.08</v>
      </c>
      <c r="DC131" s="0" t="n">
        <f aca="false">ROUND(AT131*AG131,2)</f>
        <v>7.52</v>
      </c>
      <c r="DF131" s="0" t="n">
        <f aca="false">ROUND(ROUND(AE131,2)*CX131,2)</f>
        <v>0</v>
      </c>
      <c r="DG131" s="0" t="n">
        <f aca="false">ROUND(ROUND(AF131,2)*CX131,2)</f>
        <v>304.33</v>
      </c>
      <c r="DH131" s="0" t="n">
        <f aca="false">ROUND(ROUND(AG131,2)*ROUND(AT131*Source!I107,9),2)</f>
        <v>30.06</v>
      </c>
      <c r="DI131" s="0" t="n">
        <f aca="false">ROUND(ROUND(AH131,2)*CX131,2)</f>
        <v>0</v>
      </c>
      <c r="DJ131" s="0" t="n">
        <f aca="false">DG131</f>
        <v>304.33</v>
      </c>
      <c r="DK131" s="0" t="n">
        <v>0</v>
      </c>
      <c r="DM131" s="0" t="n">
        <v>0</v>
      </c>
      <c r="DO131" s="0" t="n">
        <v>0</v>
      </c>
    </row>
    <row r="132" customFormat="false" ht="12.75" hidden="false" customHeight="false" outlineLevel="0" collapsed="false">
      <c r="A132" s="0" t="n">
        <f aca="false">ROW(Source!A107)</f>
        <v>107</v>
      </c>
      <c r="B132" s="0" t="n">
        <v>86497922</v>
      </c>
      <c r="C132" s="0" t="n">
        <v>86498043</v>
      </c>
      <c r="D132" s="0" t="n">
        <v>0</v>
      </c>
      <c r="E132" s="0" t="n">
        <v>1</v>
      </c>
      <c r="F132" s="0" t="n">
        <v>1</v>
      </c>
      <c r="G132" s="0" t="n">
        <v>30515945</v>
      </c>
      <c r="H132" s="0" t="n">
        <v>3</v>
      </c>
      <c r="I132" s="0" t="s">
        <v>297</v>
      </c>
      <c r="K132" s="0" t="s">
        <v>298</v>
      </c>
      <c r="L132" s="0" t="n">
        <v>1327</v>
      </c>
      <c r="N132" s="0" t="n">
        <v>1005</v>
      </c>
      <c r="O132" s="0" t="s">
        <v>294</v>
      </c>
      <c r="P132" s="0" t="s">
        <v>294</v>
      </c>
      <c r="Q132" s="0" t="n">
        <v>1</v>
      </c>
      <c r="W132" s="0" t="n">
        <v>0</v>
      </c>
      <c r="X132" s="0" t="n">
        <v>449929270</v>
      </c>
      <c r="Y132" s="0" t="n">
        <f aca="false">AT132</f>
        <v>0.021</v>
      </c>
      <c r="AA132" s="0" t="n">
        <v>40.3</v>
      </c>
      <c r="AB132" s="0" t="n">
        <v>0</v>
      </c>
      <c r="AC132" s="0" t="n">
        <v>0</v>
      </c>
      <c r="AD132" s="0" t="n">
        <v>0</v>
      </c>
      <c r="AE132" s="0" t="n">
        <v>40.18</v>
      </c>
      <c r="AF132" s="0" t="n">
        <v>0</v>
      </c>
      <c r="AG132" s="0" t="n">
        <v>0</v>
      </c>
      <c r="AH132" s="0" t="n">
        <v>0</v>
      </c>
      <c r="AI132" s="0" t="n">
        <v>1</v>
      </c>
      <c r="AJ132" s="0" t="n">
        <v>1</v>
      </c>
      <c r="AK132" s="0" t="n">
        <v>1</v>
      </c>
      <c r="AL132" s="0" t="n">
        <v>1</v>
      </c>
      <c r="AM132" s="0" t="n">
        <v>0</v>
      </c>
      <c r="AN132" s="0" t="n">
        <v>0</v>
      </c>
      <c r="AO132" s="0" t="n">
        <v>1</v>
      </c>
      <c r="AP132" s="0" t="n">
        <v>0</v>
      </c>
      <c r="AQ132" s="0" t="n">
        <v>0</v>
      </c>
      <c r="AR132" s="0" t="n">
        <v>0</v>
      </c>
      <c r="AT132" s="0" t="n">
        <v>0.021</v>
      </c>
      <c r="AV132" s="0" t="n">
        <v>0</v>
      </c>
      <c r="AW132" s="0" t="n">
        <v>2</v>
      </c>
      <c r="AX132" s="0" t="n">
        <v>86498059</v>
      </c>
      <c r="AY132" s="0" t="n">
        <v>1</v>
      </c>
      <c r="AZ132" s="0" t="n">
        <v>0</v>
      </c>
      <c r="BA132" s="0" t="n">
        <v>132</v>
      </c>
      <c r="BB132" s="0" t="n">
        <v>0</v>
      </c>
      <c r="BC132" s="0" t="n">
        <v>0</v>
      </c>
      <c r="BD132" s="0" t="n">
        <v>0</v>
      </c>
      <c r="BE132" s="0" t="n">
        <v>0</v>
      </c>
      <c r="BF132" s="0" t="n">
        <v>0</v>
      </c>
      <c r="BG132" s="0" t="n">
        <v>0</v>
      </c>
      <c r="BH132" s="0" t="n">
        <v>0</v>
      </c>
      <c r="BI132" s="0" t="n">
        <v>0</v>
      </c>
      <c r="BJ132" s="0" t="n">
        <v>0</v>
      </c>
      <c r="BK132" s="0" t="n">
        <v>0</v>
      </c>
      <c r="BL132" s="0" t="n">
        <v>0</v>
      </c>
      <c r="BM132" s="0" t="n">
        <v>0</v>
      </c>
      <c r="BN132" s="0" t="n">
        <v>0</v>
      </c>
      <c r="BO132" s="0" t="n">
        <v>0</v>
      </c>
      <c r="BP132" s="0" t="n">
        <v>0</v>
      </c>
      <c r="BQ132" s="0" t="n">
        <v>0</v>
      </c>
      <c r="BR132" s="0" t="n">
        <v>0</v>
      </c>
      <c r="BS132" s="0" t="n">
        <v>0</v>
      </c>
      <c r="BT132" s="0" t="n">
        <v>0</v>
      </c>
      <c r="BU132" s="0" t="n">
        <v>0</v>
      </c>
      <c r="BV132" s="0" t="n">
        <v>0</v>
      </c>
      <c r="BW132" s="0" t="n">
        <v>0</v>
      </c>
      <c r="CV132" s="0" t="n">
        <v>0</v>
      </c>
      <c r="CW132" s="0" t="n">
        <v>0</v>
      </c>
      <c r="CX132" s="0" t="n">
        <f aca="false">ROUND(Y132*Source!I107,9)</f>
        <v>0.084</v>
      </c>
      <c r="CY132" s="0" t="n">
        <f aca="false">AA132</f>
        <v>40.3</v>
      </c>
      <c r="CZ132" s="0" t="n">
        <f aca="false">AE132</f>
        <v>40.18</v>
      </c>
      <c r="DA132" s="0" t="n">
        <f aca="false">AI132</f>
        <v>1</v>
      </c>
      <c r="DB132" s="0" t="n">
        <f aca="false">ROUND(AT132*CZ132,2)</f>
        <v>0.84</v>
      </c>
      <c r="DC132" s="0" t="n">
        <f aca="false">ROUND(AT132*AG132,2)</f>
        <v>0</v>
      </c>
      <c r="DF132" s="0" t="n">
        <f aca="false">ROUND(ROUND(AE132,2)*CX132,2)</f>
        <v>3.38</v>
      </c>
      <c r="DG132" s="0" t="n">
        <f aca="false">ROUND(ROUND(AF132,2)*CX132,2)</f>
        <v>0</v>
      </c>
      <c r="DH132" s="0" t="n">
        <f aca="false">ROUND(ROUND(AG132,2)*ROUND(AT132*Source!I107,9),2)</f>
        <v>0</v>
      </c>
      <c r="DI132" s="0" t="n">
        <f aca="false">ROUND(ROUND(AH132,2)*CX132,2)</f>
        <v>0</v>
      </c>
      <c r="DJ132" s="0" t="n">
        <f aca="false">DF132</f>
        <v>3.38</v>
      </c>
      <c r="DK132" s="0" t="n">
        <v>0</v>
      </c>
      <c r="DM132" s="0" t="n">
        <v>0</v>
      </c>
      <c r="DO132" s="0" t="n">
        <v>0</v>
      </c>
    </row>
    <row r="133" customFormat="false" ht="12.75" hidden="false" customHeight="false" outlineLevel="0" collapsed="false">
      <c r="A133" s="0" t="n">
        <f aca="false">ROW(Source!A107)</f>
        <v>107</v>
      </c>
      <c r="B133" s="0" t="n">
        <v>86497922</v>
      </c>
      <c r="C133" s="0" t="n">
        <v>86498043</v>
      </c>
      <c r="D133" s="0" t="n">
        <v>0</v>
      </c>
      <c r="E133" s="0" t="n">
        <v>1</v>
      </c>
      <c r="F133" s="0" t="n">
        <v>1</v>
      </c>
      <c r="G133" s="0" t="n">
        <v>30515945</v>
      </c>
      <c r="H133" s="0" t="n">
        <v>3</v>
      </c>
      <c r="I133" s="0" t="s">
        <v>299</v>
      </c>
      <c r="K133" s="0" t="s">
        <v>300</v>
      </c>
      <c r="L133" s="0" t="n">
        <v>1348</v>
      </c>
      <c r="N133" s="0" t="n">
        <v>1009</v>
      </c>
      <c r="O133" s="0" t="s">
        <v>220</v>
      </c>
      <c r="P133" s="0" t="s">
        <v>220</v>
      </c>
      <c r="Q133" s="0" t="n">
        <v>1000</v>
      </c>
      <c r="W133" s="0" t="n">
        <v>0</v>
      </c>
      <c r="X133" s="0" t="n">
        <v>-1265602517</v>
      </c>
      <c r="Y133" s="0" t="n">
        <f aca="false">AT133</f>
        <v>5E-005</v>
      </c>
      <c r="AA133" s="0" t="n">
        <v>16263.48</v>
      </c>
      <c r="AB133" s="0" t="n">
        <v>0</v>
      </c>
      <c r="AC133" s="0" t="n">
        <v>0</v>
      </c>
      <c r="AD133" s="0" t="n">
        <v>0</v>
      </c>
      <c r="AE133" s="0" t="n">
        <v>16214.84</v>
      </c>
      <c r="AF133" s="0" t="n">
        <v>0</v>
      </c>
      <c r="AG133" s="0" t="n">
        <v>0</v>
      </c>
      <c r="AH133" s="0" t="n">
        <v>0</v>
      </c>
      <c r="AI133" s="0" t="n">
        <v>1</v>
      </c>
      <c r="AJ133" s="0" t="n">
        <v>1</v>
      </c>
      <c r="AK133" s="0" t="n">
        <v>1</v>
      </c>
      <c r="AL133" s="0" t="n">
        <v>1</v>
      </c>
      <c r="AM133" s="0" t="n">
        <v>0</v>
      </c>
      <c r="AN133" s="0" t="n">
        <v>0</v>
      </c>
      <c r="AO133" s="0" t="n">
        <v>1</v>
      </c>
      <c r="AP133" s="0" t="n">
        <v>0</v>
      </c>
      <c r="AQ133" s="0" t="n">
        <v>0</v>
      </c>
      <c r="AR133" s="0" t="n">
        <v>0</v>
      </c>
      <c r="AT133" s="0" t="n">
        <v>5E-005</v>
      </c>
      <c r="AV133" s="0" t="n">
        <v>0</v>
      </c>
      <c r="AW133" s="0" t="n">
        <v>2</v>
      </c>
      <c r="AX133" s="0" t="n">
        <v>86498060</v>
      </c>
      <c r="AY133" s="0" t="n">
        <v>1</v>
      </c>
      <c r="AZ133" s="0" t="n">
        <v>0</v>
      </c>
      <c r="BA133" s="0" t="n">
        <v>133</v>
      </c>
      <c r="BB133" s="0" t="n">
        <v>0</v>
      </c>
      <c r="BC133" s="0" t="n">
        <v>0</v>
      </c>
      <c r="BD133" s="0" t="n">
        <v>0</v>
      </c>
      <c r="BE133" s="0" t="n">
        <v>0</v>
      </c>
      <c r="BF133" s="0" t="n">
        <v>0</v>
      </c>
      <c r="BG133" s="0" t="n">
        <v>0</v>
      </c>
      <c r="BH133" s="0" t="n">
        <v>0</v>
      </c>
      <c r="BI133" s="0" t="n">
        <v>0</v>
      </c>
      <c r="BJ133" s="0" t="n">
        <v>0</v>
      </c>
      <c r="BK133" s="0" t="n">
        <v>0</v>
      </c>
      <c r="BL133" s="0" t="n">
        <v>0</v>
      </c>
      <c r="BM133" s="0" t="n">
        <v>0</v>
      </c>
      <c r="BN133" s="0" t="n">
        <v>0</v>
      </c>
      <c r="BO133" s="0" t="n">
        <v>0</v>
      </c>
      <c r="BP133" s="0" t="n">
        <v>0</v>
      </c>
      <c r="BQ133" s="0" t="n">
        <v>0</v>
      </c>
      <c r="BR133" s="0" t="n">
        <v>0</v>
      </c>
      <c r="BS133" s="0" t="n">
        <v>0</v>
      </c>
      <c r="BT133" s="0" t="n">
        <v>0</v>
      </c>
      <c r="BU133" s="0" t="n">
        <v>0</v>
      </c>
      <c r="BV133" s="0" t="n">
        <v>0</v>
      </c>
      <c r="BW133" s="0" t="n">
        <v>0</v>
      </c>
      <c r="CV133" s="0" t="n">
        <v>0</v>
      </c>
      <c r="CW133" s="0" t="n">
        <v>0</v>
      </c>
      <c r="CX133" s="0" t="n">
        <f aca="false">ROUND(Y133*Source!I107,9)</f>
        <v>0.0002</v>
      </c>
      <c r="CY133" s="0" t="n">
        <f aca="false">AA133</f>
        <v>16263.48</v>
      </c>
      <c r="CZ133" s="0" t="n">
        <f aca="false">AE133</f>
        <v>16214.84</v>
      </c>
      <c r="DA133" s="0" t="n">
        <f aca="false">AI133</f>
        <v>1</v>
      </c>
      <c r="DB133" s="0" t="n">
        <f aca="false">ROUND(AT133*CZ133,2)</f>
        <v>0.81</v>
      </c>
      <c r="DC133" s="0" t="n">
        <f aca="false">ROUND(AT133*AG133,2)</f>
        <v>0</v>
      </c>
      <c r="DF133" s="0" t="n">
        <f aca="false">ROUND(ROUND(AE133,2)*CX133,2)</f>
        <v>3.24</v>
      </c>
      <c r="DG133" s="0" t="n">
        <f aca="false">ROUND(ROUND(AF133,2)*CX133,2)</f>
        <v>0</v>
      </c>
      <c r="DH133" s="0" t="n">
        <f aca="false">ROUND(ROUND(AG133,2)*ROUND(AT133*Source!I107,9),2)</f>
        <v>0</v>
      </c>
      <c r="DI133" s="0" t="n">
        <f aca="false">ROUND(ROUND(AH133,2)*CX133,2)</f>
        <v>0</v>
      </c>
      <c r="DJ133" s="0" t="n">
        <f aca="false">DF133</f>
        <v>3.24</v>
      </c>
      <c r="DK133" s="0" t="n">
        <v>0</v>
      </c>
      <c r="DM133" s="0" t="n">
        <v>0</v>
      </c>
      <c r="DO133" s="0" t="n">
        <v>0</v>
      </c>
    </row>
    <row r="134" customFormat="false" ht="12.75" hidden="false" customHeight="false" outlineLevel="0" collapsed="false">
      <c r="A134" s="0" t="n">
        <f aca="false">ROW(Source!A107)</f>
        <v>107</v>
      </c>
      <c r="B134" s="0" t="n">
        <v>86497922</v>
      </c>
      <c r="C134" s="0" t="n">
        <v>86498043</v>
      </c>
      <c r="D134" s="0" t="n">
        <v>0</v>
      </c>
      <c r="E134" s="0" t="n">
        <v>1</v>
      </c>
      <c r="F134" s="0" t="n">
        <v>1</v>
      </c>
      <c r="G134" s="0" t="n">
        <v>30515945</v>
      </c>
      <c r="H134" s="0" t="n">
        <v>3</v>
      </c>
      <c r="I134" s="0" t="s">
        <v>305</v>
      </c>
      <c r="K134" s="0" t="s">
        <v>306</v>
      </c>
      <c r="L134" s="0" t="n">
        <v>1346</v>
      </c>
      <c r="N134" s="0" t="n">
        <v>1009</v>
      </c>
      <c r="O134" s="0" t="s">
        <v>307</v>
      </c>
      <c r="P134" s="0" t="s">
        <v>307</v>
      </c>
      <c r="Q134" s="0" t="n">
        <v>1</v>
      </c>
      <c r="W134" s="0" t="n">
        <v>0</v>
      </c>
      <c r="X134" s="0" t="n">
        <v>213657888</v>
      </c>
      <c r="Y134" s="0" t="n">
        <f aca="false">AT134</f>
        <v>0.021</v>
      </c>
      <c r="AA134" s="0" t="n">
        <v>20.25</v>
      </c>
      <c r="AB134" s="0" t="n">
        <v>0</v>
      </c>
      <c r="AC134" s="0" t="n">
        <v>0</v>
      </c>
      <c r="AD134" s="0" t="n">
        <v>0</v>
      </c>
      <c r="AE134" s="0" t="n">
        <v>20.19</v>
      </c>
      <c r="AF134" s="0" t="n">
        <v>0</v>
      </c>
      <c r="AG134" s="0" t="n">
        <v>0</v>
      </c>
      <c r="AH134" s="0" t="n">
        <v>0</v>
      </c>
      <c r="AI134" s="0" t="n">
        <v>1</v>
      </c>
      <c r="AJ134" s="0" t="n">
        <v>1</v>
      </c>
      <c r="AK134" s="0" t="n">
        <v>1</v>
      </c>
      <c r="AL134" s="0" t="n">
        <v>1</v>
      </c>
      <c r="AM134" s="0" t="n">
        <v>0</v>
      </c>
      <c r="AN134" s="0" t="n">
        <v>0</v>
      </c>
      <c r="AO134" s="0" t="n">
        <v>1</v>
      </c>
      <c r="AP134" s="0" t="n">
        <v>0</v>
      </c>
      <c r="AQ134" s="0" t="n">
        <v>0</v>
      </c>
      <c r="AR134" s="0" t="n">
        <v>0</v>
      </c>
      <c r="AT134" s="0" t="n">
        <v>0.021</v>
      </c>
      <c r="AV134" s="0" t="n">
        <v>0</v>
      </c>
      <c r="AW134" s="0" t="n">
        <v>2</v>
      </c>
      <c r="AX134" s="0" t="n">
        <v>86498061</v>
      </c>
      <c r="AY134" s="0" t="n">
        <v>1</v>
      </c>
      <c r="AZ134" s="0" t="n">
        <v>0</v>
      </c>
      <c r="BA134" s="0" t="n">
        <v>134</v>
      </c>
      <c r="BB134" s="0" t="n">
        <v>0</v>
      </c>
      <c r="BC134" s="0" t="n">
        <v>0</v>
      </c>
      <c r="BD134" s="0" t="n">
        <v>0</v>
      </c>
      <c r="BE134" s="0" t="n">
        <v>0</v>
      </c>
      <c r="BF134" s="0" t="n">
        <v>0</v>
      </c>
      <c r="BG134" s="0" t="n">
        <v>0</v>
      </c>
      <c r="BH134" s="0" t="n">
        <v>0</v>
      </c>
      <c r="BI134" s="0" t="n">
        <v>0</v>
      </c>
      <c r="BJ134" s="0" t="n">
        <v>0</v>
      </c>
      <c r="BK134" s="0" t="n">
        <v>0</v>
      </c>
      <c r="BL134" s="0" t="n">
        <v>0</v>
      </c>
      <c r="BM134" s="0" t="n">
        <v>0</v>
      </c>
      <c r="BN134" s="0" t="n">
        <v>0</v>
      </c>
      <c r="BO134" s="0" t="n">
        <v>0</v>
      </c>
      <c r="BP134" s="0" t="n">
        <v>0</v>
      </c>
      <c r="BQ134" s="0" t="n">
        <v>0</v>
      </c>
      <c r="BR134" s="0" t="n">
        <v>0</v>
      </c>
      <c r="BS134" s="0" t="n">
        <v>0</v>
      </c>
      <c r="BT134" s="0" t="n">
        <v>0</v>
      </c>
      <c r="BU134" s="0" t="n">
        <v>0</v>
      </c>
      <c r="BV134" s="0" t="n">
        <v>0</v>
      </c>
      <c r="BW134" s="0" t="n">
        <v>0</v>
      </c>
      <c r="CV134" s="0" t="n">
        <v>0</v>
      </c>
      <c r="CW134" s="0" t="n">
        <v>0</v>
      </c>
      <c r="CX134" s="0" t="n">
        <f aca="false">ROUND(Y134*Source!I107,9)</f>
        <v>0.084</v>
      </c>
      <c r="CY134" s="0" t="n">
        <f aca="false">AA134</f>
        <v>20.25</v>
      </c>
      <c r="CZ134" s="0" t="n">
        <f aca="false">AE134</f>
        <v>20.19</v>
      </c>
      <c r="DA134" s="0" t="n">
        <f aca="false">AI134</f>
        <v>1</v>
      </c>
      <c r="DB134" s="0" t="n">
        <f aca="false">ROUND(AT134*CZ134,2)</f>
        <v>0.42</v>
      </c>
      <c r="DC134" s="0" t="n">
        <f aca="false">ROUND(AT134*AG134,2)</f>
        <v>0</v>
      </c>
      <c r="DF134" s="0" t="n">
        <f aca="false">ROUND(ROUND(AE134,2)*CX134,2)</f>
        <v>1.7</v>
      </c>
      <c r="DG134" s="0" t="n">
        <f aca="false">ROUND(ROUND(AF134,2)*CX134,2)</f>
        <v>0</v>
      </c>
      <c r="DH134" s="0" t="n">
        <f aca="false">ROUND(ROUND(AG134,2)*ROUND(AT134*Source!I107,9),2)</f>
        <v>0</v>
      </c>
      <c r="DI134" s="0" t="n">
        <f aca="false">ROUND(ROUND(AH134,2)*CX134,2)</f>
        <v>0</v>
      </c>
      <c r="DJ134" s="0" t="n">
        <f aca="false">DF134</f>
        <v>1.7</v>
      </c>
      <c r="DK134" s="0" t="n">
        <v>0</v>
      </c>
      <c r="DM134" s="0" t="n">
        <v>0</v>
      </c>
      <c r="DO134" s="0" t="n">
        <v>0</v>
      </c>
    </row>
    <row r="135" customFormat="false" ht="12.75" hidden="false" customHeight="false" outlineLevel="0" collapsed="false">
      <c r="A135" s="0" t="n">
        <f aca="false">ROW(Source!A107)</f>
        <v>107</v>
      </c>
      <c r="B135" s="0" t="n">
        <v>86497922</v>
      </c>
      <c r="C135" s="0" t="n">
        <v>86498043</v>
      </c>
      <c r="D135" s="0" t="n">
        <v>0</v>
      </c>
      <c r="E135" s="0" t="n">
        <v>1</v>
      </c>
      <c r="F135" s="0" t="n">
        <v>1</v>
      </c>
      <c r="G135" s="0" t="n">
        <v>30515945</v>
      </c>
      <c r="H135" s="0" t="n">
        <v>3</v>
      </c>
      <c r="I135" s="0" t="s">
        <v>236</v>
      </c>
      <c r="K135" s="0" t="s">
        <v>66</v>
      </c>
      <c r="L135" s="0" t="n">
        <v>1339</v>
      </c>
      <c r="N135" s="0" t="n">
        <v>1007</v>
      </c>
      <c r="O135" s="0" t="s">
        <v>222</v>
      </c>
      <c r="P135" s="0" t="s">
        <v>222</v>
      </c>
      <c r="Q135" s="0" t="n">
        <v>1</v>
      </c>
      <c r="W135" s="0" t="n">
        <v>0</v>
      </c>
      <c r="X135" s="0" t="n">
        <v>-24834780</v>
      </c>
      <c r="Y135" s="0" t="n">
        <f aca="false">AT135</f>
        <v>0.35</v>
      </c>
      <c r="AA135" s="0" t="n">
        <v>100.2</v>
      </c>
      <c r="AB135" s="0" t="n">
        <v>0</v>
      </c>
      <c r="AC135" s="0" t="n">
        <v>0</v>
      </c>
      <c r="AD135" s="0" t="n">
        <v>0</v>
      </c>
      <c r="AE135" s="0" t="n">
        <v>99.9</v>
      </c>
      <c r="AF135" s="0" t="n">
        <v>0</v>
      </c>
      <c r="AG135" s="0" t="n">
        <v>0</v>
      </c>
      <c r="AH135" s="0" t="n">
        <v>0</v>
      </c>
      <c r="AI135" s="0" t="n">
        <v>1</v>
      </c>
      <c r="AJ135" s="0" t="n">
        <v>1</v>
      </c>
      <c r="AK135" s="0" t="n">
        <v>1</v>
      </c>
      <c r="AL135" s="0" t="n">
        <v>1</v>
      </c>
      <c r="AM135" s="0" t="n">
        <v>0</v>
      </c>
      <c r="AN135" s="0" t="n">
        <v>0</v>
      </c>
      <c r="AO135" s="0" t="n">
        <v>1</v>
      </c>
      <c r="AP135" s="0" t="n">
        <v>0</v>
      </c>
      <c r="AQ135" s="0" t="n">
        <v>0</v>
      </c>
      <c r="AR135" s="0" t="n">
        <v>0</v>
      </c>
      <c r="AT135" s="0" t="n">
        <v>0.35</v>
      </c>
      <c r="AV135" s="0" t="n">
        <v>0</v>
      </c>
      <c r="AW135" s="0" t="n">
        <v>2</v>
      </c>
      <c r="AX135" s="0" t="n">
        <v>86498062</v>
      </c>
      <c r="AY135" s="0" t="n">
        <v>1</v>
      </c>
      <c r="AZ135" s="0" t="n">
        <v>0</v>
      </c>
      <c r="BA135" s="0" t="n">
        <v>135</v>
      </c>
      <c r="BB135" s="0" t="n">
        <v>0</v>
      </c>
      <c r="BC135" s="0" t="n">
        <v>0</v>
      </c>
      <c r="BD135" s="0" t="n">
        <v>0</v>
      </c>
      <c r="BE135" s="0" t="n">
        <v>0</v>
      </c>
      <c r="BF135" s="0" t="n">
        <v>0</v>
      </c>
      <c r="BG135" s="0" t="n">
        <v>0</v>
      </c>
      <c r="BH135" s="0" t="n">
        <v>0</v>
      </c>
      <c r="BI135" s="0" t="n">
        <v>0</v>
      </c>
      <c r="BJ135" s="0" t="n">
        <v>0</v>
      </c>
      <c r="BK135" s="0" t="n">
        <v>0</v>
      </c>
      <c r="BL135" s="0" t="n">
        <v>0</v>
      </c>
      <c r="BM135" s="0" t="n">
        <v>0</v>
      </c>
      <c r="BN135" s="0" t="n">
        <v>0</v>
      </c>
      <c r="BO135" s="0" t="n">
        <v>0</v>
      </c>
      <c r="BP135" s="0" t="n">
        <v>0</v>
      </c>
      <c r="BQ135" s="0" t="n">
        <v>0</v>
      </c>
      <c r="BR135" s="0" t="n">
        <v>0</v>
      </c>
      <c r="BS135" s="0" t="n">
        <v>0</v>
      </c>
      <c r="BT135" s="0" t="n">
        <v>0</v>
      </c>
      <c r="BU135" s="0" t="n">
        <v>0</v>
      </c>
      <c r="BV135" s="0" t="n">
        <v>0</v>
      </c>
      <c r="BW135" s="0" t="n">
        <v>0</v>
      </c>
      <c r="CV135" s="0" t="n">
        <v>0</v>
      </c>
      <c r="CW135" s="0" t="n">
        <v>0</v>
      </c>
      <c r="CX135" s="0" t="n">
        <f aca="false">ROUND(Y135*Source!I107,9)</f>
        <v>1.4</v>
      </c>
      <c r="CY135" s="0" t="n">
        <f aca="false">AA135</f>
        <v>100.2</v>
      </c>
      <c r="CZ135" s="0" t="n">
        <f aca="false">AE135</f>
        <v>99.9</v>
      </c>
      <c r="DA135" s="0" t="n">
        <f aca="false">AI135</f>
        <v>1</v>
      </c>
      <c r="DB135" s="0" t="n">
        <f aca="false">ROUND(AT135*CZ135,2)</f>
        <v>34.97</v>
      </c>
      <c r="DC135" s="0" t="n">
        <f aca="false">ROUND(AT135*AG135,2)</f>
        <v>0</v>
      </c>
      <c r="DF135" s="0" t="n">
        <f aca="false">ROUND(ROUND(AE135,2)*CX135,2)</f>
        <v>139.86</v>
      </c>
      <c r="DG135" s="0" t="n">
        <f aca="false">ROUND(ROUND(AF135,2)*CX135,2)</f>
        <v>0</v>
      </c>
      <c r="DH135" s="0" t="n">
        <f aca="false">ROUND(ROUND(AG135,2)*ROUND(AT135*Source!I107,9),2)</f>
        <v>0</v>
      </c>
      <c r="DI135" s="0" t="n">
        <f aca="false">ROUND(ROUND(AH135,2)*CX135,2)</f>
        <v>0</v>
      </c>
      <c r="DJ135" s="0" t="n">
        <f aca="false">DF135</f>
        <v>139.86</v>
      </c>
      <c r="DK135" s="0" t="n">
        <v>0</v>
      </c>
      <c r="DM135" s="0" t="n">
        <v>0</v>
      </c>
      <c r="DO135" s="0" t="n">
        <v>0</v>
      </c>
    </row>
    <row r="136" customFormat="false" ht="12.75" hidden="false" customHeight="false" outlineLevel="0" collapsed="false">
      <c r="A136" s="0" t="n">
        <f aca="false">ROW(Source!A107)</f>
        <v>107</v>
      </c>
      <c r="B136" s="0" t="n">
        <v>86497922</v>
      </c>
      <c r="C136" s="0" t="n">
        <v>86498043</v>
      </c>
      <c r="D136" s="0" t="n">
        <v>30531995</v>
      </c>
      <c r="E136" s="0" t="n">
        <v>1</v>
      </c>
      <c r="F136" s="0" t="n">
        <v>1</v>
      </c>
      <c r="G136" s="0" t="n">
        <v>30515945</v>
      </c>
      <c r="H136" s="0" t="n">
        <v>3</v>
      </c>
      <c r="I136" s="0" t="s">
        <v>314</v>
      </c>
      <c r="K136" s="0" t="s">
        <v>315</v>
      </c>
      <c r="L136" s="0" t="n">
        <v>1303</v>
      </c>
      <c r="N136" s="0" t="n">
        <v>1003</v>
      </c>
      <c r="O136" s="0" t="s">
        <v>316</v>
      </c>
      <c r="P136" s="0" t="s">
        <v>316</v>
      </c>
      <c r="Q136" s="0" t="n">
        <v>1000</v>
      </c>
      <c r="W136" s="0" t="n">
        <v>0</v>
      </c>
      <c r="X136" s="0" t="n">
        <v>-526462348</v>
      </c>
      <c r="Y136" s="0" t="n">
        <f aca="false">AT136</f>
        <v>0.005</v>
      </c>
      <c r="AA136" s="0" t="n">
        <v>0</v>
      </c>
      <c r="AB136" s="0" t="n">
        <v>0</v>
      </c>
      <c r="AC136" s="0" t="n">
        <v>0</v>
      </c>
      <c r="AD136" s="0" t="n">
        <v>0</v>
      </c>
      <c r="AE136" s="0" t="n">
        <v>0</v>
      </c>
      <c r="AF136" s="0" t="n">
        <v>0</v>
      </c>
      <c r="AG136" s="0" t="n">
        <v>0</v>
      </c>
      <c r="AH136" s="0" t="n">
        <v>0</v>
      </c>
      <c r="AI136" s="0" t="n">
        <v>1</v>
      </c>
      <c r="AJ136" s="0" t="n">
        <v>1</v>
      </c>
      <c r="AK136" s="0" t="n">
        <v>1</v>
      </c>
      <c r="AL136" s="0" t="n">
        <v>1</v>
      </c>
      <c r="AM136" s="0" t="n">
        <v>0</v>
      </c>
      <c r="AN136" s="0" t="n">
        <v>0</v>
      </c>
      <c r="AO136" s="0" t="n">
        <v>0</v>
      </c>
      <c r="AP136" s="0" t="n">
        <v>0</v>
      </c>
      <c r="AQ136" s="0" t="n">
        <v>0</v>
      </c>
      <c r="AR136" s="0" t="n">
        <v>0</v>
      </c>
      <c r="AT136" s="0" t="n">
        <v>0.005</v>
      </c>
      <c r="AV136" s="0" t="n">
        <v>0</v>
      </c>
      <c r="AW136" s="0" t="n">
        <v>2</v>
      </c>
      <c r="AX136" s="0" t="n">
        <v>86498063</v>
      </c>
      <c r="AY136" s="0" t="n">
        <v>1</v>
      </c>
      <c r="AZ136" s="0" t="n">
        <v>0</v>
      </c>
      <c r="BA136" s="0" t="n">
        <v>136</v>
      </c>
      <c r="BB136" s="0" t="n">
        <v>0</v>
      </c>
      <c r="BC136" s="0" t="n">
        <v>0</v>
      </c>
      <c r="BD136" s="0" t="n">
        <v>0</v>
      </c>
      <c r="BE136" s="0" t="n">
        <v>0</v>
      </c>
      <c r="BF136" s="0" t="n">
        <v>0</v>
      </c>
      <c r="BG136" s="0" t="n">
        <v>0</v>
      </c>
      <c r="BH136" s="0" t="n">
        <v>0</v>
      </c>
      <c r="BI136" s="0" t="n">
        <v>0</v>
      </c>
      <c r="BJ136" s="0" t="n">
        <v>0</v>
      </c>
      <c r="BK136" s="0" t="n">
        <v>0</v>
      </c>
      <c r="BL136" s="0" t="n">
        <v>0</v>
      </c>
      <c r="BM136" s="0" t="n">
        <v>0</v>
      </c>
      <c r="BN136" s="0" t="n">
        <v>0</v>
      </c>
      <c r="BO136" s="0" t="n">
        <v>0</v>
      </c>
      <c r="BP136" s="0" t="n">
        <v>0</v>
      </c>
      <c r="BQ136" s="0" t="n">
        <v>0</v>
      </c>
      <c r="BR136" s="0" t="n">
        <v>0</v>
      </c>
      <c r="BS136" s="0" t="n">
        <v>0</v>
      </c>
      <c r="BT136" s="0" t="n">
        <v>0</v>
      </c>
      <c r="BU136" s="0" t="n">
        <v>0</v>
      </c>
      <c r="BV136" s="0" t="n">
        <v>0</v>
      </c>
      <c r="BW136" s="0" t="n">
        <v>0</v>
      </c>
      <c r="CV136" s="0" t="n">
        <v>0</v>
      </c>
      <c r="CW136" s="0" t="n">
        <v>0</v>
      </c>
      <c r="CX136" s="0" t="n">
        <f aca="false">ROUND(Y136*Source!I107,9)</f>
        <v>0.02</v>
      </c>
      <c r="CY136" s="0" t="n">
        <f aca="false">AA136</f>
        <v>0</v>
      </c>
      <c r="CZ136" s="0" t="n">
        <f aca="false">AE136</f>
        <v>0</v>
      </c>
      <c r="DA136" s="0" t="n">
        <f aca="false">AI136</f>
        <v>1</v>
      </c>
      <c r="DB136" s="0" t="n">
        <f aca="false">ROUND(AT136*CZ136,2)</f>
        <v>0</v>
      </c>
      <c r="DC136" s="0" t="n">
        <f aca="false">ROUND(AT136*AG136,2)</f>
        <v>0</v>
      </c>
      <c r="DF136" s="0" t="n">
        <f aca="false">ROUND(ROUND(AE136,2)*CX136,2)</f>
        <v>0</v>
      </c>
      <c r="DG136" s="0" t="n">
        <f aca="false">ROUND(ROUND(AF136,2)*CX136,2)</f>
        <v>0</v>
      </c>
      <c r="DH136" s="0" t="n">
        <f aca="false">ROUND(ROUND(AG136,2)*ROUND(AT136*Source!I107,9),2)</f>
        <v>0</v>
      </c>
      <c r="DI136" s="0" t="n">
        <f aca="false">ROUND(ROUND(AH136,2)*CX136,2)</f>
        <v>0</v>
      </c>
      <c r="DJ136" s="0" t="n">
        <f aca="false">DF136</f>
        <v>0</v>
      </c>
      <c r="DK136" s="0" t="n">
        <v>0</v>
      </c>
      <c r="DM136" s="0" t="n">
        <v>0</v>
      </c>
      <c r="DO136" s="0" t="n">
        <v>0</v>
      </c>
    </row>
    <row r="137" customFormat="false" ht="12.75" hidden="false" customHeight="false" outlineLevel="0" collapsed="false">
      <c r="A137" s="0" t="n">
        <f aca="false">ROW(Source!A107)</f>
        <v>107</v>
      </c>
      <c r="B137" s="0" t="n">
        <v>86497922</v>
      </c>
      <c r="C137" s="0" t="n">
        <v>86498043</v>
      </c>
      <c r="D137" s="0" t="n">
        <v>70556942</v>
      </c>
      <c r="E137" s="0" t="n">
        <v>1</v>
      </c>
      <c r="F137" s="0" t="n">
        <v>1</v>
      </c>
      <c r="G137" s="0" t="n">
        <v>30515945</v>
      </c>
      <c r="H137" s="0" t="n">
        <v>3</v>
      </c>
      <c r="I137" s="0" t="s">
        <v>317</v>
      </c>
      <c r="K137" s="0" t="s">
        <v>318</v>
      </c>
      <c r="L137" s="0" t="n">
        <v>1354</v>
      </c>
      <c r="N137" s="0" t="n">
        <v>1010</v>
      </c>
      <c r="O137" s="0" t="s">
        <v>277</v>
      </c>
      <c r="P137" s="0" t="s">
        <v>277</v>
      </c>
      <c r="Q137" s="0" t="n">
        <v>1</v>
      </c>
      <c r="W137" s="0" t="n">
        <v>0</v>
      </c>
      <c r="X137" s="0" t="n">
        <v>-602984170</v>
      </c>
      <c r="Y137" s="0" t="n">
        <f aca="false">AT137</f>
        <v>1</v>
      </c>
      <c r="AA137" s="0" t="n">
        <v>0</v>
      </c>
      <c r="AB137" s="0" t="n">
        <v>0</v>
      </c>
      <c r="AC137" s="0" t="n">
        <v>0</v>
      </c>
      <c r="AD137" s="0" t="n">
        <v>0</v>
      </c>
      <c r="AE137" s="0" t="n">
        <v>0</v>
      </c>
      <c r="AF137" s="0" t="n">
        <v>0</v>
      </c>
      <c r="AG137" s="0" t="n">
        <v>0</v>
      </c>
      <c r="AH137" s="0" t="n">
        <v>0</v>
      </c>
      <c r="AI137" s="0" t="n">
        <v>1</v>
      </c>
      <c r="AJ137" s="0" t="n">
        <v>1</v>
      </c>
      <c r="AK137" s="0" t="n">
        <v>1</v>
      </c>
      <c r="AL137" s="0" t="n">
        <v>1</v>
      </c>
      <c r="AM137" s="0" t="n">
        <v>0</v>
      </c>
      <c r="AN137" s="0" t="n">
        <v>0</v>
      </c>
      <c r="AO137" s="0" t="n">
        <v>0</v>
      </c>
      <c r="AP137" s="0" t="n">
        <v>0</v>
      </c>
      <c r="AQ137" s="0" t="n">
        <v>0</v>
      </c>
      <c r="AR137" s="0" t="n">
        <v>0</v>
      </c>
      <c r="AT137" s="0" t="n">
        <v>1</v>
      </c>
      <c r="AV137" s="0" t="n">
        <v>0</v>
      </c>
      <c r="AW137" s="0" t="n">
        <v>2</v>
      </c>
      <c r="AX137" s="0" t="n">
        <v>86498064</v>
      </c>
      <c r="AY137" s="0" t="n">
        <v>1</v>
      </c>
      <c r="AZ137" s="0" t="n">
        <v>0</v>
      </c>
      <c r="BA137" s="0" t="n">
        <v>137</v>
      </c>
      <c r="BB137" s="0" t="n">
        <v>0</v>
      </c>
      <c r="BC137" s="0" t="n">
        <v>0</v>
      </c>
      <c r="BD137" s="0" t="n">
        <v>0</v>
      </c>
      <c r="BE137" s="0" t="n">
        <v>0</v>
      </c>
      <c r="BF137" s="0" t="n">
        <v>0</v>
      </c>
      <c r="BG137" s="0" t="n">
        <v>0</v>
      </c>
      <c r="BH137" s="0" t="n">
        <v>0</v>
      </c>
      <c r="BI137" s="0" t="n">
        <v>0</v>
      </c>
      <c r="BJ137" s="0" t="n">
        <v>0</v>
      </c>
      <c r="BK137" s="0" t="n">
        <v>0</v>
      </c>
      <c r="BL137" s="0" t="n">
        <v>0</v>
      </c>
      <c r="BM137" s="0" t="n">
        <v>0</v>
      </c>
      <c r="BN137" s="0" t="n">
        <v>0</v>
      </c>
      <c r="BO137" s="0" t="n">
        <v>0</v>
      </c>
      <c r="BP137" s="0" t="n">
        <v>0</v>
      </c>
      <c r="BQ137" s="0" t="n">
        <v>0</v>
      </c>
      <c r="BR137" s="0" t="n">
        <v>0</v>
      </c>
      <c r="BS137" s="0" t="n">
        <v>0</v>
      </c>
      <c r="BT137" s="0" t="n">
        <v>0</v>
      </c>
      <c r="BU137" s="0" t="n">
        <v>0</v>
      </c>
      <c r="BV137" s="0" t="n">
        <v>0</v>
      </c>
      <c r="BW137" s="0" t="n">
        <v>0</v>
      </c>
      <c r="CV137" s="0" t="n">
        <v>0</v>
      </c>
      <c r="CW137" s="0" t="n">
        <v>0</v>
      </c>
      <c r="CX137" s="0" t="n">
        <f aca="false">ROUND(Y137*Source!I107,9)</f>
        <v>4</v>
      </c>
      <c r="CY137" s="0" t="n">
        <f aca="false">AA137</f>
        <v>0</v>
      </c>
      <c r="CZ137" s="0" t="n">
        <f aca="false">AE137</f>
        <v>0</v>
      </c>
      <c r="DA137" s="0" t="n">
        <f aca="false">AI137</f>
        <v>1</v>
      </c>
      <c r="DB137" s="0" t="n">
        <f aca="false">ROUND(AT137*CZ137,2)</f>
        <v>0</v>
      </c>
      <c r="DC137" s="0" t="n">
        <f aca="false">ROUND(AT137*AG137,2)</f>
        <v>0</v>
      </c>
      <c r="DF137" s="0" t="n">
        <f aca="false">ROUND(ROUND(AE137,2)*CX137,2)</f>
        <v>0</v>
      </c>
      <c r="DG137" s="0" t="n">
        <f aca="false">ROUND(ROUND(AF137,2)*CX137,2)</f>
        <v>0</v>
      </c>
      <c r="DH137" s="0" t="n">
        <f aca="false">ROUND(ROUND(AG137,2)*ROUND(AT137*Source!I107,9),2)</f>
        <v>0</v>
      </c>
      <c r="DI137" s="0" t="n">
        <f aca="false">ROUND(ROUND(AH137,2)*CX137,2)</f>
        <v>0</v>
      </c>
      <c r="DJ137" s="0" t="n">
        <f aca="false">DF137</f>
        <v>0</v>
      </c>
      <c r="DK137" s="0" t="n">
        <v>0</v>
      </c>
      <c r="DM137" s="0" t="n">
        <v>0</v>
      </c>
      <c r="DO137" s="0" t="n">
        <v>0</v>
      </c>
    </row>
    <row r="138" customFormat="false" ht="12.75" hidden="false" customHeight="false" outlineLevel="0" collapsed="false">
      <c r="A138" s="0" t="n">
        <f aca="false">ROW(Source!A107)</f>
        <v>107</v>
      </c>
      <c r="B138" s="0" t="n">
        <v>86497922</v>
      </c>
      <c r="C138" s="0" t="n">
        <v>86498043</v>
      </c>
      <c r="D138" s="0" t="n">
        <v>70556985</v>
      </c>
      <c r="E138" s="0" t="n">
        <v>1</v>
      </c>
      <c r="F138" s="0" t="n">
        <v>1</v>
      </c>
      <c r="G138" s="0" t="n">
        <v>30515945</v>
      </c>
      <c r="H138" s="0" t="n">
        <v>3</v>
      </c>
      <c r="I138" s="0" t="s">
        <v>319</v>
      </c>
      <c r="K138" s="0" t="s">
        <v>320</v>
      </c>
      <c r="L138" s="0" t="n">
        <v>1354</v>
      </c>
      <c r="N138" s="0" t="n">
        <v>1010</v>
      </c>
      <c r="O138" s="0" t="s">
        <v>277</v>
      </c>
      <c r="P138" s="0" t="s">
        <v>277</v>
      </c>
      <c r="Q138" s="0" t="n">
        <v>1</v>
      </c>
      <c r="W138" s="0" t="n">
        <v>0</v>
      </c>
      <c r="X138" s="0" t="n">
        <v>-1291737832</v>
      </c>
      <c r="Y138" s="0" t="n">
        <f aca="false">AT138</f>
        <v>1</v>
      </c>
      <c r="AA138" s="0" t="n">
        <v>0</v>
      </c>
      <c r="AB138" s="0" t="n">
        <v>0</v>
      </c>
      <c r="AC138" s="0" t="n">
        <v>0</v>
      </c>
      <c r="AD138" s="0" t="n">
        <v>0</v>
      </c>
      <c r="AE138" s="0" t="n">
        <v>0</v>
      </c>
      <c r="AF138" s="0" t="n">
        <v>0</v>
      </c>
      <c r="AG138" s="0" t="n">
        <v>0</v>
      </c>
      <c r="AH138" s="0" t="n">
        <v>0</v>
      </c>
      <c r="AI138" s="0" t="n">
        <v>1</v>
      </c>
      <c r="AJ138" s="0" t="n">
        <v>1</v>
      </c>
      <c r="AK138" s="0" t="n">
        <v>1</v>
      </c>
      <c r="AL138" s="0" t="n">
        <v>1</v>
      </c>
      <c r="AM138" s="0" t="n">
        <v>0</v>
      </c>
      <c r="AN138" s="0" t="n">
        <v>0</v>
      </c>
      <c r="AO138" s="0" t="n">
        <v>0</v>
      </c>
      <c r="AP138" s="0" t="n">
        <v>0</v>
      </c>
      <c r="AQ138" s="0" t="n">
        <v>0</v>
      </c>
      <c r="AR138" s="0" t="n">
        <v>0</v>
      </c>
      <c r="AT138" s="0" t="n">
        <v>1</v>
      </c>
      <c r="AV138" s="0" t="n">
        <v>0</v>
      </c>
      <c r="AW138" s="0" t="n">
        <v>2</v>
      </c>
      <c r="AX138" s="0" t="n">
        <v>86498065</v>
      </c>
      <c r="AY138" s="0" t="n">
        <v>1</v>
      </c>
      <c r="AZ138" s="0" t="n">
        <v>0</v>
      </c>
      <c r="BA138" s="0" t="n">
        <v>138</v>
      </c>
      <c r="BB138" s="0" t="n">
        <v>0</v>
      </c>
      <c r="BC138" s="0" t="n">
        <v>0</v>
      </c>
      <c r="BD138" s="0" t="n">
        <v>0</v>
      </c>
      <c r="BE138" s="0" t="n">
        <v>0</v>
      </c>
      <c r="BF138" s="0" t="n">
        <v>0</v>
      </c>
      <c r="BG138" s="0" t="n">
        <v>0</v>
      </c>
      <c r="BH138" s="0" t="n">
        <v>0</v>
      </c>
      <c r="BI138" s="0" t="n">
        <v>0</v>
      </c>
      <c r="BJ138" s="0" t="n">
        <v>0</v>
      </c>
      <c r="BK138" s="0" t="n">
        <v>0</v>
      </c>
      <c r="BL138" s="0" t="n">
        <v>0</v>
      </c>
      <c r="BM138" s="0" t="n">
        <v>0</v>
      </c>
      <c r="BN138" s="0" t="n">
        <v>0</v>
      </c>
      <c r="BO138" s="0" t="n">
        <v>0</v>
      </c>
      <c r="BP138" s="0" t="n">
        <v>0</v>
      </c>
      <c r="BQ138" s="0" t="n">
        <v>0</v>
      </c>
      <c r="BR138" s="0" t="n">
        <v>0</v>
      </c>
      <c r="BS138" s="0" t="n">
        <v>0</v>
      </c>
      <c r="BT138" s="0" t="n">
        <v>0</v>
      </c>
      <c r="BU138" s="0" t="n">
        <v>0</v>
      </c>
      <c r="BV138" s="0" t="n">
        <v>0</v>
      </c>
      <c r="BW138" s="0" t="n">
        <v>0</v>
      </c>
      <c r="CV138" s="0" t="n">
        <v>0</v>
      </c>
      <c r="CW138" s="0" t="n">
        <v>0</v>
      </c>
      <c r="CX138" s="0" t="n">
        <f aca="false">ROUND(Y138*Source!I107,9)</f>
        <v>4</v>
      </c>
      <c r="CY138" s="0" t="n">
        <f aca="false">AA138</f>
        <v>0</v>
      </c>
      <c r="CZ138" s="0" t="n">
        <f aca="false">AE138</f>
        <v>0</v>
      </c>
      <c r="DA138" s="0" t="n">
        <f aca="false">AI138</f>
        <v>1</v>
      </c>
      <c r="DB138" s="0" t="n">
        <f aca="false">ROUND(AT138*CZ138,2)</f>
        <v>0</v>
      </c>
      <c r="DC138" s="0" t="n">
        <f aca="false">ROUND(AT138*AG138,2)</f>
        <v>0</v>
      </c>
      <c r="DF138" s="0" t="n">
        <f aca="false">ROUND(ROUND(AE138,2)*CX138,2)</f>
        <v>0</v>
      </c>
      <c r="DG138" s="0" t="n">
        <f aca="false">ROUND(ROUND(AF138,2)*CX138,2)</f>
        <v>0</v>
      </c>
      <c r="DH138" s="0" t="n">
        <f aca="false">ROUND(ROUND(AG138,2)*ROUND(AT138*Source!I107,9),2)</f>
        <v>0</v>
      </c>
      <c r="DI138" s="0" t="n">
        <f aca="false">ROUND(ROUND(AH138,2)*CX138,2)</f>
        <v>0</v>
      </c>
      <c r="DJ138" s="0" t="n">
        <f aca="false">DF138</f>
        <v>0</v>
      </c>
      <c r="DK138" s="0" t="n">
        <v>0</v>
      </c>
      <c r="DM138" s="0" t="n">
        <v>0</v>
      </c>
      <c r="DO138" s="0" t="n">
        <v>0</v>
      </c>
    </row>
    <row r="139" customFormat="false" ht="12.75" hidden="false" customHeight="false" outlineLevel="0" collapsed="false">
      <c r="A139" s="0" t="n">
        <f aca="false">ROW(Source!A112)</f>
        <v>112</v>
      </c>
      <c r="B139" s="0" t="n">
        <v>86497921</v>
      </c>
      <c r="C139" s="0" t="n">
        <v>86498068</v>
      </c>
      <c r="D139" s="0" t="n">
        <v>0</v>
      </c>
      <c r="E139" s="0" t="n">
        <v>1</v>
      </c>
      <c r="F139" s="0" t="n">
        <v>1</v>
      </c>
      <c r="G139" s="0" t="n">
        <v>30515945</v>
      </c>
      <c r="H139" s="0" t="n">
        <v>1</v>
      </c>
      <c r="I139" s="0" t="s">
        <v>93</v>
      </c>
      <c r="K139" s="0" t="s">
        <v>258</v>
      </c>
      <c r="L139" s="0" t="n">
        <v>1369</v>
      </c>
      <c r="N139" s="0" t="n">
        <v>1013</v>
      </c>
      <c r="O139" s="0" t="s">
        <v>259</v>
      </c>
      <c r="P139" s="0" t="s">
        <v>259</v>
      </c>
      <c r="Q139" s="0" t="n">
        <v>1</v>
      </c>
      <c r="W139" s="0" t="n">
        <v>0</v>
      </c>
      <c r="X139" s="0" t="n">
        <v>-2001970737</v>
      </c>
      <c r="Y139" s="0" t="n">
        <f aca="false">(AT139*1.1)</f>
        <v>2.563</v>
      </c>
      <c r="AA139" s="0" t="n">
        <v>0</v>
      </c>
      <c r="AB139" s="0" t="n">
        <v>0</v>
      </c>
      <c r="AC139" s="0" t="n">
        <v>0</v>
      </c>
      <c r="AD139" s="0" t="n">
        <v>0</v>
      </c>
      <c r="AE139" s="0" t="n">
        <v>0</v>
      </c>
      <c r="AF139" s="0" t="n">
        <v>0</v>
      </c>
      <c r="AG139" s="0" t="n">
        <v>0</v>
      </c>
      <c r="AH139" s="0" t="n">
        <v>0</v>
      </c>
      <c r="AI139" s="0" t="n">
        <v>1</v>
      </c>
      <c r="AJ139" s="0" t="n">
        <v>1</v>
      </c>
      <c r="AK139" s="0" t="n">
        <v>1</v>
      </c>
      <c r="AL139" s="0" t="n">
        <v>1</v>
      </c>
      <c r="AM139" s="0" t="n">
        <v>0</v>
      </c>
      <c r="AN139" s="0" t="n">
        <v>0</v>
      </c>
      <c r="AO139" s="0" t="n">
        <v>1</v>
      </c>
      <c r="AP139" s="0" t="n">
        <v>0</v>
      </c>
      <c r="AQ139" s="0" t="n">
        <v>0</v>
      </c>
      <c r="AR139" s="0" t="n">
        <v>0</v>
      </c>
      <c r="AT139" s="0" t="n">
        <v>2.33</v>
      </c>
      <c r="AU139" s="0" t="s">
        <v>173</v>
      </c>
      <c r="AV139" s="0" t="n">
        <v>1</v>
      </c>
      <c r="AW139" s="0" t="n">
        <v>2</v>
      </c>
      <c r="AX139" s="0" t="n">
        <v>86498081</v>
      </c>
      <c r="AY139" s="0" t="n">
        <v>1</v>
      </c>
      <c r="AZ139" s="0" t="n">
        <v>6144</v>
      </c>
      <c r="BA139" s="0" t="n">
        <v>139</v>
      </c>
      <c r="BB139" s="0" t="n">
        <v>0</v>
      </c>
      <c r="BC139" s="0" t="n">
        <v>0</v>
      </c>
      <c r="BD139" s="0" t="n">
        <v>0</v>
      </c>
      <c r="BE139" s="0" t="n">
        <v>0</v>
      </c>
      <c r="BF139" s="0" t="n">
        <v>0</v>
      </c>
      <c r="BG139" s="0" t="n">
        <v>0</v>
      </c>
      <c r="BH139" s="0" t="n">
        <v>0</v>
      </c>
      <c r="BI139" s="0" t="n">
        <v>0</v>
      </c>
      <c r="BJ139" s="0" t="n">
        <v>0</v>
      </c>
      <c r="BK139" s="0" t="n">
        <v>0</v>
      </c>
      <c r="BL139" s="0" t="n">
        <v>0</v>
      </c>
      <c r="BM139" s="0" t="n">
        <v>0</v>
      </c>
      <c r="BN139" s="0" t="n">
        <v>0</v>
      </c>
      <c r="BO139" s="0" t="n">
        <v>0</v>
      </c>
      <c r="BP139" s="0" t="n">
        <v>0</v>
      </c>
      <c r="BQ139" s="0" t="n">
        <v>0</v>
      </c>
      <c r="BR139" s="0" t="n">
        <v>0</v>
      </c>
      <c r="BS139" s="0" t="n">
        <v>0</v>
      </c>
      <c r="BT139" s="0" t="n">
        <v>0</v>
      </c>
      <c r="BU139" s="0" t="n">
        <v>0</v>
      </c>
      <c r="BV139" s="0" t="n">
        <v>0</v>
      </c>
      <c r="BW139" s="0" t="n">
        <v>0</v>
      </c>
      <c r="CU139" s="0" t="n">
        <f aca="false">ROUND(AT139*Source!I112*AH139*AL139,2)</f>
        <v>0</v>
      </c>
      <c r="CV139" s="0" t="n">
        <f aca="false">ROUND(Y139*Source!I112,9)</f>
        <v>5.126</v>
      </c>
      <c r="CW139" s="0" t="n">
        <v>0</v>
      </c>
      <c r="CX139" s="0" t="n">
        <f aca="false">ROUND(Y139*Source!I112,9)</f>
        <v>5.126</v>
      </c>
      <c r="CY139" s="0" t="n">
        <f aca="false">AD139</f>
        <v>0</v>
      </c>
      <c r="CZ139" s="0" t="n">
        <f aca="false">AH139</f>
        <v>0</v>
      </c>
      <c r="DA139" s="0" t="n">
        <f aca="false">AL139</f>
        <v>1</v>
      </c>
      <c r="DB139" s="0" t="n">
        <f aca="false">(ROUND(AT139*CZ139,2)*1.1)</f>
        <v>0</v>
      </c>
      <c r="DC139" s="0" t="n">
        <f aca="false">(ROUND(AT139*AG139,2)*1.1)</f>
        <v>0</v>
      </c>
      <c r="DF139" s="0" t="n">
        <f aca="false">ROUND(ROUND(AE139,2)*CX139,2)</f>
        <v>0</v>
      </c>
      <c r="DG139" s="0" t="n">
        <f aca="false">ROUND(ROUND(AF139,2)*CX139,2)</f>
        <v>0</v>
      </c>
      <c r="DH139" s="0" t="n">
        <f aca="false">ROUND(ROUND(AG139,2)*ROUND((AT139*Source!I112*1.1),9),2)</f>
        <v>0</v>
      </c>
      <c r="DI139" s="0" t="n">
        <f aca="false">ROUND(ROUND(AH139,2)*CX139,2)</f>
        <v>0</v>
      </c>
      <c r="DJ139" s="0" t="n">
        <f aca="false">DI139</f>
        <v>0</v>
      </c>
      <c r="DK139" s="0" t="n">
        <v>0</v>
      </c>
      <c r="DM139" s="0" t="n">
        <v>0</v>
      </c>
      <c r="DO139" s="0" t="n">
        <v>0</v>
      </c>
      <c r="DP139" s="0" t="s">
        <v>173</v>
      </c>
    </row>
    <row r="140" customFormat="false" ht="12.75" hidden="false" customHeight="false" outlineLevel="0" collapsed="false">
      <c r="A140" s="0" t="n">
        <f aca="false">ROW(Source!A112)</f>
        <v>112</v>
      </c>
      <c r="B140" s="0" t="n">
        <v>86497921</v>
      </c>
      <c r="C140" s="0" t="n">
        <v>86498068</v>
      </c>
      <c r="D140" s="0" t="n">
        <v>0</v>
      </c>
      <c r="E140" s="0" t="n">
        <v>1</v>
      </c>
      <c r="F140" s="0" t="n">
        <v>1</v>
      </c>
      <c r="G140" s="0" t="n">
        <v>30515945</v>
      </c>
      <c r="H140" s="0" t="n">
        <v>2</v>
      </c>
      <c r="I140" s="0" t="s">
        <v>321</v>
      </c>
      <c r="K140" s="0" t="s">
        <v>322</v>
      </c>
      <c r="L140" s="0" t="n">
        <v>1368</v>
      </c>
      <c r="N140" s="0" t="n">
        <v>1011</v>
      </c>
      <c r="O140" s="0" t="s">
        <v>262</v>
      </c>
      <c r="P140" s="0" t="s">
        <v>262</v>
      </c>
      <c r="Q140" s="0" t="n">
        <v>1</v>
      </c>
      <c r="W140" s="0" t="n">
        <v>0</v>
      </c>
      <c r="X140" s="0" t="n">
        <v>207720559</v>
      </c>
      <c r="Y140" s="0" t="n">
        <f aca="false">AT140</f>
        <v>0.07</v>
      </c>
      <c r="AA140" s="0" t="n">
        <v>0</v>
      </c>
      <c r="AB140" s="0" t="n">
        <v>0.33</v>
      </c>
      <c r="AC140" s="0" t="n">
        <v>0</v>
      </c>
      <c r="AD140" s="0" t="n">
        <v>0</v>
      </c>
      <c r="AE140" s="0" t="n">
        <v>0</v>
      </c>
      <c r="AF140" s="0" t="n">
        <v>0.31</v>
      </c>
      <c r="AG140" s="0" t="n">
        <v>0</v>
      </c>
      <c r="AH140" s="0" t="n">
        <v>0</v>
      </c>
      <c r="AI140" s="0" t="n">
        <v>1</v>
      </c>
      <c r="AJ140" s="0" t="n">
        <v>1</v>
      </c>
      <c r="AK140" s="0" t="n">
        <v>1</v>
      </c>
      <c r="AL140" s="0" t="n">
        <v>1</v>
      </c>
      <c r="AM140" s="0" t="n">
        <v>0</v>
      </c>
      <c r="AN140" s="0" t="n">
        <v>0</v>
      </c>
      <c r="AO140" s="0" t="n">
        <v>1</v>
      </c>
      <c r="AP140" s="0" t="n">
        <v>0</v>
      </c>
      <c r="AQ140" s="0" t="n">
        <v>0</v>
      </c>
      <c r="AR140" s="0" t="n">
        <v>0</v>
      </c>
      <c r="AT140" s="0" t="n">
        <v>0.07</v>
      </c>
      <c r="AV140" s="0" t="n">
        <v>0</v>
      </c>
      <c r="AW140" s="0" t="n">
        <v>2</v>
      </c>
      <c r="AX140" s="0" t="n">
        <v>86498082</v>
      </c>
      <c r="AY140" s="0" t="n">
        <v>1</v>
      </c>
      <c r="AZ140" s="0" t="n">
        <v>6144</v>
      </c>
      <c r="BA140" s="0" t="n">
        <v>140</v>
      </c>
      <c r="BB140" s="0" t="n">
        <v>0</v>
      </c>
      <c r="BC140" s="0" t="n">
        <v>0</v>
      </c>
      <c r="BD140" s="0" t="n">
        <v>0</v>
      </c>
      <c r="BE140" s="0" t="n">
        <v>0</v>
      </c>
      <c r="BF140" s="0" t="n">
        <v>0</v>
      </c>
      <c r="BG140" s="0" t="n">
        <v>0</v>
      </c>
      <c r="BH140" s="0" t="n">
        <v>0</v>
      </c>
      <c r="BI140" s="0" t="n">
        <v>0</v>
      </c>
      <c r="BJ140" s="0" t="n">
        <v>0</v>
      </c>
      <c r="BK140" s="0" t="n">
        <v>0</v>
      </c>
      <c r="BL140" s="0" t="n">
        <v>0</v>
      </c>
      <c r="BM140" s="0" t="n">
        <v>0</v>
      </c>
      <c r="BN140" s="0" t="n">
        <v>0</v>
      </c>
      <c r="BO140" s="0" t="n">
        <v>0</v>
      </c>
      <c r="BP140" s="0" t="n">
        <v>0</v>
      </c>
      <c r="BQ140" s="0" t="n">
        <v>0</v>
      </c>
      <c r="BR140" s="0" t="n">
        <v>0</v>
      </c>
      <c r="BS140" s="0" t="n">
        <v>0</v>
      </c>
      <c r="BT140" s="0" t="n">
        <v>0</v>
      </c>
      <c r="BU140" s="0" t="n">
        <v>0</v>
      </c>
      <c r="BV140" s="0" t="n">
        <v>0</v>
      </c>
      <c r="BW140" s="0" t="n">
        <v>0</v>
      </c>
      <c r="CV140" s="0" t="n">
        <v>0</v>
      </c>
      <c r="CW140" s="0" t="n">
        <f aca="false">ROUND(AT140*Source!I112*DO140,9)</f>
        <v>0</v>
      </c>
      <c r="CX140" s="0" t="n">
        <f aca="false">ROUND(Y140*Source!I112,9)</f>
        <v>0.14</v>
      </c>
      <c r="CY140" s="0" t="n">
        <f aca="false">AB140</f>
        <v>0.33</v>
      </c>
      <c r="CZ140" s="0" t="n">
        <f aca="false">AF140</f>
        <v>0.31</v>
      </c>
      <c r="DA140" s="0" t="n">
        <f aca="false">AJ140</f>
        <v>1</v>
      </c>
      <c r="DB140" s="0" t="n">
        <f aca="false">ROUND(AT140*CZ140,2)</f>
        <v>0.02</v>
      </c>
      <c r="DC140" s="0" t="n">
        <f aca="false">ROUND(AT140*AG140,2)</f>
        <v>0</v>
      </c>
      <c r="DF140" s="0" t="n">
        <f aca="false">ROUND(ROUND(AE140,2)*CX140,2)</f>
        <v>0</v>
      </c>
      <c r="DG140" s="0" t="n">
        <f aca="false">ROUND(ROUND(AF140,2)*CX140,2)</f>
        <v>0.04</v>
      </c>
      <c r="DH140" s="0" t="n">
        <f aca="false">ROUND(ROUND(AG140,2)*ROUND(AT140*Source!I112,9),2)</f>
        <v>0</v>
      </c>
      <c r="DI140" s="0" t="n">
        <f aca="false">ROUND(ROUND(AH140,2)*CX140,2)</f>
        <v>0</v>
      </c>
      <c r="DJ140" s="0" t="n">
        <f aca="false">DG140</f>
        <v>0.04</v>
      </c>
      <c r="DK140" s="0" t="n">
        <v>0</v>
      </c>
      <c r="DM140" s="0" t="n">
        <v>0</v>
      </c>
      <c r="DO140" s="0" t="n">
        <v>0</v>
      </c>
    </row>
    <row r="141" customFormat="false" ht="12.75" hidden="false" customHeight="false" outlineLevel="0" collapsed="false">
      <c r="A141" s="0" t="n">
        <f aca="false">ROW(Source!A112)</f>
        <v>112</v>
      </c>
      <c r="B141" s="0" t="n">
        <v>86497921</v>
      </c>
      <c r="C141" s="0" t="n">
        <v>86498068</v>
      </c>
      <c r="D141" s="0" t="n">
        <v>0</v>
      </c>
      <c r="E141" s="0" t="n">
        <v>1</v>
      </c>
      <c r="F141" s="0" t="n">
        <v>1</v>
      </c>
      <c r="G141" s="0" t="n">
        <v>30515945</v>
      </c>
      <c r="H141" s="0" t="n">
        <v>2</v>
      </c>
      <c r="I141" s="0" t="s">
        <v>263</v>
      </c>
      <c r="K141" s="0" t="s">
        <v>264</v>
      </c>
      <c r="L141" s="0" t="n">
        <v>1368</v>
      </c>
      <c r="N141" s="0" t="n">
        <v>1011</v>
      </c>
      <c r="O141" s="0" t="s">
        <v>262</v>
      </c>
      <c r="P141" s="0" t="s">
        <v>262</v>
      </c>
      <c r="Q141" s="0" t="n">
        <v>1</v>
      </c>
      <c r="W141" s="0" t="n">
        <v>0</v>
      </c>
      <c r="X141" s="0" t="n">
        <v>-36453594</v>
      </c>
      <c r="Y141" s="0" t="n">
        <f aca="false">AT141</f>
        <v>0.14</v>
      </c>
      <c r="AA141" s="0" t="n">
        <v>0</v>
      </c>
      <c r="AB141" s="0" t="n">
        <v>97.53</v>
      </c>
      <c r="AC141" s="0" t="n">
        <v>14.81</v>
      </c>
      <c r="AD141" s="0" t="n">
        <v>0</v>
      </c>
      <c r="AE141" s="0" t="n">
        <v>0</v>
      </c>
      <c r="AF141" s="0" t="n">
        <v>91.41</v>
      </c>
      <c r="AG141" s="0" t="n">
        <v>13.88</v>
      </c>
      <c r="AH141" s="0" t="n">
        <v>0</v>
      </c>
      <c r="AI141" s="0" t="n">
        <v>1</v>
      </c>
      <c r="AJ141" s="0" t="n">
        <v>1</v>
      </c>
      <c r="AK141" s="0" t="n">
        <v>1</v>
      </c>
      <c r="AL141" s="0" t="n">
        <v>1</v>
      </c>
      <c r="AM141" s="0" t="n">
        <v>0</v>
      </c>
      <c r="AN141" s="0" t="n">
        <v>0</v>
      </c>
      <c r="AO141" s="0" t="n">
        <v>1</v>
      </c>
      <c r="AP141" s="0" t="n">
        <v>0</v>
      </c>
      <c r="AQ141" s="0" t="n">
        <v>0</v>
      </c>
      <c r="AR141" s="0" t="n">
        <v>0</v>
      </c>
      <c r="AT141" s="0" t="n">
        <v>0.14</v>
      </c>
      <c r="AV141" s="0" t="n">
        <v>0</v>
      </c>
      <c r="AW141" s="0" t="n">
        <v>2</v>
      </c>
      <c r="AX141" s="0" t="n">
        <v>86498083</v>
      </c>
      <c r="AY141" s="0" t="n">
        <v>1</v>
      </c>
      <c r="AZ141" s="0" t="n">
        <v>6144</v>
      </c>
      <c r="BA141" s="0" t="n">
        <v>141</v>
      </c>
      <c r="BB141" s="0" t="n">
        <v>0</v>
      </c>
      <c r="BC141" s="0" t="n">
        <v>0</v>
      </c>
      <c r="BD141" s="0" t="n">
        <v>0</v>
      </c>
      <c r="BE141" s="0" t="n">
        <v>0</v>
      </c>
      <c r="BF141" s="0" t="n">
        <v>0</v>
      </c>
      <c r="BG141" s="0" t="n">
        <v>0</v>
      </c>
      <c r="BH141" s="0" t="n">
        <v>0</v>
      </c>
      <c r="BI141" s="0" t="n">
        <v>0</v>
      </c>
      <c r="BJ141" s="0" t="n">
        <v>0</v>
      </c>
      <c r="BK141" s="0" t="n">
        <v>0</v>
      </c>
      <c r="BL141" s="0" t="n">
        <v>0</v>
      </c>
      <c r="BM141" s="0" t="n">
        <v>0</v>
      </c>
      <c r="BN141" s="0" t="n">
        <v>0</v>
      </c>
      <c r="BO141" s="0" t="n">
        <v>0</v>
      </c>
      <c r="BP141" s="0" t="n">
        <v>0</v>
      </c>
      <c r="BQ141" s="0" t="n">
        <v>0</v>
      </c>
      <c r="BR141" s="0" t="n">
        <v>0</v>
      </c>
      <c r="BS141" s="0" t="n">
        <v>0</v>
      </c>
      <c r="BT141" s="0" t="n">
        <v>0</v>
      </c>
      <c r="BU141" s="0" t="n">
        <v>0</v>
      </c>
      <c r="BV141" s="0" t="n">
        <v>0</v>
      </c>
      <c r="BW141" s="0" t="n">
        <v>0</v>
      </c>
      <c r="CV141" s="0" t="n">
        <v>0</v>
      </c>
      <c r="CW141" s="0" t="n">
        <f aca="false">ROUND(AT141*Source!I112*DO141,9)</f>
        <v>0</v>
      </c>
      <c r="CX141" s="0" t="n">
        <f aca="false">ROUND(Y141*Source!I112,9)</f>
        <v>0.28</v>
      </c>
      <c r="CY141" s="0" t="n">
        <f aca="false">AB141</f>
        <v>97.53</v>
      </c>
      <c r="CZ141" s="0" t="n">
        <f aca="false">AF141</f>
        <v>91.41</v>
      </c>
      <c r="DA141" s="0" t="n">
        <f aca="false">AJ141</f>
        <v>1</v>
      </c>
      <c r="DB141" s="0" t="n">
        <f aca="false">ROUND(AT141*CZ141,2)</f>
        <v>12.8</v>
      </c>
      <c r="DC141" s="0" t="n">
        <f aca="false">ROUND(AT141*AG141,2)</f>
        <v>1.94</v>
      </c>
      <c r="DF141" s="0" t="n">
        <f aca="false">ROUND(ROUND(AE141,2)*CX141,2)</f>
        <v>0</v>
      </c>
      <c r="DG141" s="0" t="n">
        <f aca="false">ROUND(ROUND(AF141,2)*CX141,2)</f>
        <v>25.59</v>
      </c>
      <c r="DH141" s="0" t="n">
        <f aca="false">ROUND(ROUND(AG141,2)*ROUND(AT141*Source!I112,9),2)</f>
        <v>3.89</v>
      </c>
      <c r="DI141" s="0" t="n">
        <f aca="false">ROUND(ROUND(AH141,2)*CX141,2)</f>
        <v>0</v>
      </c>
      <c r="DJ141" s="0" t="n">
        <f aca="false">DG141</f>
        <v>25.59</v>
      </c>
      <c r="DK141" s="0" t="n">
        <v>0</v>
      </c>
      <c r="DM141" s="0" t="n">
        <v>0</v>
      </c>
      <c r="DO141" s="0" t="n">
        <v>0</v>
      </c>
    </row>
    <row r="142" customFormat="false" ht="12.75" hidden="false" customHeight="false" outlineLevel="0" collapsed="false">
      <c r="A142" s="0" t="n">
        <f aca="false">ROW(Source!A112)</f>
        <v>112</v>
      </c>
      <c r="B142" s="0" t="n">
        <v>86497921</v>
      </c>
      <c r="C142" s="0" t="n">
        <v>86498068</v>
      </c>
      <c r="D142" s="0" t="n">
        <v>0</v>
      </c>
      <c r="E142" s="0" t="n">
        <v>1</v>
      </c>
      <c r="F142" s="0" t="n">
        <v>1</v>
      </c>
      <c r="G142" s="0" t="n">
        <v>30515945</v>
      </c>
      <c r="H142" s="0" t="n">
        <v>3</v>
      </c>
      <c r="I142" s="0" t="s">
        <v>323</v>
      </c>
      <c r="K142" s="0" t="s">
        <v>324</v>
      </c>
      <c r="L142" s="0" t="n">
        <v>1346</v>
      </c>
      <c r="N142" s="0" t="n">
        <v>1009</v>
      </c>
      <c r="O142" s="0" t="s">
        <v>307</v>
      </c>
      <c r="P142" s="0" t="s">
        <v>307</v>
      </c>
      <c r="Q142" s="0" t="n">
        <v>1</v>
      </c>
      <c r="W142" s="0" t="n">
        <v>0</v>
      </c>
      <c r="X142" s="0" t="n">
        <v>-530862720</v>
      </c>
      <c r="Y142" s="0" t="n">
        <f aca="false">AT142</f>
        <v>0.46</v>
      </c>
      <c r="AA142" s="0" t="n">
        <v>21.06</v>
      </c>
      <c r="AB142" s="0" t="n">
        <v>0</v>
      </c>
      <c r="AC142" s="0" t="n">
        <v>0</v>
      </c>
      <c r="AD142" s="0" t="n">
        <v>0</v>
      </c>
      <c r="AE142" s="0" t="n">
        <v>21</v>
      </c>
      <c r="AF142" s="0" t="n">
        <v>0</v>
      </c>
      <c r="AG142" s="0" t="n">
        <v>0</v>
      </c>
      <c r="AH142" s="0" t="n">
        <v>0</v>
      </c>
      <c r="AI142" s="0" t="n">
        <v>1</v>
      </c>
      <c r="AJ142" s="0" t="n">
        <v>1</v>
      </c>
      <c r="AK142" s="0" t="n">
        <v>1</v>
      </c>
      <c r="AL142" s="0" t="n">
        <v>1</v>
      </c>
      <c r="AM142" s="0" t="n">
        <v>0</v>
      </c>
      <c r="AN142" s="0" t="n">
        <v>0</v>
      </c>
      <c r="AO142" s="0" t="n">
        <v>1</v>
      </c>
      <c r="AP142" s="0" t="n">
        <v>0</v>
      </c>
      <c r="AQ142" s="0" t="n">
        <v>0</v>
      </c>
      <c r="AR142" s="0" t="n">
        <v>0</v>
      </c>
      <c r="AT142" s="0" t="n">
        <v>0.46</v>
      </c>
      <c r="AV142" s="0" t="n">
        <v>0</v>
      </c>
      <c r="AW142" s="0" t="n">
        <v>2</v>
      </c>
      <c r="AX142" s="0" t="n">
        <v>86498084</v>
      </c>
      <c r="AY142" s="0" t="n">
        <v>1</v>
      </c>
      <c r="AZ142" s="0" t="n">
        <v>0</v>
      </c>
      <c r="BA142" s="0" t="n">
        <v>142</v>
      </c>
      <c r="BB142" s="0" t="n">
        <v>0</v>
      </c>
      <c r="BC142" s="0" t="n">
        <v>0</v>
      </c>
      <c r="BD142" s="0" t="n">
        <v>0</v>
      </c>
      <c r="BE142" s="0" t="n">
        <v>0</v>
      </c>
      <c r="BF142" s="0" t="n">
        <v>0</v>
      </c>
      <c r="BG142" s="0" t="n">
        <v>0</v>
      </c>
      <c r="BH142" s="0" t="n">
        <v>0</v>
      </c>
      <c r="BI142" s="0" t="n">
        <v>0</v>
      </c>
      <c r="BJ142" s="0" t="n">
        <v>0</v>
      </c>
      <c r="BK142" s="0" t="n">
        <v>0</v>
      </c>
      <c r="BL142" s="0" t="n">
        <v>0</v>
      </c>
      <c r="BM142" s="0" t="n">
        <v>0</v>
      </c>
      <c r="BN142" s="0" t="n">
        <v>0</v>
      </c>
      <c r="BO142" s="0" t="n">
        <v>0</v>
      </c>
      <c r="BP142" s="0" t="n">
        <v>0</v>
      </c>
      <c r="BQ142" s="0" t="n">
        <v>0</v>
      </c>
      <c r="BR142" s="0" t="n">
        <v>0</v>
      </c>
      <c r="BS142" s="0" t="n">
        <v>0</v>
      </c>
      <c r="BT142" s="0" t="n">
        <v>0</v>
      </c>
      <c r="BU142" s="0" t="n">
        <v>0</v>
      </c>
      <c r="BV142" s="0" t="n">
        <v>0</v>
      </c>
      <c r="BW142" s="0" t="n">
        <v>0</v>
      </c>
      <c r="CV142" s="0" t="n">
        <v>0</v>
      </c>
      <c r="CW142" s="0" t="n">
        <v>0</v>
      </c>
      <c r="CX142" s="0" t="n">
        <f aca="false">ROUND(Y142*Source!I112,9)</f>
        <v>0.92</v>
      </c>
      <c r="CY142" s="0" t="n">
        <f aca="false">AA142</f>
        <v>21.06</v>
      </c>
      <c r="CZ142" s="0" t="n">
        <f aca="false">AE142</f>
        <v>21</v>
      </c>
      <c r="DA142" s="0" t="n">
        <f aca="false">AI142</f>
        <v>1</v>
      </c>
      <c r="DB142" s="0" t="n">
        <f aca="false">ROUND(AT142*CZ142,2)</f>
        <v>9.66</v>
      </c>
      <c r="DC142" s="0" t="n">
        <f aca="false">ROUND(AT142*AG142,2)</f>
        <v>0</v>
      </c>
      <c r="DF142" s="0" t="n">
        <f aca="false">ROUND(ROUND(AE142,2)*CX142,2)</f>
        <v>19.32</v>
      </c>
      <c r="DG142" s="0" t="n">
        <f aca="false">ROUND(ROUND(AF142,2)*CX142,2)</f>
        <v>0</v>
      </c>
      <c r="DH142" s="0" t="n">
        <f aca="false">ROUND(ROUND(AG142,2)*ROUND(AT142*Source!I112,9),2)</f>
        <v>0</v>
      </c>
      <c r="DI142" s="0" t="n">
        <f aca="false">ROUND(ROUND(AH142,2)*CX142,2)</f>
        <v>0</v>
      </c>
      <c r="DJ142" s="0" t="n">
        <f aca="false">DF142</f>
        <v>19.32</v>
      </c>
      <c r="DK142" s="0" t="n">
        <v>0</v>
      </c>
      <c r="DM142" s="0" t="n">
        <v>0</v>
      </c>
      <c r="DO142" s="0" t="n">
        <v>0</v>
      </c>
    </row>
    <row r="143" customFormat="false" ht="12.75" hidden="false" customHeight="false" outlineLevel="0" collapsed="false">
      <c r="A143" s="0" t="n">
        <f aca="false">ROW(Source!A112)</f>
        <v>112</v>
      </c>
      <c r="B143" s="0" t="n">
        <v>86497921</v>
      </c>
      <c r="C143" s="0" t="n">
        <v>86498068</v>
      </c>
      <c r="D143" s="0" t="n">
        <v>0</v>
      </c>
      <c r="E143" s="0" t="n">
        <v>1</v>
      </c>
      <c r="F143" s="0" t="n">
        <v>1</v>
      </c>
      <c r="G143" s="0" t="n">
        <v>30515945</v>
      </c>
      <c r="H143" s="0" t="n">
        <v>3</v>
      </c>
      <c r="I143" s="0" t="s">
        <v>325</v>
      </c>
      <c r="K143" s="0" t="s">
        <v>326</v>
      </c>
      <c r="L143" s="0" t="n">
        <v>1339</v>
      </c>
      <c r="N143" s="0" t="n">
        <v>1007</v>
      </c>
      <c r="O143" s="0" t="s">
        <v>222</v>
      </c>
      <c r="P143" s="0" t="s">
        <v>222</v>
      </c>
      <c r="Q143" s="0" t="n">
        <v>1</v>
      </c>
      <c r="W143" s="0" t="n">
        <v>0</v>
      </c>
      <c r="X143" s="0" t="n">
        <v>-1499461087</v>
      </c>
      <c r="Y143" s="0" t="n">
        <f aca="false">AT143</f>
        <v>0.022</v>
      </c>
      <c r="AA143" s="0" t="n">
        <v>53.58</v>
      </c>
      <c r="AB143" s="0" t="n">
        <v>0</v>
      </c>
      <c r="AC143" s="0" t="n">
        <v>0</v>
      </c>
      <c r="AD143" s="0" t="n">
        <v>0</v>
      </c>
      <c r="AE143" s="0" t="n">
        <v>53.42</v>
      </c>
      <c r="AF143" s="0" t="n">
        <v>0</v>
      </c>
      <c r="AG143" s="0" t="n">
        <v>0</v>
      </c>
      <c r="AH143" s="0" t="n">
        <v>0</v>
      </c>
      <c r="AI143" s="0" t="n">
        <v>1</v>
      </c>
      <c r="AJ143" s="0" t="n">
        <v>1</v>
      </c>
      <c r="AK143" s="0" t="n">
        <v>1</v>
      </c>
      <c r="AL143" s="0" t="n">
        <v>1</v>
      </c>
      <c r="AM143" s="0" t="n">
        <v>0</v>
      </c>
      <c r="AN143" s="0" t="n">
        <v>0</v>
      </c>
      <c r="AO143" s="0" t="n">
        <v>1</v>
      </c>
      <c r="AP143" s="0" t="n">
        <v>0</v>
      </c>
      <c r="AQ143" s="0" t="n">
        <v>0</v>
      </c>
      <c r="AR143" s="0" t="n">
        <v>0</v>
      </c>
      <c r="AT143" s="0" t="n">
        <v>0.022</v>
      </c>
      <c r="AV143" s="0" t="n">
        <v>0</v>
      </c>
      <c r="AW143" s="0" t="n">
        <v>2</v>
      </c>
      <c r="AX143" s="0" t="n">
        <v>86498085</v>
      </c>
      <c r="AY143" s="0" t="n">
        <v>1</v>
      </c>
      <c r="AZ143" s="0" t="n">
        <v>0</v>
      </c>
      <c r="BA143" s="0" t="n">
        <v>143</v>
      </c>
      <c r="BB143" s="0" t="n">
        <v>0</v>
      </c>
      <c r="BC143" s="0" t="n">
        <v>0</v>
      </c>
      <c r="BD143" s="0" t="n">
        <v>0</v>
      </c>
      <c r="BE143" s="0" t="n">
        <v>0</v>
      </c>
      <c r="BF143" s="0" t="n">
        <v>0</v>
      </c>
      <c r="BG143" s="0" t="n">
        <v>0</v>
      </c>
      <c r="BH143" s="0" t="n">
        <v>0</v>
      </c>
      <c r="BI143" s="0" t="n">
        <v>0</v>
      </c>
      <c r="BJ143" s="0" t="n">
        <v>0</v>
      </c>
      <c r="BK143" s="0" t="n">
        <v>0</v>
      </c>
      <c r="BL143" s="0" t="n">
        <v>0</v>
      </c>
      <c r="BM143" s="0" t="n">
        <v>0</v>
      </c>
      <c r="BN143" s="0" t="n">
        <v>0</v>
      </c>
      <c r="BO143" s="0" t="n">
        <v>0</v>
      </c>
      <c r="BP143" s="0" t="n">
        <v>0</v>
      </c>
      <c r="BQ143" s="0" t="n">
        <v>0</v>
      </c>
      <c r="BR143" s="0" t="n">
        <v>0</v>
      </c>
      <c r="BS143" s="0" t="n">
        <v>0</v>
      </c>
      <c r="BT143" s="0" t="n">
        <v>0</v>
      </c>
      <c r="BU143" s="0" t="n">
        <v>0</v>
      </c>
      <c r="BV143" s="0" t="n">
        <v>0</v>
      </c>
      <c r="BW143" s="0" t="n">
        <v>0</v>
      </c>
      <c r="CV143" s="0" t="n">
        <v>0</v>
      </c>
      <c r="CW143" s="0" t="n">
        <v>0</v>
      </c>
      <c r="CX143" s="0" t="n">
        <f aca="false">ROUND(Y143*Source!I112,9)</f>
        <v>0.044</v>
      </c>
      <c r="CY143" s="0" t="n">
        <f aca="false">AA143</f>
        <v>53.58</v>
      </c>
      <c r="CZ143" s="0" t="n">
        <f aca="false">AE143</f>
        <v>53.42</v>
      </c>
      <c r="DA143" s="0" t="n">
        <f aca="false">AI143</f>
        <v>1</v>
      </c>
      <c r="DB143" s="0" t="n">
        <f aca="false">ROUND(AT143*CZ143,2)</f>
        <v>1.18</v>
      </c>
      <c r="DC143" s="0" t="n">
        <f aca="false">ROUND(AT143*AG143,2)</f>
        <v>0</v>
      </c>
      <c r="DF143" s="0" t="n">
        <f aca="false">ROUND(ROUND(AE143,2)*CX143,2)</f>
        <v>2.35</v>
      </c>
      <c r="DG143" s="0" t="n">
        <f aca="false">ROUND(ROUND(AF143,2)*CX143,2)</f>
        <v>0</v>
      </c>
      <c r="DH143" s="0" t="n">
        <f aca="false">ROUND(ROUND(AG143,2)*ROUND(AT143*Source!I112,9),2)</f>
        <v>0</v>
      </c>
      <c r="DI143" s="0" t="n">
        <f aca="false">ROUND(ROUND(AH143,2)*CX143,2)</f>
        <v>0</v>
      </c>
      <c r="DJ143" s="0" t="n">
        <f aca="false">DF143</f>
        <v>2.35</v>
      </c>
      <c r="DK143" s="0" t="n">
        <v>0</v>
      </c>
      <c r="DM143" s="0" t="n">
        <v>0</v>
      </c>
      <c r="DO143" s="0" t="n">
        <v>0</v>
      </c>
    </row>
    <row r="144" customFormat="false" ht="12.75" hidden="false" customHeight="false" outlineLevel="0" collapsed="false">
      <c r="A144" s="0" t="n">
        <f aca="false">ROW(Source!A112)</f>
        <v>112</v>
      </c>
      <c r="B144" s="0" t="n">
        <v>86497921</v>
      </c>
      <c r="C144" s="0" t="n">
        <v>86498068</v>
      </c>
      <c r="D144" s="0" t="n">
        <v>0</v>
      </c>
      <c r="E144" s="0" t="n">
        <v>1</v>
      </c>
      <c r="F144" s="0" t="n">
        <v>1</v>
      </c>
      <c r="G144" s="0" t="n">
        <v>30515945</v>
      </c>
      <c r="H144" s="0" t="n">
        <v>3</v>
      </c>
      <c r="I144" s="0" t="s">
        <v>327</v>
      </c>
      <c r="K144" s="0" t="s">
        <v>328</v>
      </c>
      <c r="L144" s="0" t="n">
        <v>1339</v>
      </c>
      <c r="N144" s="0" t="n">
        <v>1007</v>
      </c>
      <c r="O144" s="0" t="s">
        <v>222</v>
      </c>
      <c r="P144" s="0" t="s">
        <v>222</v>
      </c>
      <c r="Q144" s="0" t="n">
        <v>1</v>
      </c>
      <c r="W144" s="0" t="n">
        <v>0</v>
      </c>
      <c r="X144" s="0" t="n">
        <v>1935598851</v>
      </c>
      <c r="Y144" s="0" t="n">
        <f aca="false">AT144</f>
        <v>0.025</v>
      </c>
      <c r="AA144" s="0" t="n">
        <v>5.84</v>
      </c>
      <c r="AB144" s="0" t="n">
        <v>0</v>
      </c>
      <c r="AC144" s="0" t="n">
        <v>0</v>
      </c>
      <c r="AD144" s="0" t="n">
        <v>0</v>
      </c>
      <c r="AE144" s="0" t="n">
        <v>5.82</v>
      </c>
      <c r="AF144" s="0" t="n">
        <v>0</v>
      </c>
      <c r="AG144" s="0" t="n">
        <v>0</v>
      </c>
      <c r="AH144" s="0" t="n">
        <v>0</v>
      </c>
      <c r="AI144" s="0" t="n">
        <v>1</v>
      </c>
      <c r="AJ144" s="0" t="n">
        <v>1</v>
      </c>
      <c r="AK144" s="0" t="n">
        <v>1</v>
      </c>
      <c r="AL144" s="0" t="n">
        <v>1</v>
      </c>
      <c r="AM144" s="0" t="n">
        <v>0</v>
      </c>
      <c r="AN144" s="0" t="n">
        <v>0</v>
      </c>
      <c r="AO144" s="0" t="n">
        <v>1</v>
      </c>
      <c r="AP144" s="0" t="n">
        <v>0</v>
      </c>
      <c r="AQ144" s="0" t="n">
        <v>0</v>
      </c>
      <c r="AR144" s="0" t="n">
        <v>0</v>
      </c>
      <c r="AT144" s="0" t="n">
        <v>0.025</v>
      </c>
      <c r="AV144" s="0" t="n">
        <v>0</v>
      </c>
      <c r="AW144" s="0" t="n">
        <v>2</v>
      </c>
      <c r="AX144" s="0" t="n">
        <v>86498086</v>
      </c>
      <c r="AY144" s="0" t="n">
        <v>1</v>
      </c>
      <c r="AZ144" s="0" t="n">
        <v>0</v>
      </c>
      <c r="BA144" s="0" t="n">
        <v>144</v>
      </c>
      <c r="BB144" s="0" t="n">
        <v>0</v>
      </c>
      <c r="BC144" s="0" t="n">
        <v>0</v>
      </c>
      <c r="BD144" s="0" t="n">
        <v>0</v>
      </c>
      <c r="BE144" s="0" t="n">
        <v>0</v>
      </c>
      <c r="BF144" s="0" t="n">
        <v>0</v>
      </c>
      <c r="BG144" s="0" t="n">
        <v>0</v>
      </c>
      <c r="BH144" s="0" t="n">
        <v>0</v>
      </c>
      <c r="BI144" s="0" t="n">
        <v>0</v>
      </c>
      <c r="BJ144" s="0" t="n">
        <v>0</v>
      </c>
      <c r="BK144" s="0" t="n">
        <v>0</v>
      </c>
      <c r="BL144" s="0" t="n">
        <v>0</v>
      </c>
      <c r="BM144" s="0" t="n">
        <v>0</v>
      </c>
      <c r="BN144" s="0" t="n">
        <v>0</v>
      </c>
      <c r="BO144" s="0" t="n">
        <v>0</v>
      </c>
      <c r="BP144" s="0" t="n">
        <v>0</v>
      </c>
      <c r="BQ144" s="0" t="n">
        <v>0</v>
      </c>
      <c r="BR144" s="0" t="n">
        <v>0</v>
      </c>
      <c r="BS144" s="0" t="n">
        <v>0</v>
      </c>
      <c r="BT144" s="0" t="n">
        <v>0</v>
      </c>
      <c r="BU144" s="0" t="n">
        <v>0</v>
      </c>
      <c r="BV144" s="0" t="n">
        <v>0</v>
      </c>
      <c r="BW144" s="0" t="n">
        <v>0</v>
      </c>
      <c r="CV144" s="0" t="n">
        <v>0</v>
      </c>
      <c r="CW144" s="0" t="n">
        <v>0</v>
      </c>
      <c r="CX144" s="0" t="n">
        <f aca="false">ROUND(Y144*Source!I112,9)</f>
        <v>0.05</v>
      </c>
      <c r="CY144" s="0" t="n">
        <f aca="false">AA144</f>
        <v>5.84</v>
      </c>
      <c r="CZ144" s="0" t="n">
        <f aca="false">AE144</f>
        <v>5.82</v>
      </c>
      <c r="DA144" s="0" t="n">
        <f aca="false">AI144</f>
        <v>1</v>
      </c>
      <c r="DB144" s="0" t="n">
        <f aca="false">ROUND(AT144*CZ144,2)</f>
        <v>0.15</v>
      </c>
      <c r="DC144" s="0" t="n">
        <f aca="false">ROUND(AT144*AG144,2)</f>
        <v>0</v>
      </c>
      <c r="DF144" s="0" t="n">
        <f aca="false">ROUND(ROUND(AE144,2)*CX144,2)</f>
        <v>0.29</v>
      </c>
      <c r="DG144" s="0" t="n">
        <f aca="false">ROUND(ROUND(AF144,2)*CX144,2)</f>
        <v>0</v>
      </c>
      <c r="DH144" s="0" t="n">
        <f aca="false">ROUND(ROUND(AG144,2)*ROUND(AT144*Source!I112,9),2)</f>
        <v>0</v>
      </c>
      <c r="DI144" s="0" t="n">
        <f aca="false">ROUND(ROUND(AH144,2)*CX144,2)</f>
        <v>0</v>
      </c>
      <c r="DJ144" s="0" t="n">
        <f aca="false">DF144</f>
        <v>0.29</v>
      </c>
      <c r="DK144" s="0" t="n">
        <v>0</v>
      </c>
      <c r="DM144" s="0" t="n">
        <v>0</v>
      </c>
      <c r="DO144" s="0" t="n">
        <v>0</v>
      </c>
    </row>
    <row r="145" customFormat="false" ht="12.75" hidden="false" customHeight="false" outlineLevel="0" collapsed="false">
      <c r="A145" s="0" t="n">
        <f aca="false">ROW(Source!A112)</f>
        <v>112</v>
      </c>
      <c r="B145" s="0" t="n">
        <v>86497921</v>
      </c>
      <c r="C145" s="0" t="n">
        <v>86498068</v>
      </c>
      <c r="D145" s="0" t="n">
        <v>0</v>
      </c>
      <c r="E145" s="0" t="n">
        <v>1</v>
      </c>
      <c r="F145" s="0" t="n">
        <v>1</v>
      </c>
      <c r="G145" s="0" t="n">
        <v>30515945</v>
      </c>
      <c r="H145" s="0" t="n">
        <v>3</v>
      </c>
      <c r="I145" s="0" t="s">
        <v>329</v>
      </c>
      <c r="K145" s="0" t="s">
        <v>330</v>
      </c>
      <c r="L145" s="0" t="n">
        <v>1348</v>
      </c>
      <c r="N145" s="0" t="n">
        <v>1009</v>
      </c>
      <c r="O145" s="0" t="s">
        <v>220</v>
      </c>
      <c r="P145" s="0" t="s">
        <v>220</v>
      </c>
      <c r="Q145" s="0" t="n">
        <v>1000</v>
      </c>
      <c r="W145" s="0" t="n">
        <v>0</v>
      </c>
      <c r="X145" s="0" t="n">
        <v>2044620567</v>
      </c>
      <c r="Y145" s="0" t="n">
        <f aca="false">AT145</f>
        <v>0.005</v>
      </c>
      <c r="AA145" s="0" t="n">
        <v>1726.49</v>
      </c>
      <c r="AB145" s="0" t="n">
        <v>0</v>
      </c>
      <c r="AC145" s="0" t="n">
        <v>0</v>
      </c>
      <c r="AD145" s="0" t="n">
        <v>0</v>
      </c>
      <c r="AE145" s="0" t="n">
        <v>1721.33</v>
      </c>
      <c r="AF145" s="0" t="n">
        <v>0</v>
      </c>
      <c r="AG145" s="0" t="n">
        <v>0</v>
      </c>
      <c r="AH145" s="0" t="n">
        <v>0</v>
      </c>
      <c r="AI145" s="0" t="n">
        <v>1</v>
      </c>
      <c r="AJ145" s="0" t="n">
        <v>1</v>
      </c>
      <c r="AK145" s="0" t="n">
        <v>1</v>
      </c>
      <c r="AL145" s="0" t="n">
        <v>1</v>
      </c>
      <c r="AM145" s="0" t="n">
        <v>0</v>
      </c>
      <c r="AN145" s="0" t="n">
        <v>0</v>
      </c>
      <c r="AO145" s="0" t="n">
        <v>1</v>
      </c>
      <c r="AP145" s="0" t="n">
        <v>0</v>
      </c>
      <c r="AQ145" s="0" t="n">
        <v>0</v>
      </c>
      <c r="AR145" s="0" t="n">
        <v>0</v>
      </c>
      <c r="AT145" s="0" t="n">
        <v>0.005</v>
      </c>
      <c r="AV145" s="0" t="n">
        <v>0</v>
      </c>
      <c r="AW145" s="0" t="n">
        <v>2</v>
      </c>
      <c r="AX145" s="0" t="n">
        <v>86498087</v>
      </c>
      <c r="AY145" s="0" t="n">
        <v>1</v>
      </c>
      <c r="AZ145" s="0" t="n">
        <v>0</v>
      </c>
      <c r="BA145" s="0" t="n">
        <v>145</v>
      </c>
      <c r="BB145" s="0" t="n">
        <v>0</v>
      </c>
      <c r="BC145" s="0" t="n">
        <v>0</v>
      </c>
      <c r="BD145" s="0" t="n">
        <v>0</v>
      </c>
      <c r="BE145" s="0" t="n">
        <v>0</v>
      </c>
      <c r="BF145" s="0" t="n">
        <v>0</v>
      </c>
      <c r="BG145" s="0" t="n">
        <v>0</v>
      </c>
      <c r="BH145" s="0" t="n">
        <v>0</v>
      </c>
      <c r="BI145" s="0" t="n">
        <v>0</v>
      </c>
      <c r="BJ145" s="0" t="n">
        <v>0</v>
      </c>
      <c r="BK145" s="0" t="n">
        <v>0</v>
      </c>
      <c r="BL145" s="0" t="n">
        <v>0</v>
      </c>
      <c r="BM145" s="0" t="n">
        <v>0</v>
      </c>
      <c r="BN145" s="0" t="n">
        <v>0</v>
      </c>
      <c r="BO145" s="0" t="n">
        <v>0</v>
      </c>
      <c r="BP145" s="0" t="n">
        <v>0</v>
      </c>
      <c r="BQ145" s="0" t="n">
        <v>0</v>
      </c>
      <c r="BR145" s="0" t="n">
        <v>0</v>
      </c>
      <c r="BS145" s="0" t="n">
        <v>0</v>
      </c>
      <c r="BT145" s="0" t="n">
        <v>0</v>
      </c>
      <c r="BU145" s="0" t="n">
        <v>0</v>
      </c>
      <c r="BV145" s="0" t="n">
        <v>0</v>
      </c>
      <c r="BW145" s="0" t="n">
        <v>0</v>
      </c>
      <c r="CV145" s="0" t="n">
        <v>0</v>
      </c>
      <c r="CW145" s="0" t="n">
        <v>0</v>
      </c>
      <c r="CX145" s="0" t="n">
        <f aca="false">ROUND(Y145*Source!I112,9)</f>
        <v>0.01</v>
      </c>
      <c r="CY145" s="0" t="n">
        <f aca="false">AA145</f>
        <v>1726.49</v>
      </c>
      <c r="CZ145" s="0" t="n">
        <f aca="false">AE145</f>
        <v>1721.33</v>
      </c>
      <c r="DA145" s="0" t="n">
        <f aca="false">AI145</f>
        <v>1</v>
      </c>
      <c r="DB145" s="0" t="n">
        <f aca="false">ROUND(AT145*CZ145,2)</f>
        <v>8.61</v>
      </c>
      <c r="DC145" s="0" t="n">
        <f aca="false">ROUND(AT145*AG145,2)</f>
        <v>0</v>
      </c>
      <c r="DF145" s="0" t="n">
        <f aca="false">ROUND(ROUND(AE145,2)*CX145,2)</f>
        <v>17.21</v>
      </c>
      <c r="DG145" s="0" t="n">
        <f aca="false">ROUND(ROUND(AF145,2)*CX145,2)</f>
        <v>0</v>
      </c>
      <c r="DH145" s="0" t="n">
        <f aca="false">ROUND(ROUND(AG145,2)*ROUND(AT145*Source!I112,9),2)</f>
        <v>0</v>
      </c>
      <c r="DI145" s="0" t="n">
        <f aca="false">ROUND(ROUND(AH145,2)*CX145,2)</f>
        <v>0</v>
      </c>
      <c r="DJ145" s="0" t="n">
        <f aca="false">DF145</f>
        <v>17.21</v>
      </c>
      <c r="DK145" s="0" t="n">
        <v>0</v>
      </c>
      <c r="DM145" s="0" t="n">
        <v>0</v>
      </c>
      <c r="DO145" s="0" t="n">
        <v>0</v>
      </c>
    </row>
    <row r="146" customFormat="false" ht="12.75" hidden="false" customHeight="false" outlineLevel="0" collapsed="false">
      <c r="A146" s="0" t="n">
        <f aca="false">ROW(Source!A112)</f>
        <v>112</v>
      </c>
      <c r="B146" s="0" t="n">
        <v>86497921</v>
      </c>
      <c r="C146" s="0" t="n">
        <v>86498068</v>
      </c>
      <c r="D146" s="0" t="n">
        <v>0</v>
      </c>
      <c r="E146" s="0" t="n">
        <v>1</v>
      </c>
      <c r="F146" s="0" t="n">
        <v>1</v>
      </c>
      <c r="G146" s="0" t="n">
        <v>30515945</v>
      </c>
      <c r="H146" s="0" t="n">
        <v>3</v>
      </c>
      <c r="I146" s="0" t="s">
        <v>236</v>
      </c>
      <c r="K146" s="0" t="s">
        <v>66</v>
      </c>
      <c r="L146" s="0" t="n">
        <v>1339</v>
      </c>
      <c r="N146" s="0" t="n">
        <v>1007</v>
      </c>
      <c r="O146" s="0" t="s">
        <v>222</v>
      </c>
      <c r="P146" s="0" t="s">
        <v>222</v>
      </c>
      <c r="Q146" s="0" t="n">
        <v>1</v>
      </c>
      <c r="W146" s="0" t="n">
        <v>0</v>
      </c>
      <c r="X146" s="0" t="n">
        <v>-24834780</v>
      </c>
      <c r="Y146" s="0" t="n">
        <f aca="false">AT146</f>
        <v>0.019</v>
      </c>
      <c r="AA146" s="0" t="n">
        <v>100.2</v>
      </c>
      <c r="AB146" s="0" t="n">
        <v>0</v>
      </c>
      <c r="AC146" s="0" t="n">
        <v>0</v>
      </c>
      <c r="AD146" s="0" t="n">
        <v>0</v>
      </c>
      <c r="AE146" s="0" t="n">
        <v>99.9</v>
      </c>
      <c r="AF146" s="0" t="n">
        <v>0</v>
      </c>
      <c r="AG146" s="0" t="n">
        <v>0</v>
      </c>
      <c r="AH146" s="0" t="n">
        <v>0</v>
      </c>
      <c r="AI146" s="0" t="n">
        <v>1</v>
      </c>
      <c r="AJ146" s="0" t="n">
        <v>1</v>
      </c>
      <c r="AK146" s="0" t="n">
        <v>1</v>
      </c>
      <c r="AL146" s="0" t="n">
        <v>1</v>
      </c>
      <c r="AM146" s="0" t="n">
        <v>0</v>
      </c>
      <c r="AN146" s="0" t="n">
        <v>0</v>
      </c>
      <c r="AO146" s="0" t="n">
        <v>1</v>
      </c>
      <c r="AP146" s="0" t="n">
        <v>0</v>
      </c>
      <c r="AQ146" s="0" t="n">
        <v>0</v>
      </c>
      <c r="AR146" s="0" t="n">
        <v>0</v>
      </c>
      <c r="AT146" s="0" t="n">
        <v>0.019</v>
      </c>
      <c r="AV146" s="0" t="n">
        <v>0</v>
      </c>
      <c r="AW146" s="0" t="n">
        <v>2</v>
      </c>
      <c r="AX146" s="0" t="n">
        <v>86498088</v>
      </c>
      <c r="AY146" s="0" t="n">
        <v>1</v>
      </c>
      <c r="AZ146" s="0" t="n">
        <v>0</v>
      </c>
      <c r="BA146" s="0" t="n">
        <v>146</v>
      </c>
      <c r="BB146" s="0" t="n">
        <v>0</v>
      </c>
      <c r="BC146" s="0" t="n">
        <v>0</v>
      </c>
      <c r="BD146" s="0" t="n">
        <v>0</v>
      </c>
      <c r="BE146" s="0" t="n">
        <v>0</v>
      </c>
      <c r="BF146" s="0" t="n">
        <v>0</v>
      </c>
      <c r="BG146" s="0" t="n">
        <v>0</v>
      </c>
      <c r="BH146" s="0" t="n">
        <v>0</v>
      </c>
      <c r="BI146" s="0" t="n">
        <v>0</v>
      </c>
      <c r="BJ146" s="0" t="n">
        <v>0</v>
      </c>
      <c r="BK146" s="0" t="n">
        <v>0</v>
      </c>
      <c r="BL146" s="0" t="n">
        <v>0</v>
      </c>
      <c r="BM146" s="0" t="n">
        <v>0</v>
      </c>
      <c r="BN146" s="0" t="n">
        <v>0</v>
      </c>
      <c r="BO146" s="0" t="n">
        <v>0</v>
      </c>
      <c r="BP146" s="0" t="n">
        <v>0</v>
      </c>
      <c r="BQ146" s="0" t="n">
        <v>0</v>
      </c>
      <c r="BR146" s="0" t="n">
        <v>0</v>
      </c>
      <c r="BS146" s="0" t="n">
        <v>0</v>
      </c>
      <c r="BT146" s="0" t="n">
        <v>0</v>
      </c>
      <c r="BU146" s="0" t="n">
        <v>0</v>
      </c>
      <c r="BV146" s="0" t="n">
        <v>0</v>
      </c>
      <c r="BW146" s="0" t="n">
        <v>0</v>
      </c>
      <c r="CV146" s="0" t="n">
        <v>0</v>
      </c>
      <c r="CW146" s="0" t="n">
        <v>0</v>
      </c>
      <c r="CX146" s="0" t="n">
        <f aca="false">ROUND(Y146*Source!I112,9)</f>
        <v>0.038</v>
      </c>
      <c r="CY146" s="0" t="n">
        <f aca="false">AA146</f>
        <v>100.2</v>
      </c>
      <c r="CZ146" s="0" t="n">
        <f aca="false">AE146</f>
        <v>99.9</v>
      </c>
      <c r="DA146" s="0" t="n">
        <f aca="false">AI146</f>
        <v>1</v>
      </c>
      <c r="DB146" s="0" t="n">
        <f aca="false">ROUND(AT146*CZ146,2)</f>
        <v>1.9</v>
      </c>
      <c r="DC146" s="0" t="n">
        <f aca="false">ROUND(AT146*AG146,2)</f>
        <v>0</v>
      </c>
      <c r="DF146" s="0" t="n">
        <f aca="false">ROUND(ROUND(AE146,2)*CX146,2)</f>
        <v>3.8</v>
      </c>
      <c r="DG146" s="0" t="n">
        <f aca="false">ROUND(ROUND(AF146,2)*CX146,2)</f>
        <v>0</v>
      </c>
      <c r="DH146" s="0" t="n">
        <f aca="false">ROUND(ROUND(AG146,2)*ROUND(AT146*Source!I112,9),2)</f>
        <v>0</v>
      </c>
      <c r="DI146" s="0" t="n">
        <f aca="false">ROUND(ROUND(AH146,2)*CX146,2)</f>
        <v>0</v>
      </c>
      <c r="DJ146" s="0" t="n">
        <f aca="false">DF146</f>
        <v>3.8</v>
      </c>
      <c r="DK146" s="0" t="n">
        <v>0</v>
      </c>
      <c r="DM146" s="0" t="n">
        <v>0</v>
      </c>
      <c r="DO146" s="0" t="n">
        <v>0</v>
      </c>
    </row>
    <row r="147" customFormat="false" ht="12.75" hidden="false" customHeight="false" outlineLevel="0" collapsed="false">
      <c r="A147" s="0" t="n">
        <f aca="false">ROW(Source!A112)</f>
        <v>112</v>
      </c>
      <c r="B147" s="0" t="n">
        <v>86497921</v>
      </c>
      <c r="C147" s="0" t="n">
        <v>86498068</v>
      </c>
      <c r="D147" s="0" t="n">
        <v>0</v>
      </c>
      <c r="E147" s="0" t="n">
        <v>1</v>
      </c>
      <c r="F147" s="0" t="n">
        <v>1</v>
      </c>
      <c r="G147" s="0" t="n">
        <v>30515945</v>
      </c>
      <c r="H147" s="0" t="n">
        <v>3</v>
      </c>
      <c r="I147" s="0" t="s">
        <v>331</v>
      </c>
      <c r="K147" s="0" t="s">
        <v>332</v>
      </c>
      <c r="L147" s="0" t="n">
        <v>1348</v>
      </c>
      <c r="N147" s="0" t="n">
        <v>1009</v>
      </c>
      <c r="O147" s="0" t="s">
        <v>220</v>
      </c>
      <c r="P147" s="0" t="s">
        <v>220</v>
      </c>
      <c r="Q147" s="0" t="n">
        <v>1000</v>
      </c>
      <c r="W147" s="0" t="n">
        <v>0</v>
      </c>
      <c r="X147" s="0" t="n">
        <v>-1016722176</v>
      </c>
      <c r="Y147" s="0" t="n">
        <f aca="false">AT147</f>
        <v>0.001</v>
      </c>
      <c r="AA147" s="0" t="n">
        <v>6881.34</v>
      </c>
      <c r="AB147" s="0" t="n">
        <v>0</v>
      </c>
      <c r="AC147" s="0" t="n">
        <v>0</v>
      </c>
      <c r="AD147" s="0" t="n">
        <v>0</v>
      </c>
      <c r="AE147" s="0" t="n">
        <v>6860.76</v>
      </c>
      <c r="AF147" s="0" t="n">
        <v>0</v>
      </c>
      <c r="AG147" s="0" t="n">
        <v>0</v>
      </c>
      <c r="AH147" s="0" t="n">
        <v>0</v>
      </c>
      <c r="AI147" s="0" t="n">
        <v>1</v>
      </c>
      <c r="AJ147" s="0" t="n">
        <v>1</v>
      </c>
      <c r="AK147" s="0" t="n">
        <v>1</v>
      </c>
      <c r="AL147" s="0" t="n">
        <v>1</v>
      </c>
      <c r="AM147" s="0" t="n">
        <v>0</v>
      </c>
      <c r="AN147" s="0" t="n">
        <v>0</v>
      </c>
      <c r="AO147" s="0" t="n">
        <v>1</v>
      </c>
      <c r="AP147" s="0" t="n">
        <v>0</v>
      </c>
      <c r="AQ147" s="0" t="n">
        <v>0</v>
      </c>
      <c r="AR147" s="0" t="n">
        <v>0</v>
      </c>
      <c r="AT147" s="0" t="n">
        <v>0.001</v>
      </c>
      <c r="AV147" s="0" t="n">
        <v>0</v>
      </c>
      <c r="AW147" s="0" t="n">
        <v>2</v>
      </c>
      <c r="AX147" s="0" t="n">
        <v>86498089</v>
      </c>
      <c r="AY147" s="0" t="n">
        <v>1</v>
      </c>
      <c r="AZ147" s="0" t="n">
        <v>0</v>
      </c>
      <c r="BA147" s="0" t="n">
        <v>147</v>
      </c>
      <c r="BB147" s="0" t="n">
        <v>0</v>
      </c>
      <c r="BC147" s="0" t="n">
        <v>0</v>
      </c>
      <c r="BD147" s="0" t="n">
        <v>0</v>
      </c>
      <c r="BE147" s="0" t="n">
        <v>0</v>
      </c>
      <c r="BF147" s="0" t="n">
        <v>0</v>
      </c>
      <c r="BG147" s="0" t="n">
        <v>0</v>
      </c>
      <c r="BH147" s="0" t="n">
        <v>0</v>
      </c>
      <c r="BI147" s="0" t="n">
        <v>0</v>
      </c>
      <c r="BJ147" s="0" t="n">
        <v>0</v>
      </c>
      <c r="BK147" s="0" t="n">
        <v>0</v>
      </c>
      <c r="BL147" s="0" t="n">
        <v>0</v>
      </c>
      <c r="BM147" s="0" t="n">
        <v>0</v>
      </c>
      <c r="BN147" s="0" t="n">
        <v>0</v>
      </c>
      <c r="BO147" s="0" t="n">
        <v>0</v>
      </c>
      <c r="BP147" s="0" t="n">
        <v>0</v>
      </c>
      <c r="BQ147" s="0" t="n">
        <v>0</v>
      </c>
      <c r="BR147" s="0" t="n">
        <v>0</v>
      </c>
      <c r="BS147" s="0" t="n">
        <v>0</v>
      </c>
      <c r="BT147" s="0" t="n">
        <v>0</v>
      </c>
      <c r="BU147" s="0" t="n">
        <v>0</v>
      </c>
      <c r="BV147" s="0" t="n">
        <v>0</v>
      </c>
      <c r="BW147" s="0" t="n">
        <v>0</v>
      </c>
      <c r="CV147" s="0" t="n">
        <v>0</v>
      </c>
      <c r="CW147" s="0" t="n">
        <v>0</v>
      </c>
      <c r="CX147" s="0" t="n">
        <f aca="false">ROUND(Y147*Source!I112,9)</f>
        <v>0.002</v>
      </c>
      <c r="CY147" s="0" t="n">
        <f aca="false">AA147</f>
        <v>6881.34</v>
      </c>
      <c r="CZ147" s="0" t="n">
        <f aca="false">AE147</f>
        <v>6860.76</v>
      </c>
      <c r="DA147" s="0" t="n">
        <f aca="false">AI147</f>
        <v>1</v>
      </c>
      <c r="DB147" s="0" t="n">
        <f aca="false">ROUND(AT147*CZ147,2)</f>
        <v>6.86</v>
      </c>
      <c r="DC147" s="0" t="n">
        <f aca="false">ROUND(AT147*AG147,2)</f>
        <v>0</v>
      </c>
      <c r="DF147" s="0" t="n">
        <f aca="false">ROUND(ROUND(AE147,2)*CX147,2)</f>
        <v>13.72</v>
      </c>
      <c r="DG147" s="0" t="n">
        <f aca="false">ROUND(ROUND(AF147,2)*CX147,2)</f>
        <v>0</v>
      </c>
      <c r="DH147" s="0" t="n">
        <f aca="false">ROUND(ROUND(AG147,2)*ROUND(AT147*Source!I112,9),2)</f>
        <v>0</v>
      </c>
      <c r="DI147" s="0" t="n">
        <f aca="false">ROUND(ROUND(AH147,2)*CX147,2)</f>
        <v>0</v>
      </c>
      <c r="DJ147" s="0" t="n">
        <f aca="false">DF147</f>
        <v>13.72</v>
      </c>
      <c r="DK147" s="0" t="n">
        <v>0</v>
      </c>
      <c r="DM147" s="0" t="n">
        <v>0</v>
      </c>
      <c r="DO147" s="0" t="n">
        <v>0</v>
      </c>
    </row>
    <row r="148" customFormat="false" ht="12.75" hidden="false" customHeight="false" outlineLevel="0" collapsed="false">
      <c r="A148" s="0" t="n">
        <f aca="false">ROW(Source!A112)</f>
        <v>112</v>
      </c>
      <c r="B148" s="0" t="n">
        <v>86497921</v>
      </c>
      <c r="C148" s="0" t="n">
        <v>86498068</v>
      </c>
      <c r="D148" s="0" t="n">
        <v>30533018</v>
      </c>
      <c r="E148" s="0" t="n">
        <v>1</v>
      </c>
      <c r="F148" s="0" t="n">
        <v>1</v>
      </c>
      <c r="G148" s="0" t="n">
        <v>30515945</v>
      </c>
      <c r="H148" s="0" t="n">
        <v>3</v>
      </c>
      <c r="I148" s="0" t="s">
        <v>333</v>
      </c>
      <c r="K148" s="0" t="s">
        <v>334</v>
      </c>
      <c r="L148" s="0" t="n">
        <v>1301</v>
      </c>
      <c r="N148" s="0" t="n">
        <v>1003</v>
      </c>
      <c r="O148" s="0" t="s">
        <v>192</v>
      </c>
      <c r="P148" s="0" t="s">
        <v>192</v>
      </c>
      <c r="Q148" s="0" t="n">
        <v>1</v>
      </c>
      <c r="W148" s="0" t="n">
        <v>0</v>
      </c>
      <c r="X148" s="0" t="n">
        <v>-34903816</v>
      </c>
      <c r="Y148" s="0" t="n">
        <f aca="false">AT148</f>
        <v>1.07</v>
      </c>
      <c r="AA148" s="0" t="n">
        <v>0</v>
      </c>
      <c r="AB148" s="0" t="n">
        <v>0</v>
      </c>
      <c r="AC148" s="0" t="n">
        <v>0</v>
      </c>
      <c r="AD148" s="0" t="n">
        <v>0</v>
      </c>
      <c r="AE148" s="0" t="n">
        <v>0</v>
      </c>
      <c r="AF148" s="0" t="n">
        <v>0</v>
      </c>
      <c r="AG148" s="0" t="n">
        <v>0</v>
      </c>
      <c r="AH148" s="0" t="n">
        <v>0</v>
      </c>
      <c r="AI148" s="0" t="n">
        <v>1</v>
      </c>
      <c r="AJ148" s="0" t="n">
        <v>1</v>
      </c>
      <c r="AK148" s="0" t="n">
        <v>1</v>
      </c>
      <c r="AL148" s="0" t="n">
        <v>1</v>
      </c>
      <c r="AM148" s="0" t="n">
        <v>0</v>
      </c>
      <c r="AN148" s="0" t="n">
        <v>0</v>
      </c>
      <c r="AO148" s="0" t="n">
        <v>0</v>
      </c>
      <c r="AP148" s="0" t="n">
        <v>0</v>
      </c>
      <c r="AQ148" s="0" t="n">
        <v>0</v>
      </c>
      <c r="AR148" s="0" t="n">
        <v>0</v>
      </c>
      <c r="AT148" s="0" t="n">
        <v>1.07</v>
      </c>
      <c r="AV148" s="0" t="n">
        <v>0</v>
      </c>
      <c r="AW148" s="0" t="n">
        <v>2</v>
      </c>
      <c r="AX148" s="0" t="n">
        <v>86498090</v>
      </c>
      <c r="AY148" s="0" t="n">
        <v>1</v>
      </c>
      <c r="AZ148" s="0" t="n">
        <v>0</v>
      </c>
      <c r="BA148" s="0" t="n">
        <v>148</v>
      </c>
      <c r="BB148" s="0" t="n">
        <v>0</v>
      </c>
      <c r="BC148" s="0" t="n">
        <v>0</v>
      </c>
      <c r="BD148" s="0" t="n">
        <v>0</v>
      </c>
      <c r="BE148" s="0" t="n">
        <v>0</v>
      </c>
      <c r="BF148" s="0" t="n">
        <v>0</v>
      </c>
      <c r="BG148" s="0" t="n">
        <v>0</v>
      </c>
      <c r="BH148" s="0" t="n">
        <v>0</v>
      </c>
      <c r="BI148" s="0" t="n">
        <v>0</v>
      </c>
      <c r="BJ148" s="0" t="n">
        <v>0</v>
      </c>
      <c r="BK148" s="0" t="n">
        <v>0</v>
      </c>
      <c r="BL148" s="0" t="n">
        <v>0</v>
      </c>
      <c r="BM148" s="0" t="n">
        <v>0</v>
      </c>
      <c r="BN148" s="0" t="n">
        <v>0</v>
      </c>
      <c r="BO148" s="0" t="n">
        <v>0</v>
      </c>
      <c r="BP148" s="0" t="n">
        <v>0</v>
      </c>
      <c r="BQ148" s="0" t="n">
        <v>0</v>
      </c>
      <c r="BR148" s="0" t="n">
        <v>0</v>
      </c>
      <c r="BS148" s="0" t="n">
        <v>0</v>
      </c>
      <c r="BT148" s="0" t="n">
        <v>0</v>
      </c>
      <c r="BU148" s="0" t="n">
        <v>0</v>
      </c>
      <c r="BV148" s="0" t="n">
        <v>0</v>
      </c>
      <c r="BW148" s="0" t="n">
        <v>0</v>
      </c>
      <c r="CV148" s="0" t="n">
        <v>0</v>
      </c>
      <c r="CW148" s="0" t="n">
        <v>0</v>
      </c>
      <c r="CX148" s="0" t="n">
        <f aca="false">ROUND(Y148*Source!I112,9)</f>
        <v>2.14</v>
      </c>
      <c r="CY148" s="0" t="n">
        <f aca="false">AA148</f>
        <v>0</v>
      </c>
      <c r="CZ148" s="0" t="n">
        <f aca="false">AE148</f>
        <v>0</v>
      </c>
      <c r="DA148" s="0" t="n">
        <f aca="false">AI148</f>
        <v>1</v>
      </c>
      <c r="DB148" s="0" t="n">
        <f aca="false">ROUND(AT148*CZ148,2)</f>
        <v>0</v>
      </c>
      <c r="DC148" s="0" t="n">
        <f aca="false">ROUND(AT148*AG148,2)</f>
        <v>0</v>
      </c>
      <c r="DF148" s="0" t="n">
        <f aca="false">ROUND(ROUND(AE148,2)*CX148,2)</f>
        <v>0</v>
      </c>
      <c r="DG148" s="0" t="n">
        <f aca="false">ROUND(ROUND(AF148,2)*CX148,2)</f>
        <v>0</v>
      </c>
      <c r="DH148" s="0" t="n">
        <f aca="false">ROUND(ROUND(AG148,2)*ROUND(AT148*Source!I112,9),2)</f>
        <v>0</v>
      </c>
      <c r="DI148" s="0" t="n">
        <f aca="false">ROUND(ROUND(AH148,2)*CX148,2)</f>
        <v>0</v>
      </c>
      <c r="DJ148" s="0" t="n">
        <f aca="false">DF148</f>
        <v>0</v>
      </c>
      <c r="DK148" s="0" t="n">
        <v>0</v>
      </c>
      <c r="DM148" s="0" t="n">
        <v>0</v>
      </c>
      <c r="DO148" s="0" t="n">
        <v>0</v>
      </c>
    </row>
    <row r="149" customFormat="false" ht="12.75" hidden="false" customHeight="false" outlineLevel="0" collapsed="false">
      <c r="A149" s="0" t="n">
        <f aca="false">ROW(Source!A112)</f>
        <v>112</v>
      </c>
      <c r="B149" s="0" t="n">
        <v>86497921</v>
      </c>
      <c r="C149" s="0" t="n">
        <v>86498068</v>
      </c>
      <c r="D149" s="0" t="n">
        <v>30531931</v>
      </c>
      <c r="E149" s="0" t="n">
        <v>1</v>
      </c>
      <c r="F149" s="0" t="n">
        <v>1</v>
      </c>
      <c r="G149" s="0" t="n">
        <v>30515945</v>
      </c>
      <c r="H149" s="0" t="n">
        <v>3</v>
      </c>
      <c r="I149" s="0" t="s">
        <v>335</v>
      </c>
      <c r="K149" s="0" t="s">
        <v>336</v>
      </c>
      <c r="L149" s="0" t="n">
        <v>1354</v>
      </c>
      <c r="N149" s="0" t="n">
        <v>1010</v>
      </c>
      <c r="O149" s="0" t="s">
        <v>277</v>
      </c>
      <c r="P149" s="0" t="s">
        <v>277</v>
      </c>
      <c r="Q149" s="0" t="n">
        <v>1</v>
      </c>
      <c r="W149" s="0" t="n">
        <v>0</v>
      </c>
      <c r="X149" s="0" t="n">
        <v>-1570405710</v>
      </c>
      <c r="Y149" s="0" t="n">
        <f aca="false">AT149</f>
        <v>1</v>
      </c>
      <c r="AA149" s="0" t="n">
        <v>0</v>
      </c>
      <c r="AB149" s="0" t="n">
        <v>0</v>
      </c>
      <c r="AC149" s="0" t="n">
        <v>0</v>
      </c>
      <c r="AD149" s="0" t="n">
        <v>0</v>
      </c>
      <c r="AE149" s="0" t="n">
        <v>0</v>
      </c>
      <c r="AF149" s="0" t="n">
        <v>0</v>
      </c>
      <c r="AG149" s="0" t="n">
        <v>0</v>
      </c>
      <c r="AH149" s="0" t="n">
        <v>0</v>
      </c>
      <c r="AI149" s="0" t="n">
        <v>1</v>
      </c>
      <c r="AJ149" s="0" t="n">
        <v>1</v>
      </c>
      <c r="AK149" s="0" t="n">
        <v>1</v>
      </c>
      <c r="AL149" s="0" t="n">
        <v>1</v>
      </c>
      <c r="AM149" s="0" t="n">
        <v>0</v>
      </c>
      <c r="AN149" s="0" t="n">
        <v>0</v>
      </c>
      <c r="AO149" s="0" t="n">
        <v>0</v>
      </c>
      <c r="AP149" s="0" t="n">
        <v>0</v>
      </c>
      <c r="AQ149" s="0" t="n">
        <v>0</v>
      </c>
      <c r="AR149" s="0" t="n">
        <v>0</v>
      </c>
      <c r="AT149" s="0" t="n">
        <v>1</v>
      </c>
      <c r="AV149" s="0" t="n">
        <v>0</v>
      </c>
      <c r="AW149" s="0" t="n">
        <v>2</v>
      </c>
      <c r="AX149" s="0" t="n">
        <v>86498091</v>
      </c>
      <c r="AY149" s="0" t="n">
        <v>1</v>
      </c>
      <c r="AZ149" s="0" t="n">
        <v>0</v>
      </c>
      <c r="BA149" s="0" t="n">
        <v>149</v>
      </c>
      <c r="BB149" s="0" t="n">
        <v>0</v>
      </c>
      <c r="BC149" s="0" t="n">
        <v>0</v>
      </c>
      <c r="BD149" s="0" t="n">
        <v>0</v>
      </c>
      <c r="BE149" s="0" t="n">
        <v>0</v>
      </c>
      <c r="BF149" s="0" t="n">
        <v>0</v>
      </c>
      <c r="BG149" s="0" t="n">
        <v>0</v>
      </c>
      <c r="BH149" s="0" t="n">
        <v>0</v>
      </c>
      <c r="BI149" s="0" t="n">
        <v>0</v>
      </c>
      <c r="BJ149" s="0" t="n">
        <v>0</v>
      </c>
      <c r="BK149" s="0" t="n">
        <v>0</v>
      </c>
      <c r="BL149" s="0" t="n">
        <v>0</v>
      </c>
      <c r="BM149" s="0" t="n">
        <v>0</v>
      </c>
      <c r="BN149" s="0" t="n">
        <v>0</v>
      </c>
      <c r="BO149" s="0" t="n">
        <v>0</v>
      </c>
      <c r="BP149" s="0" t="n">
        <v>0</v>
      </c>
      <c r="BQ149" s="0" t="n">
        <v>0</v>
      </c>
      <c r="BR149" s="0" t="n">
        <v>0</v>
      </c>
      <c r="BS149" s="0" t="n">
        <v>0</v>
      </c>
      <c r="BT149" s="0" t="n">
        <v>0</v>
      </c>
      <c r="BU149" s="0" t="n">
        <v>0</v>
      </c>
      <c r="BV149" s="0" t="n">
        <v>0</v>
      </c>
      <c r="BW149" s="0" t="n">
        <v>0</v>
      </c>
      <c r="CV149" s="0" t="n">
        <v>0</v>
      </c>
      <c r="CW149" s="0" t="n">
        <v>0</v>
      </c>
      <c r="CX149" s="0" t="n">
        <f aca="false">ROUND(Y149*Source!I112,9)</f>
        <v>2</v>
      </c>
      <c r="CY149" s="0" t="n">
        <f aca="false">AA149</f>
        <v>0</v>
      </c>
      <c r="CZ149" s="0" t="n">
        <f aca="false">AE149</f>
        <v>0</v>
      </c>
      <c r="DA149" s="0" t="n">
        <f aca="false">AI149</f>
        <v>1</v>
      </c>
      <c r="DB149" s="0" t="n">
        <f aca="false">ROUND(AT149*CZ149,2)</f>
        <v>0</v>
      </c>
      <c r="DC149" s="0" t="n">
        <f aca="false">ROUND(AT149*AG149,2)</f>
        <v>0</v>
      </c>
      <c r="DF149" s="0" t="n">
        <f aca="false">ROUND(ROUND(AE149,2)*CX149,2)</f>
        <v>0</v>
      </c>
      <c r="DG149" s="0" t="n">
        <f aca="false">ROUND(ROUND(AF149,2)*CX149,2)</f>
        <v>0</v>
      </c>
      <c r="DH149" s="0" t="n">
        <f aca="false">ROUND(ROUND(AG149,2)*ROUND(AT149*Source!I112,9),2)</f>
        <v>0</v>
      </c>
      <c r="DI149" s="0" t="n">
        <f aca="false">ROUND(ROUND(AH149,2)*CX149,2)</f>
        <v>0</v>
      </c>
      <c r="DJ149" s="0" t="n">
        <f aca="false">DF149</f>
        <v>0</v>
      </c>
      <c r="DK149" s="0" t="n">
        <v>0</v>
      </c>
      <c r="DM149" s="0" t="n">
        <v>0</v>
      </c>
      <c r="DO149" s="0" t="n">
        <v>0</v>
      </c>
    </row>
    <row r="150" customFormat="false" ht="12.75" hidden="false" customHeight="false" outlineLevel="0" collapsed="false">
      <c r="A150" s="0" t="n">
        <f aca="false">ROW(Source!A112)</f>
        <v>112</v>
      </c>
      <c r="B150" s="0" t="n">
        <v>86497921</v>
      </c>
      <c r="C150" s="0" t="n">
        <v>86498068</v>
      </c>
      <c r="D150" s="0" t="n">
        <v>30531602</v>
      </c>
      <c r="E150" s="0" t="n">
        <v>1</v>
      </c>
      <c r="F150" s="0" t="n">
        <v>1</v>
      </c>
      <c r="G150" s="0" t="n">
        <v>30515945</v>
      </c>
      <c r="H150" s="0" t="n">
        <v>3</v>
      </c>
      <c r="I150" s="0" t="s">
        <v>280</v>
      </c>
      <c r="K150" s="0" t="s">
        <v>337</v>
      </c>
      <c r="L150" s="0" t="n">
        <v>1339</v>
      </c>
      <c r="N150" s="0" t="n">
        <v>1007</v>
      </c>
      <c r="O150" s="0" t="s">
        <v>222</v>
      </c>
      <c r="P150" s="0" t="s">
        <v>222</v>
      </c>
      <c r="Q150" s="0" t="n">
        <v>1</v>
      </c>
      <c r="W150" s="0" t="n">
        <v>0</v>
      </c>
      <c r="X150" s="0" t="n">
        <v>-1440680096</v>
      </c>
      <c r="Y150" s="0" t="n">
        <f aca="false">AT150</f>
        <v>0.015</v>
      </c>
      <c r="AA150" s="0" t="n">
        <v>0</v>
      </c>
      <c r="AB150" s="0" t="n">
        <v>0</v>
      </c>
      <c r="AC150" s="0" t="n">
        <v>0</v>
      </c>
      <c r="AD150" s="0" t="n">
        <v>0</v>
      </c>
      <c r="AE150" s="0" t="n">
        <v>0</v>
      </c>
      <c r="AF150" s="0" t="n">
        <v>0</v>
      </c>
      <c r="AG150" s="0" t="n">
        <v>0</v>
      </c>
      <c r="AH150" s="0" t="n">
        <v>0</v>
      </c>
      <c r="AI150" s="0" t="n">
        <v>1</v>
      </c>
      <c r="AJ150" s="0" t="n">
        <v>1</v>
      </c>
      <c r="AK150" s="0" t="n">
        <v>1</v>
      </c>
      <c r="AL150" s="0" t="n">
        <v>1</v>
      </c>
      <c r="AM150" s="0" t="n">
        <v>0</v>
      </c>
      <c r="AN150" s="0" t="n">
        <v>0</v>
      </c>
      <c r="AO150" s="0" t="n">
        <v>0</v>
      </c>
      <c r="AP150" s="0" t="n">
        <v>0</v>
      </c>
      <c r="AQ150" s="0" t="n">
        <v>0</v>
      </c>
      <c r="AR150" s="0" t="n">
        <v>0</v>
      </c>
      <c r="AT150" s="0" t="n">
        <v>0.015</v>
      </c>
      <c r="AV150" s="0" t="n">
        <v>0</v>
      </c>
      <c r="AW150" s="0" t="n">
        <v>2</v>
      </c>
      <c r="AX150" s="0" t="n">
        <v>86498092</v>
      </c>
      <c r="AY150" s="0" t="n">
        <v>1</v>
      </c>
      <c r="AZ150" s="0" t="n">
        <v>0</v>
      </c>
      <c r="BA150" s="0" t="n">
        <v>150</v>
      </c>
      <c r="BB150" s="0" t="n">
        <v>0</v>
      </c>
      <c r="BC150" s="0" t="n">
        <v>0</v>
      </c>
      <c r="BD150" s="0" t="n">
        <v>0</v>
      </c>
      <c r="BE150" s="0" t="n">
        <v>0</v>
      </c>
      <c r="BF150" s="0" t="n">
        <v>0</v>
      </c>
      <c r="BG150" s="0" t="n">
        <v>0</v>
      </c>
      <c r="BH150" s="0" t="n">
        <v>0</v>
      </c>
      <c r="BI150" s="0" t="n">
        <v>0</v>
      </c>
      <c r="BJ150" s="0" t="n">
        <v>0</v>
      </c>
      <c r="BK150" s="0" t="n">
        <v>0</v>
      </c>
      <c r="BL150" s="0" t="n">
        <v>0</v>
      </c>
      <c r="BM150" s="0" t="n">
        <v>0</v>
      </c>
      <c r="BN150" s="0" t="n">
        <v>0</v>
      </c>
      <c r="BO150" s="0" t="n">
        <v>0</v>
      </c>
      <c r="BP150" s="0" t="n">
        <v>0</v>
      </c>
      <c r="BQ150" s="0" t="n">
        <v>0</v>
      </c>
      <c r="BR150" s="0" t="n">
        <v>0</v>
      </c>
      <c r="BS150" s="0" t="n">
        <v>0</v>
      </c>
      <c r="BT150" s="0" t="n">
        <v>0</v>
      </c>
      <c r="BU150" s="0" t="n">
        <v>0</v>
      </c>
      <c r="BV150" s="0" t="n">
        <v>0</v>
      </c>
      <c r="BW150" s="0" t="n">
        <v>0</v>
      </c>
      <c r="CV150" s="0" t="n">
        <v>0</v>
      </c>
      <c r="CW150" s="0" t="n">
        <v>0</v>
      </c>
      <c r="CX150" s="0" t="n">
        <f aca="false">ROUND(Y150*Source!I112,9)</f>
        <v>0.03</v>
      </c>
      <c r="CY150" s="0" t="n">
        <f aca="false">AA150</f>
        <v>0</v>
      </c>
      <c r="CZ150" s="0" t="n">
        <f aca="false">AE150</f>
        <v>0</v>
      </c>
      <c r="DA150" s="0" t="n">
        <f aca="false">AI150</f>
        <v>1</v>
      </c>
      <c r="DB150" s="0" t="n">
        <f aca="false">ROUND(AT150*CZ150,2)</f>
        <v>0</v>
      </c>
      <c r="DC150" s="0" t="n">
        <f aca="false">ROUND(AT150*AG150,2)</f>
        <v>0</v>
      </c>
      <c r="DF150" s="0" t="n">
        <f aca="false">ROUND(ROUND(AE150,2)*CX150,2)</f>
        <v>0</v>
      </c>
      <c r="DG150" s="0" t="n">
        <f aca="false">ROUND(ROUND(AF150,2)*CX150,2)</f>
        <v>0</v>
      </c>
      <c r="DH150" s="0" t="n">
        <f aca="false">ROUND(ROUND(AG150,2)*ROUND(AT150*Source!I112,9),2)</f>
        <v>0</v>
      </c>
      <c r="DI150" s="0" t="n">
        <f aca="false">ROUND(ROUND(AH150,2)*CX150,2)</f>
        <v>0</v>
      </c>
      <c r="DJ150" s="0" t="n">
        <f aca="false">DF150</f>
        <v>0</v>
      </c>
      <c r="DK150" s="0" t="n">
        <v>0</v>
      </c>
      <c r="DM150" s="0" t="n">
        <v>0</v>
      </c>
      <c r="DO150" s="0" t="n">
        <v>0</v>
      </c>
    </row>
    <row r="151" customFormat="false" ht="12.75" hidden="false" customHeight="false" outlineLevel="0" collapsed="false">
      <c r="A151" s="0" t="n">
        <f aca="false">ROW(Source!A113)</f>
        <v>113</v>
      </c>
      <c r="B151" s="0" t="n">
        <v>86497922</v>
      </c>
      <c r="C151" s="0" t="n">
        <v>86498068</v>
      </c>
      <c r="D151" s="0" t="n">
        <v>0</v>
      </c>
      <c r="E151" s="0" t="n">
        <v>1</v>
      </c>
      <c r="F151" s="0" t="n">
        <v>1</v>
      </c>
      <c r="G151" s="0" t="n">
        <v>30515945</v>
      </c>
      <c r="H151" s="0" t="n">
        <v>1</v>
      </c>
      <c r="I151" s="0" t="s">
        <v>93</v>
      </c>
      <c r="K151" s="0" t="s">
        <v>258</v>
      </c>
      <c r="L151" s="0" t="n">
        <v>1369</v>
      </c>
      <c r="N151" s="0" t="n">
        <v>1013</v>
      </c>
      <c r="O151" s="0" t="s">
        <v>259</v>
      </c>
      <c r="P151" s="0" t="s">
        <v>259</v>
      </c>
      <c r="Q151" s="0" t="n">
        <v>1</v>
      </c>
      <c r="W151" s="0" t="n">
        <v>0</v>
      </c>
      <c r="X151" s="0" t="n">
        <v>-2001970737</v>
      </c>
      <c r="Y151" s="0" t="n">
        <f aca="false">(AT151*1.1)</f>
        <v>2.563</v>
      </c>
      <c r="AA151" s="0" t="n">
        <v>0</v>
      </c>
      <c r="AB151" s="0" t="n">
        <v>0</v>
      </c>
      <c r="AC151" s="0" t="n">
        <v>0</v>
      </c>
      <c r="AD151" s="0" t="n">
        <v>0</v>
      </c>
      <c r="AE151" s="0" t="n">
        <v>0</v>
      </c>
      <c r="AF151" s="0" t="n">
        <v>0</v>
      </c>
      <c r="AG151" s="0" t="n">
        <v>0</v>
      </c>
      <c r="AH151" s="0" t="n">
        <v>0</v>
      </c>
      <c r="AI151" s="0" t="n">
        <v>1</v>
      </c>
      <c r="AJ151" s="0" t="n">
        <v>1</v>
      </c>
      <c r="AK151" s="0" t="n">
        <v>1</v>
      </c>
      <c r="AL151" s="0" t="n">
        <v>1</v>
      </c>
      <c r="AM151" s="0" t="n">
        <v>0</v>
      </c>
      <c r="AN151" s="0" t="n">
        <v>0</v>
      </c>
      <c r="AO151" s="0" t="n">
        <v>1</v>
      </c>
      <c r="AP151" s="0" t="n">
        <v>0</v>
      </c>
      <c r="AQ151" s="0" t="n">
        <v>0</v>
      </c>
      <c r="AR151" s="0" t="n">
        <v>0</v>
      </c>
      <c r="AT151" s="0" t="n">
        <v>2.33</v>
      </c>
      <c r="AU151" s="0" t="s">
        <v>173</v>
      </c>
      <c r="AV151" s="0" t="n">
        <v>1</v>
      </c>
      <c r="AW151" s="0" t="n">
        <v>2</v>
      </c>
      <c r="AX151" s="0" t="n">
        <v>86498081</v>
      </c>
      <c r="AY151" s="0" t="n">
        <v>1</v>
      </c>
      <c r="AZ151" s="0" t="n">
        <v>6144</v>
      </c>
      <c r="BA151" s="0" t="n">
        <v>151</v>
      </c>
      <c r="BB151" s="0" t="n">
        <v>0</v>
      </c>
      <c r="BC151" s="0" t="n">
        <v>0</v>
      </c>
      <c r="BD151" s="0" t="n">
        <v>0</v>
      </c>
      <c r="BE151" s="0" t="n">
        <v>0</v>
      </c>
      <c r="BF151" s="0" t="n">
        <v>0</v>
      </c>
      <c r="BG151" s="0" t="n">
        <v>0</v>
      </c>
      <c r="BH151" s="0" t="n">
        <v>0</v>
      </c>
      <c r="BI151" s="0" t="n">
        <v>0</v>
      </c>
      <c r="BJ151" s="0" t="n">
        <v>0</v>
      </c>
      <c r="BK151" s="0" t="n">
        <v>0</v>
      </c>
      <c r="BL151" s="0" t="n">
        <v>0</v>
      </c>
      <c r="BM151" s="0" t="n">
        <v>0</v>
      </c>
      <c r="BN151" s="0" t="n">
        <v>0</v>
      </c>
      <c r="BO151" s="0" t="n">
        <v>0</v>
      </c>
      <c r="BP151" s="0" t="n">
        <v>0</v>
      </c>
      <c r="BQ151" s="0" t="n">
        <v>0</v>
      </c>
      <c r="BR151" s="0" t="n">
        <v>0</v>
      </c>
      <c r="BS151" s="0" t="n">
        <v>0</v>
      </c>
      <c r="BT151" s="0" t="n">
        <v>0</v>
      </c>
      <c r="BU151" s="0" t="n">
        <v>0</v>
      </c>
      <c r="BV151" s="0" t="n">
        <v>0</v>
      </c>
      <c r="BW151" s="0" t="n">
        <v>0</v>
      </c>
      <c r="CU151" s="0" t="n">
        <f aca="false">ROUND(AT151*Source!I113*AH151*AL151,2)</f>
        <v>0</v>
      </c>
      <c r="CV151" s="0" t="n">
        <f aca="false">ROUND(Y151*Source!I113,9)</f>
        <v>5.126</v>
      </c>
      <c r="CW151" s="0" t="n">
        <v>0</v>
      </c>
      <c r="CX151" s="0" t="n">
        <f aca="false">ROUND(Y151*Source!I113,9)</f>
        <v>5.126</v>
      </c>
      <c r="CY151" s="0" t="n">
        <f aca="false">AD151</f>
        <v>0</v>
      </c>
      <c r="CZ151" s="0" t="n">
        <f aca="false">AH151</f>
        <v>0</v>
      </c>
      <c r="DA151" s="0" t="n">
        <f aca="false">AL151</f>
        <v>1</v>
      </c>
      <c r="DB151" s="0" t="n">
        <f aca="false">(ROUND(AT151*CZ151,2)*1.1)</f>
        <v>0</v>
      </c>
      <c r="DC151" s="0" t="n">
        <f aca="false">(ROUND(AT151*AG151,2)*1.1)</f>
        <v>0</v>
      </c>
      <c r="DF151" s="0" t="n">
        <f aca="false">ROUND(ROUND(AE151,2)*CX151,2)</f>
        <v>0</v>
      </c>
      <c r="DG151" s="0" t="n">
        <f aca="false">ROUND(ROUND(AF151,2)*CX151,2)</f>
        <v>0</v>
      </c>
      <c r="DH151" s="0" t="n">
        <f aca="false">ROUND(ROUND(AG151,2)*ROUND((AT151*Source!I113*1.1),9),2)</f>
        <v>0</v>
      </c>
      <c r="DI151" s="0" t="n">
        <f aca="false">ROUND(ROUND(AH151,2)*CX151,2)</f>
        <v>0</v>
      </c>
      <c r="DJ151" s="0" t="n">
        <f aca="false">DI151</f>
        <v>0</v>
      </c>
      <c r="DK151" s="0" t="n">
        <v>0</v>
      </c>
      <c r="DM151" s="0" t="n">
        <v>0</v>
      </c>
      <c r="DO151" s="0" t="n">
        <v>0</v>
      </c>
      <c r="DP151" s="0" t="s">
        <v>173</v>
      </c>
    </row>
    <row r="152" customFormat="false" ht="12.75" hidden="false" customHeight="false" outlineLevel="0" collapsed="false">
      <c r="A152" s="0" t="n">
        <f aca="false">ROW(Source!A113)</f>
        <v>113</v>
      </c>
      <c r="B152" s="0" t="n">
        <v>86497922</v>
      </c>
      <c r="C152" s="0" t="n">
        <v>86498068</v>
      </c>
      <c r="D152" s="0" t="n">
        <v>0</v>
      </c>
      <c r="E152" s="0" t="n">
        <v>1</v>
      </c>
      <c r="F152" s="0" t="n">
        <v>1</v>
      </c>
      <c r="G152" s="0" t="n">
        <v>30515945</v>
      </c>
      <c r="H152" s="0" t="n">
        <v>2</v>
      </c>
      <c r="I152" s="0" t="s">
        <v>321</v>
      </c>
      <c r="K152" s="0" t="s">
        <v>322</v>
      </c>
      <c r="L152" s="0" t="n">
        <v>1368</v>
      </c>
      <c r="N152" s="0" t="n">
        <v>1011</v>
      </c>
      <c r="O152" s="0" t="s">
        <v>262</v>
      </c>
      <c r="P152" s="0" t="s">
        <v>262</v>
      </c>
      <c r="Q152" s="0" t="n">
        <v>1</v>
      </c>
      <c r="W152" s="0" t="n">
        <v>0</v>
      </c>
      <c r="X152" s="0" t="n">
        <v>207720559</v>
      </c>
      <c r="Y152" s="0" t="n">
        <f aca="false">AT152</f>
        <v>0.07</v>
      </c>
      <c r="AA152" s="0" t="n">
        <v>0</v>
      </c>
      <c r="AB152" s="0" t="n">
        <v>0.33</v>
      </c>
      <c r="AC152" s="0" t="n">
        <v>0</v>
      </c>
      <c r="AD152" s="0" t="n">
        <v>0</v>
      </c>
      <c r="AE152" s="0" t="n">
        <v>0</v>
      </c>
      <c r="AF152" s="0" t="n">
        <v>0.31</v>
      </c>
      <c r="AG152" s="0" t="n">
        <v>0</v>
      </c>
      <c r="AH152" s="0" t="n">
        <v>0</v>
      </c>
      <c r="AI152" s="0" t="n">
        <v>1</v>
      </c>
      <c r="AJ152" s="0" t="n">
        <v>1</v>
      </c>
      <c r="AK152" s="0" t="n">
        <v>1</v>
      </c>
      <c r="AL152" s="0" t="n">
        <v>1</v>
      </c>
      <c r="AM152" s="0" t="n">
        <v>0</v>
      </c>
      <c r="AN152" s="0" t="n">
        <v>0</v>
      </c>
      <c r="AO152" s="0" t="n">
        <v>1</v>
      </c>
      <c r="AP152" s="0" t="n">
        <v>0</v>
      </c>
      <c r="AQ152" s="0" t="n">
        <v>0</v>
      </c>
      <c r="AR152" s="0" t="n">
        <v>0</v>
      </c>
      <c r="AT152" s="0" t="n">
        <v>0.07</v>
      </c>
      <c r="AV152" s="0" t="n">
        <v>0</v>
      </c>
      <c r="AW152" s="0" t="n">
        <v>2</v>
      </c>
      <c r="AX152" s="0" t="n">
        <v>86498082</v>
      </c>
      <c r="AY152" s="0" t="n">
        <v>1</v>
      </c>
      <c r="AZ152" s="0" t="n">
        <v>6144</v>
      </c>
      <c r="BA152" s="0" t="n">
        <v>152</v>
      </c>
      <c r="BB152" s="0" t="n">
        <v>0</v>
      </c>
      <c r="BC152" s="0" t="n">
        <v>0</v>
      </c>
      <c r="BD152" s="0" t="n">
        <v>0</v>
      </c>
      <c r="BE152" s="0" t="n">
        <v>0</v>
      </c>
      <c r="BF152" s="0" t="n">
        <v>0</v>
      </c>
      <c r="BG152" s="0" t="n">
        <v>0</v>
      </c>
      <c r="BH152" s="0" t="n">
        <v>0</v>
      </c>
      <c r="BI152" s="0" t="n">
        <v>0</v>
      </c>
      <c r="BJ152" s="0" t="n">
        <v>0</v>
      </c>
      <c r="BK152" s="0" t="n">
        <v>0</v>
      </c>
      <c r="BL152" s="0" t="n">
        <v>0</v>
      </c>
      <c r="BM152" s="0" t="n">
        <v>0</v>
      </c>
      <c r="BN152" s="0" t="n">
        <v>0</v>
      </c>
      <c r="BO152" s="0" t="n">
        <v>0</v>
      </c>
      <c r="BP152" s="0" t="n">
        <v>0</v>
      </c>
      <c r="BQ152" s="0" t="n">
        <v>0</v>
      </c>
      <c r="BR152" s="0" t="n">
        <v>0</v>
      </c>
      <c r="BS152" s="0" t="n">
        <v>0</v>
      </c>
      <c r="BT152" s="0" t="n">
        <v>0</v>
      </c>
      <c r="BU152" s="0" t="n">
        <v>0</v>
      </c>
      <c r="BV152" s="0" t="n">
        <v>0</v>
      </c>
      <c r="BW152" s="0" t="n">
        <v>0</v>
      </c>
      <c r="CV152" s="0" t="n">
        <v>0</v>
      </c>
      <c r="CW152" s="0" t="n">
        <f aca="false">ROUND(AT152*Source!I113*DO152,9)</f>
        <v>0</v>
      </c>
      <c r="CX152" s="0" t="n">
        <f aca="false">ROUND(Y152*Source!I113,9)</f>
        <v>0.14</v>
      </c>
      <c r="CY152" s="0" t="n">
        <f aca="false">AB152</f>
        <v>0.33</v>
      </c>
      <c r="CZ152" s="0" t="n">
        <f aca="false">AF152</f>
        <v>0.31</v>
      </c>
      <c r="DA152" s="0" t="n">
        <f aca="false">AJ152</f>
        <v>1</v>
      </c>
      <c r="DB152" s="0" t="n">
        <f aca="false">ROUND(AT152*CZ152,2)</f>
        <v>0.02</v>
      </c>
      <c r="DC152" s="0" t="n">
        <f aca="false">ROUND(AT152*AG152,2)</f>
        <v>0</v>
      </c>
      <c r="DF152" s="0" t="n">
        <f aca="false">ROUND(ROUND(AE152,2)*CX152,2)</f>
        <v>0</v>
      </c>
      <c r="DG152" s="0" t="n">
        <f aca="false">ROUND(ROUND(AF152,2)*CX152,2)</f>
        <v>0.04</v>
      </c>
      <c r="DH152" s="0" t="n">
        <f aca="false">ROUND(ROUND(AG152,2)*ROUND(AT152*Source!I113,9),2)</f>
        <v>0</v>
      </c>
      <c r="DI152" s="0" t="n">
        <f aca="false">ROUND(ROUND(AH152,2)*CX152,2)</f>
        <v>0</v>
      </c>
      <c r="DJ152" s="0" t="n">
        <f aca="false">DG152</f>
        <v>0.04</v>
      </c>
      <c r="DK152" s="0" t="n">
        <v>0</v>
      </c>
      <c r="DM152" s="0" t="n">
        <v>0</v>
      </c>
      <c r="DO152" s="0" t="n">
        <v>0</v>
      </c>
    </row>
    <row r="153" customFormat="false" ht="12.75" hidden="false" customHeight="false" outlineLevel="0" collapsed="false">
      <c r="A153" s="0" t="n">
        <f aca="false">ROW(Source!A113)</f>
        <v>113</v>
      </c>
      <c r="B153" s="0" t="n">
        <v>86497922</v>
      </c>
      <c r="C153" s="0" t="n">
        <v>86498068</v>
      </c>
      <c r="D153" s="0" t="n">
        <v>0</v>
      </c>
      <c r="E153" s="0" t="n">
        <v>1</v>
      </c>
      <c r="F153" s="0" t="n">
        <v>1</v>
      </c>
      <c r="G153" s="0" t="n">
        <v>30515945</v>
      </c>
      <c r="H153" s="0" t="n">
        <v>2</v>
      </c>
      <c r="I153" s="0" t="s">
        <v>263</v>
      </c>
      <c r="K153" s="0" t="s">
        <v>264</v>
      </c>
      <c r="L153" s="0" t="n">
        <v>1368</v>
      </c>
      <c r="N153" s="0" t="n">
        <v>1011</v>
      </c>
      <c r="O153" s="0" t="s">
        <v>262</v>
      </c>
      <c r="P153" s="0" t="s">
        <v>262</v>
      </c>
      <c r="Q153" s="0" t="n">
        <v>1</v>
      </c>
      <c r="W153" s="0" t="n">
        <v>0</v>
      </c>
      <c r="X153" s="0" t="n">
        <v>-36453594</v>
      </c>
      <c r="Y153" s="0" t="n">
        <f aca="false">AT153</f>
        <v>0.14</v>
      </c>
      <c r="AA153" s="0" t="n">
        <v>0</v>
      </c>
      <c r="AB153" s="0" t="n">
        <v>97.53</v>
      </c>
      <c r="AC153" s="0" t="n">
        <v>14.81</v>
      </c>
      <c r="AD153" s="0" t="n">
        <v>0</v>
      </c>
      <c r="AE153" s="0" t="n">
        <v>0</v>
      </c>
      <c r="AF153" s="0" t="n">
        <v>91.41</v>
      </c>
      <c r="AG153" s="0" t="n">
        <v>13.88</v>
      </c>
      <c r="AH153" s="0" t="n">
        <v>0</v>
      </c>
      <c r="AI153" s="0" t="n">
        <v>1</v>
      </c>
      <c r="AJ153" s="0" t="n">
        <v>1</v>
      </c>
      <c r="AK153" s="0" t="n">
        <v>1</v>
      </c>
      <c r="AL153" s="0" t="n">
        <v>1</v>
      </c>
      <c r="AM153" s="0" t="n">
        <v>0</v>
      </c>
      <c r="AN153" s="0" t="n">
        <v>0</v>
      </c>
      <c r="AO153" s="0" t="n">
        <v>1</v>
      </c>
      <c r="AP153" s="0" t="n">
        <v>0</v>
      </c>
      <c r="AQ153" s="0" t="n">
        <v>0</v>
      </c>
      <c r="AR153" s="0" t="n">
        <v>0</v>
      </c>
      <c r="AT153" s="0" t="n">
        <v>0.14</v>
      </c>
      <c r="AV153" s="0" t="n">
        <v>0</v>
      </c>
      <c r="AW153" s="0" t="n">
        <v>2</v>
      </c>
      <c r="AX153" s="0" t="n">
        <v>86498083</v>
      </c>
      <c r="AY153" s="0" t="n">
        <v>1</v>
      </c>
      <c r="AZ153" s="0" t="n">
        <v>6144</v>
      </c>
      <c r="BA153" s="0" t="n">
        <v>153</v>
      </c>
      <c r="BB153" s="0" t="n">
        <v>0</v>
      </c>
      <c r="BC153" s="0" t="n">
        <v>0</v>
      </c>
      <c r="BD153" s="0" t="n">
        <v>0</v>
      </c>
      <c r="BE153" s="0" t="n">
        <v>0</v>
      </c>
      <c r="BF153" s="0" t="n">
        <v>0</v>
      </c>
      <c r="BG153" s="0" t="n">
        <v>0</v>
      </c>
      <c r="BH153" s="0" t="n">
        <v>0</v>
      </c>
      <c r="BI153" s="0" t="n">
        <v>0</v>
      </c>
      <c r="BJ153" s="0" t="n">
        <v>0</v>
      </c>
      <c r="BK153" s="0" t="n">
        <v>0</v>
      </c>
      <c r="BL153" s="0" t="n">
        <v>0</v>
      </c>
      <c r="BM153" s="0" t="n">
        <v>0</v>
      </c>
      <c r="BN153" s="0" t="n">
        <v>0</v>
      </c>
      <c r="BO153" s="0" t="n">
        <v>0</v>
      </c>
      <c r="BP153" s="0" t="n">
        <v>0</v>
      </c>
      <c r="BQ153" s="0" t="n">
        <v>0</v>
      </c>
      <c r="BR153" s="0" t="n">
        <v>0</v>
      </c>
      <c r="BS153" s="0" t="n">
        <v>0</v>
      </c>
      <c r="BT153" s="0" t="n">
        <v>0</v>
      </c>
      <c r="BU153" s="0" t="n">
        <v>0</v>
      </c>
      <c r="BV153" s="0" t="n">
        <v>0</v>
      </c>
      <c r="BW153" s="0" t="n">
        <v>0</v>
      </c>
      <c r="CV153" s="0" t="n">
        <v>0</v>
      </c>
      <c r="CW153" s="0" t="n">
        <f aca="false">ROUND(AT153*Source!I113*DO153,9)</f>
        <v>0</v>
      </c>
      <c r="CX153" s="0" t="n">
        <f aca="false">ROUND(Y153*Source!I113,9)</f>
        <v>0.28</v>
      </c>
      <c r="CY153" s="0" t="n">
        <f aca="false">AB153</f>
        <v>97.53</v>
      </c>
      <c r="CZ153" s="0" t="n">
        <f aca="false">AF153</f>
        <v>91.41</v>
      </c>
      <c r="DA153" s="0" t="n">
        <f aca="false">AJ153</f>
        <v>1</v>
      </c>
      <c r="DB153" s="0" t="n">
        <f aca="false">ROUND(AT153*CZ153,2)</f>
        <v>12.8</v>
      </c>
      <c r="DC153" s="0" t="n">
        <f aca="false">ROUND(AT153*AG153,2)</f>
        <v>1.94</v>
      </c>
      <c r="DF153" s="0" t="n">
        <f aca="false">ROUND(ROUND(AE153,2)*CX153,2)</f>
        <v>0</v>
      </c>
      <c r="DG153" s="0" t="n">
        <f aca="false">ROUND(ROUND(AF153,2)*CX153,2)</f>
        <v>25.59</v>
      </c>
      <c r="DH153" s="0" t="n">
        <f aca="false">ROUND(ROUND(AG153,2)*ROUND(AT153*Source!I113,9),2)</f>
        <v>3.89</v>
      </c>
      <c r="DI153" s="0" t="n">
        <f aca="false">ROUND(ROUND(AH153,2)*CX153,2)</f>
        <v>0</v>
      </c>
      <c r="DJ153" s="0" t="n">
        <f aca="false">DG153</f>
        <v>25.59</v>
      </c>
      <c r="DK153" s="0" t="n">
        <v>0</v>
      </c>
      <c r="DM153" s="0" t="n">
        <v>0</v>
      </c>
      <c r="DO153" s="0" t="n">
        <v>0</v>
      </c>
    </row>
    <row r="154" customFormat="false" ht="12.75" hidden="false" customHeight="false" outlineLevel="0" collapsed="false">
      <c r="A154" s="0" t="n">
        <f aca="false">ROW(Source!A113)</f>
        <v>113</v>
      </c>
      <c r="B154" s="0" t="n">
        <v>86497922</v>
      </c>
      <c r="C154" s="0" t="n">
        <v>86498068</v>
      </c>
      <c r="D154" s="0" t="n">
        <v>0</v>
      </c>
      <c r="E154" s="0" t="n">
        <v>1</v>
      </c>
      <c r="F154" s="0" t="n">
        <v>1</v>
      </c>
      <c r="G154" s="0" t="n">
        <v>30515945</v>
      </c>
      <c r="H154" s="0" t="n">
        <v>3</v>
      </c>
      <c r="I154" s="0" t="s">
        <v>323</v>
      </c>
      <c r="K154" s="0" t="s">
        <v>324</v>
      </c>
      <c r="L154" s="0" t="n">
        <v>1346</v>
      </c>
      <c r="N154" s="0" t="n">
        <v>1009</v>
      </c>
      <c r="O154" s="0" t="s">
        <v>307</v>
      </c>
      <c r="P154" s="0" t="s">
        <v>307</v>
      </c>
      <c r="Q154" s="0" t="n">
        <v>1</v>
      </c>
      <c r="W154" s="0" t="n">
        <v>0</v>
      </c>
      <c r="X154" s="0" t="n">
        <v>-530862720</v>
      </c>
      <c r="Y154" s="0" t="n">
        <f aca="false">AT154</f>
        <v>0.46</v>
      </c>
      <c r="AA154" s="0" t="n">
        <v>21.06</v>
      </c>
      <c r="AB154" s="0" t="n">
        <v>0</v>
      </c>
      <c r="AC154" s="0" t="n">
        <v>0</v>
      </c>
      <c r="AD154" s="0" t="n">
        <v>0</v>
      </c>
      <c r="AE154" s="0" t="n">
        <v>21</v>
      </c>
      <c r="AF154" s="0" t="n">
        <v>0</v>
      </c>
      <c r="AG154" s="0" t="n">
        <v>0</v>
      </c>
      <c r="AH154" s="0" t="n">
        <v>0</v>
      </c>
      <c r="AI154" s="0" t="n">
        <v>1</v>
      </c>
      <c r="AJ154" s="0" t="n">
        <v>1</v>
      </c>
      <c r="AK154" s="0" t="n">
        <v>1</v>
      </c>
      <c r="AL154" s="0" t="n">
        <v>1</v>
      </c>
      <c r="AM154" s="0" t="n">
        <v>0</v>
      </c>
      <c r="AN154" s="0" t="n">
        <v>0</v>
      </c>
      <c r="AO154" s="0" t="n">
        <v>1</v>
      </c>
      <c r="AP154" s="0" t="n">
        <v>0</v>
      </c>
      <c r="AQ154" s="0" t="n">
        <v>0</v>
      </c>
      <c r="AR154" s="0" t="n">
        <v>0</v>
      </c>
      <c r="AT154" s="0" t="n">
        <v>0.46</v>
      </c>
      <c r="AV154" s="0" t="n">
        <v>0</v>
      </c>
      <c r="AW154" s="0" t="n">
        <v>2</v>
      </c>
      <c r="AX154" s="0" t="n">
        <v>86498084</v>
      </c>
      <c r="AY154" s="0" t="n">
        <v>1</v>
      </c>
      <c r="AZ154" s="0" t="n">
        <v>0</v>
      </c>
      <c r="BA154" s="0" t="n">
        <v>154</v>
      </c>
      <c r="BB154" s="0" t="n">
        <v>0</v>
      </c>
      <c r="BC154" s="0" t="n">
        <v>0</v>
      </c>
      <c r="BD154" s="0" t="n">
        <v>0</v>
      </c>
      <c r="BE154" s="0" t="n">
        <v>0</v>
      </c>
      <c r="BF154" s="0" t="n">
        <v>0</v>
      </c>
      <c r="BG154" s="0" t="n">
        <v>0</v>
      </c>
      <c r="BH154" s="0" t="n">
        <v>0</v>
      </c>
      <c r="BI154" s="0" t="n">
        <v>0</v>
      </c>
      <c r="BJ154" s="0" t="n">
        <v>0</v>
      </c>
      <c r="BK154" s="0" t="n">
        <v>0</v>
      </c>
      <c r="BL154" s="0" t="n">
        <v>0</v>
      </c>
      <c r="BM154" s="0" t="n">
        <v>0</v>
      </c>
      <c r="BN154" s="0" t="n">
        <v>0</v>
      </c>
      <c r="BO154" s="0" t="n">
        <v>0</v>
      </c>
      <c r="BP154" s="0" t="n">
        <v>0</v>
      </c>
      <c r="BQ154" s="0" t="n">
        <v>0</v>
      </c>
      <c r="BR154" s="0" t="n">
        <v>0</v>
      </c>
      <c r="BS154" s="0" t="n">
        <v>0</v>
      </c>
      <c r="BT154" s="0" t="n">
        <v>0</v>
      </c>
      <c r="BU154" s="0" t="n">
        <v>0</v>
      </c>
      <c r="BV154" s="0" t="n">
        <v>0</v>
      </c>
      <c r="BW154" s="0" t="n">
        <v>0</v>
      </c>
      <c r="CV154" s="0" t="n">
        <v>0</v>
      </c>
      <c r="CW154" s="0" t="n">
        <v>0</v>
      </c>
      <c r="CX154" s="0" t="n">
        <f aca="false">ROUND(Y154*Source!I113,9)</f>
        <v>0.92</v>
      </c>
      <c r="CY154" s="0" t="n">
        <f aca="false">AA154</f>
        <v>21.06</v>
      </c>
      <c r="CZ154" s="0" t="n">
        <f aca="false">AE154</f>
        <v>21</v>
      </c>
      <c r="DA154" s="0" t="n">
        <f aca="false">AI154</f>
        <v>1</v>
      </c>
      <c r="DB154" s="0" t="n">
        <f aca="false">ROUND(AT154*CZ154,2)</f>
        <v>9.66</v>
      </c>
      <c r="DC154" s="0" t="n">
        <f aca="false">ROUND(AT154*AG154,2)</f>
        <v>0</v>
      </c>
      <c r="DF154" s="0" t="n">
        <f aca="false">ROUND(ROUND(AE154,2)*CX154,2)</f>
        <v>19.32</v>
      </c>
      <c r="DG154" s="0" t="n">
        <f aca="false">ROUND(ROUND(AF154,2)*CX154,2)</f>
        <v>0</v>
      </c>
      <c r="DH154" s="0" t="n">
        <f aca="false">ROUND(ROUND(AG154,2)*ROUND(AT154*Source!I113,9),2)</f>
        <v>0</v>
      </c>
      <c r="DI154" s="0" t="n">
        <f aca="false">ROUND(ROUND(AH154,2)*CX154,2)</f>
        <v>0</v>
      </c>
      <c r="DJ154" s="0" t="n">
        <f aca="false">DF154</f>
        <v>19.32</v>
      </c>
      <c r="DK154" s="0" t="n">
        <v>0</v>
      </c>
      <c r="DM154" s="0" t="n">
        <v>0</v>
      </c>
      <c r="DO154" s="0" t="n">
        <v>0</v>
      </c>
    </row>
    <row r="155" customFormat="false" ht="12.75" hidden="false" customHeight="false" outlineLevel="0" collapsed="false">
      <c r="A155" s="0" t="n">
        <f aca="false">ROW(Source!A113)</f>
        <v>113</v>
      </c>
      <c r="B155" s="0" t="n">
        <v>86497922</v>
      </c>
      <c r="C155" s="0" t="n">
        <v>86498068</v>
      </c>
      <c r="D155" s="0" t="n">
        <v>0</v>
      </c>
      <c r="E155" s="0" t="n">
        <v>1</v>
      </c>
      <c r="F155" s="0" t="n">
        <v>1</v>
      </c>
      <c r="G155" s="0" t="n">
        <v>30515945</v>
      </c>
      <c r="H155" s="0" t="n">
        <v>3</v>
      </c>
      <c r="I155" s="0" t="s">
        <v>325</v>
      </c>
      <c r="K155" s="0" t="s">
        <v>326</v>
      </c>
      <c r="L155" s="0" t="n">
        <v>1339</v>
      </c>
      <c r="N155" s="0" t="n">
        <v>1007</v>
      </c>
      <c r="O155" s="0" t="s">
        <v>222</v>
      </c>
      <c r="P155" s="0" t="s">
        <v>222</v>
      </c>
      <c r="Q155" s="0" t="n">
        <v>1</v>
      </c>
      <c r="W155" s="0" t="n">
        <v>0</v>
      </c>
      <c r="X155" s="0" t="n">
        <v>-1499461087</v>
      </c>
      <c r="Y155" s="0" t="n">
        <f aca="false">AT155</f>
        <v>0.022</v>
      </c>
      <c r="AA155" s="0" t="n">
        <v>53.58</v>
      </c>
      <c r="AB155" s="0" t="n">
        <v>0</v>
      </c>
      <c r="AC155" s="0" t="n">
        <v>0</v>
      </c>
      <c r="AD155" s="0" t="n">
        <v>0</v>
      </c>
      <c r="AE155" s="0" t="n">
        <v>53.42</v>
      </c>
      <c r="AF155" s="0" t="n">
        <v>0</v>
      </c>
      <c r="AG155" s="0" t="n">
        <v>0</v>
      </c>
      <c r="AH155" s="0" t="n">
        <v>0</v>
      </c>
      <c r="AI155" s="0" t="n">
        <v>1</v>
      </c>
      <c r="AJ155" s="0" t="n">
        <v>1</v>
      </c>
      <c r="AK155" s="0" t="n">
        <v>1</v>
      </c>
      <c r="AL155" s="0" t="n">
        <v>1</v>
      </c>
      <c r="AM155" s="0" t="n">
        <v>0</v>
      </c>
      <c r="AN155" s="0" t="n">
        <v>0</v>
      </c>
      <c r="AO155" s="0" t="n">
        <v>1</v>
      </c>
      <c r="AP155" s="0" t="n">
        <v>0</v>
      </c>
      <c r="AQ155" s="0" t="n">
        <v>0</v>
      </c>
      <c r="AR155" s="0" t="n">
        <v>0</v>
      </c>
      <c r="AT155" s="0" t="n">
        <v>0.022</v>
      </c>
      <c r="AV155" s="0" t="n">
        <v>0</v>
      </c>
      <c r="AW155" s="0" t="n">
        <v>2</v>
      </c>
      <c r="AX155" s="0" t="n">
        <v>86498085</v>
      </c>
      <c r="AY155" s="0" t="n">
        <v>1</v>
      </c>
      <c r="AZ155" s="0" t="n">
        <v>0</v>
      </c>
      <c r="BA155" s="0" t="n">
        <v>155</v>
      </c>
      <c r="BB155" s="0" t="n">
        <v>0</v>
      </c>
      <c r="BC155" s="0" t="n">
        <v>0</v>
      </c>
      <c r="BD155" s="0" t="n">
        <v>0</v>
      </c>
      <c r="BE155" s="0" t="n">
        <v>0</v>
      </c>
      <c r="BF155" s="0" t="n">
        <v>0</v>
      </c>
      <c r="BG155" s="0" t="n">
        <v>0</v>
      </c>
      <c r="BH155" s="0" t="n">
        <v>0</v>
      </c>
      <c r="BI155" s="0" t="n">
        <v>0</v>
      </c>
      <c r="BJ155" s="0" t="n">
        <v>0</v>
      </c>
      <c r="BK155" s="0" t="n">
        <v>0</v>
      </c>
      <c r="BL155" s="0" t="n">
        <v>0</v>
      </c>
      <c r="BM155" s="0" t="n">
        <v>0</v>
      </c>
      <c r="BN155" s="0" t="n">
        <v>0</v>
      </c>
      <c r="BO155" s="0" t="n">
        <v>0</v>
      </c>
      <c r="BP155" s="0" t="n">
        <v>0</v>
      </c>
      <c r="BQ155" s="0" t="n">
        <v>0</v>
      </c>
      <c r="BR155" s="0" t="n">
        <v>0</v>
      </c>
      <c r="BS155" s="0" t="n">
        <v>0</v>
      </c>
      <c r="BT155" s="0" t="n">
        <v>0</v>
      </c>
      <c r="BU155" s="0" t="n">
        <v>0</v>
      </c>
      <c r="BV155" s="0" t="n">
        <v>0</v>
      </c>
      <c r="BW155" s="0" t="n">
        <v>0</v>
      </c>
      <c r="CV155" s="0" t="n">
        <v>0</v>
      </c>
      <c r="CW155" s="0" t="n">
        <v>0</v>
      </c>
      <c r="CX155" s="0" t="n">
        <f aca="false">ROUND(Y155*Source!I113,9)</f>
        <v>0.044</v>
      </c>
      <c r="CY155" s="0" t="n">
        <f aca="false">AA155</f>
        <v>53.58</v>
      </c>
      <c r="CZ155" s="0" t="n">
        <f aca="false">AE155</f>
        <v>53.42</v>
      </c>
      <c r="DA155" s="0" t="n">
        <f aca="false">AI155</f>
        <v>1</v>
      </c>
      <c r="DB155" s="0" t="n">
        <f aca="false">ROUND(AT155*CZ155,2)</f>
        <v>1.18</v>
      </c>
      <c r="DC155" s="0" t="n">
        <f aca="false">ROUND(AT155*AG155,2)</f>
        <v>0</v>
      </c>
      <c r="DF155" s="0" t="n">
        <f aca="false">ROUND(ROUND(AE155,2)*CX155,2)</f>
        <v>2.35</v>
      </c>
      <c r="DG155" s="0" t="n">
        <f aca="false">ROUND(ROUND(AF155,2)*CX155,2)</f>
        <v>0</v>
      </c>
      <c r="DH155" s="0" t="n">
        <f aca="false">ROUND(ROUND(AG155,2)*ROUND(AT155*Source!I113,9),2)</f>
        <v>0</v>
      </c>
      <c r="DI155" s="0" t="n">
        <f aca="false">ROUND(ROUND(AH155,2)*CX155,2)</f>
        <v>0</v>
      </c>
      <c r="DJ155" s="0" t="n">
        <f aca="false">DF155</f>
        <v>2.35</v>
      </c>
      <c r="DK155" s="0" t="n">
        <v>0</v>
      </c>
      <c r="DM155" s="0" t="n">
        <v>0</v>
      </c>
      <c r="DO155" s="0" t="n">
        <v>0</v>
      </c>
    </row>
    <row r="156" customFormat="false" ht="12.75" hidden="false" customHeight="false" outlineLevel="0" collapsed="false">
      <c r="A156" s="0" t="n">
        <f aca="false">ROW(Source!A113)</f>
        <v>113</v>
      </c>
      <c r="B156" s="0" t="n">
        <v>86497922</v>
      </c>
      <c r="C156" s="0" t="n">
        <v>86498068</v>
      </c>
      <c r="D156" s="0" t="n">
        <v>0</v>
      </c>
      <c r="E156" s="0" t="n">
        <v>1</v>
      </c>
      <c r="F156" s="0" t="n">
        <v>1</v>
      </c>
      <c r="G156" s="0" t="n">
        <v>30515945</v>
      </c>
      <c r="H156" s="0" t="n">
        <v>3</v>
      </c>
      <c r="I156" s="0" t="s">
        <v>327</v>
      </c>
      <c r="K156" s="0" t="s">
        <v>328</v>
      </c>
      <c r="L156" s="0" t="n">
        <v>1339</v>
      </c>
      <c r="N156" s="0" t="n">
        <v>1007</v>
      </c>
      <c r="O156" s="0" t="s">
        <v>222</v>
      </c>
      <c r="P156" s="0" t="s">
        <v>222</v>
      </c>
      <c r="Q156" s="0" t="n">
        <v>1</v>
      </c>
      <c r="W156" s="0" t="n">
        <v>0</v>
      </c>
      <c r="X156" s="0" t="n">
        <v>1935598851</v>
      </c>
      <c r="Y156" s="0" t="n">
        <f aca="false">AT156</f>
        <v>0.025</v>
      </c>
      <c r="AA156" s="0" t="n">
        <v>5.84</v>
      </c>
      <c r="AB156" s="0" t="n">
        <v>0</v>
      </c>
      <c r="AC156" s="0" t="n">
        <v>0</v>
      </c>
      <c r="AD156" s="0" t="n">
        <v>0</v>
      </c>
      <c r="AE156" s="0" t="n">
        <v>5.82</v>
      </c>
      <c r="AF156" s="0" t="n">
        <v>0</v>
      </c>
      <c r="AG156" s="0" t="n">
        <v>0</v>
      </c>
      <c r="AH156" s="0" t="n">
        <v>0</v>
      </c>
      <c r="AI156" s="0" t="n">
        <v>1</v>
      </c>
      <c r="AJ156" s="0" t="n">
        <v>1</v>
      </c>
      <c r="AK156" s="0" t="n">
        <v>1</v>
      </c>
      <c r="AL156" s="0" t="n">
        <v>1</v>
      </c>
      <c r="AM156" s="0" t="n">
        <v>0</v>
      </c>
      <c r="AN156" s="0" t="n">
        <v>0</v>
      </c>
      <c r="AO156" s="0" t="n">
        <v>1</v>
      </c>
      <c r="AP156" s="0" t="n">
        <v>0</v>
      </c>
      <c r="AQ156" s="0" t="n">
        <v>0</v>
      </c>
      <c r="AR156" s="0" t="n">
        <v>0</v>
      </c>
      <c r="AT156" s="0" t="n">
        <v>0.025</v>
      </c>
      <c r="AV156" s="0" t="n">
        <v>0</v>
      </c>
      <c r="AW156" s="0" t="n">
        <v>2</v>
      </c>
      <c r="AX156" s="0" t="n">
        <v>86498086</v>
      </c>
      <c r="AY156" s="0" t="n">
        <v>1</v>
      </c>
      <c r="AZ156" s="0" t="n">
        <v>0</v>
      </c>
      <c r="BA156" s="0" t="n">
        <v>156</v>
      </c>
      <c r="BB156" s="0" t="n">
        <v>0</v>
      </c>
      <c r="BC156" s="0" t="n">
        <v>0</v>
      </c>
      <c r="BD156" s="0" t="n">
        <v>0</v>
      </c>
      <c r="BE156" s="0" t="n">
        <v>0</v>
      </c>
      <c r="BF156" s="0" t="n">
        <v>0</v>
      </c>
      <c r="BG156" s="0" t="n">
        <v>0</v>
      </c>
      <c r="BH156" s="0" t="n">
        <v>0</v>
      </c>
      <c r="BI156" s="0" t="n">
        <v>0</v>
      </c>
      <c r="BJ156" s="0" t="n">
        <v>0</v>
      </c>
      <c r="BK156" s="0" t="n">
        <v>0</v>
      </c>
      <c r="BL156" s="0" t="n">
        <v>0</v>
      </c>
      <c r="BM156" s="0" t="n">
        <v>0</v>
      </c>
      <c r="BN156" s="0" t="n">
        <v>0</v>
      </c>
      <c r="BO156" s="0" t="n">
        <v>0</v>
      </c>
      <c r="BP156" s="0" t="n">
        <v>0</v>
      </c>
      <c r="BQ156" s="0" t="n">
        <v>0</v>
      </c>
      <c r="BR156" s="0" t="n">
        <v>0</v>
      </c>
      <c r="BS156" s="0" t="n">
        <v>0</v>
      </c>
      <c r="BT156" s="0" t="n">
        <v>0</v>
      </c>
      <c r="BU156" s="0" t="n">
        <v>0</v>
      </c>
      <c r="BV156" s="0" t="n">
        <v>0</v>
      </c>
      <c r="BW156" s="0" t="n">
        <v>0</v>
      </c>
      <c r="CV156" s="0" t="n">
        <v>0</v>
      </c>
      <c r="CW156" s="0" t="n">
        <v>0</v>
      </c>
      <c r="CX156" s="0" t="n">
        <f aca="false">ROUND(Y156*Source!I113,9)</f>
        <v>0.05</v>
      </c>
      <c r="CY156" s="0" t="n">
        <f aca="false">AA156</f>
        <v>5.84</v>
      </c>
      <c r="CZ156" s="0" t="n">
        <f aca="false">AE156</f>
        <v>5.82</v>
      </c>
      <c r="DA156" s="0" t="n">
        <f aca="false">AI156</f>
        <v>1</v>
      </c>
      <c r="DB156" s="0" t="n">
        <f aca="false">ROUND(AT156*CZ156,2)</f>
        <v>0.15</v>
      </c>
      <c r="DC156" s="0" t="n">
        <f aca="false">ROUND(AT156*AG156,2)</f>
        <v>0</v>
      </c>
      <c r="DF156" s="0" t="n">
        <f aca="false">ROUND(ROUND(AE156,2)*CX156,2)</f>
        <v>0.29</v>
      </c>
      <c r="DG156" s="0" t="n">
        <f aca="false">ROUND(ROUND(AF156,2)*CX156,2)</f>
        <v>0</v>
      </c>
      <c r="DH156" s="0" t="n">
        <f aca="false">ROUND(ROUND(AG156,2)*ROUND(AT156*Source!I113,9),2)</f>
        <v>0</v>
      </c>
      <c r="DI156" s="0" t="n">
        <f aca="false">ROUND(ROUND(AH156,2)*CX156,2)</f>
        <v>0</v>
      </c>
      <c r="DJ156" s="0" t="n">
        <f aca="false">DF156</f>
        <v>0.29</v>
      </c>
      <c r="DK156" s="0" t="n">
        <v>0</v>
      </c>
      <c r="DM156" s="0" t="n">
        <v>0</v>
      </c>
      <c r="DO156" s="0" t="n">
        <v>0</v>
      </c>
    </row>
    <row r="157" customFormat="false" ht="12.75" hidden="false" customHeight="false" outlineLevel="0" collapsed="false">
      <c r="A157" s="0" t="n">
        <f aca="false">ROW(Source!A113)</f>
        <v>113</v>
      </c>
      <c r="B157" s="0" t="n">
        <v>86497922</v>
      </c>
      <c r="C157" s="0" t="n">
        <v>86498068</v>
      </c>
      <c r="D157" s="0" t="n">
        <v>0</v>
      </c>
      <c r="E157" s="0" t="n">
        <v>1</v>
      </c>
      <c r="F157" s="0" t="n">
        <v>1</v>
      </c>
      <c r="G157" s="0" t="n">
        <v>30515945</v>
      </c>
      <c r="H157" s="0" t="n">
        <v>3</v>
      </c>
      <c r="I157" s="0" t="s">
        <v>329</v>
      </c>
      <c r="K157" s="0" t="s">
        <v>330</v>
      </c>
      <c r="L157" s="0" t="n">
        <v>1348</v>
      </c>
      <c r="N157" s="0" t="n">
        <v>1009</v>
      </c>
      <c r="O157" s="0" t="s">
        <v>220</v>
      </c>
      <c r="P157" s="0" t="s">
        <v>220</v>
      </c>
      <c r="Q157" s="0" t="n">
        <v>1000</v>
      </c>
      <c r="W157" s="0" t="n">
        <v>0</v>
      </c>
      <c r="X157" s="0" t="n">
        <v>2044620567</v>
      </c>
      <c r="Y157" s="0" t="n">
        <f aca="false">AT157</f>
        <v>0.005</v>
      </c>
      <c r="AA157" s="0" t="n">
        <v>1726.49</v>
      </c>
      <c r="AB157" s="0" t="n">
        <v>0</v>
      </c>
      <c r="AC157" s="0" t="n">
        <v>0</v>
      </c>
      <c r="AD157" s="0" t="n">
        <v>0</v>
      </c>
      <c r="AE157" s="0" t="n">
        <v>1721.33</v>
      </c>
      <c r="AF157" s="0" t="n">
        <v>0</v>
      </c>
      <c r="AG157" s="0" t="n">
        <v>0</v>
      </c>
      <c r="AH157" s="0" t="n">
        <v>0</v>
      </c>
      <c r="AI157" s="0" t="n">
        <v>1</v>
      </c>
      <c r="AJ157" s="0" t="n">
        <v>1</v>
      </c>
      <c r="AK157" s="0" t="n">
        <v>1</v>
      </c>
      <c r="AL157" s="0" t="n">
        <v>1</v>
      </c>
      <c r="AM157" s="0" t="n">
        <v>0</v>
      </c>
      <c r="AN157" s="0" t="n">
        <v>0</v>
      </c>
      <c r="AO157" s="0" t="n">
        <v>1</v>
      </c>
      <c r="AP157" s="0" t="n">
        <v>0</v>
      </c>
      <c r="AQ157" s="0" t="n">
        <v>0</v>
      </c>
      <c r="AR157" s="0" t="n">
        <v>0</v>
      </c>
      <c r="AT157" s="0" t="n">
        <v>0.005</v>
      </c>
      <c r="AV157" s="0" t="n">
        <v>0</v>
      </c>
      <c r="AW157" s="0" t="n">
        <v>2</v>
      </c>
      <c r="AX157" s="0" t="n">
        <v>86498087</v>
      </c>
      <c r="AY157" s="0" t="n">
        <v>1</v>
      </c>
      <c r="AZ157" s="0" t="n">
        <v>0</v>
      </c>
      <c r="BA157" s="0" t="n">
        <v>157</v>
      </c>
      <c r="BB157" s="0" t="n">
        <v>0</v>
      </c>
      <c r="BC157" s="0" t="n">
        <v>0</v>
      </c>
      <c r="BD157" s="0" t="n">
        <v>0</v>
      </c>
      <c r="BE157" s="0" t="n">
        <v>0</v>
      </c>
      <c r="BF157" s="0" t="n">
        <v>0</v>
      </c>
      <c r="BG157" s="0" t="n">
        <v>0</v>
      </c>
      <c r="BH157" s="0" t="n">
        <v>0</v>
      </c>
      <c r="BI157" s="0" t="n">
        <v>0</v>
      </c>
      <c r="BJ157" s="0" t="n">
        <v>0</v>
      </c>
      <c r="BK157" s="0" t="n">
        <v>0</v>
      </c>
      <c r="BL157" s="0" t="n">
        <v>0</v>
      </c>
      <c r="BM157" s="0" t="n">
        <v>0</v>
      </c>
      <c r="BN157" s="0" t="n">
        <v>0</v>
      </c>
      <c r="BO157" s="0" t="n">
        <v>0</v>
      </c>
      <c r="BP157" s="0" t="n">
        <v>0</v>
      </c>
      <c r="BQ157" s="0" t="n">
        <v>0</v>
      </c>
      <c r="BR157" s="0" t="n">
        <v>0</v>
      </c>
      <c r="BS157" s="0" t="n">
        <v>0</v>
      </c>
      <c r="BT157" s="0" t="n">
        <v>0</v>
      </c>
      <c r="BU157" s="0" t="n">
        <v>0</v>
      </c>
      <c r="BV157" s="0" t="n">
        <v>0</v>
      </c>
      <c r="BW157" s="0" t="n">
        <v>0</v>
      </c>
      <c r="CV157" s="0" t="n">
        <v>0</v>
      </c>
      <c r="CW157" s="0" t="n">
        <v>0</v>
      </c>
      <c r="CX157" s="0" t="n">
        <f aca="false">ROUND(Y157*Source!I113,9)</f>
        <v>0.01</v>
      </c>
      <c r="CY157" s="0" t="n">
        <f aca="false">AA157</f>
        <v>1726.49</v>
      </c>
      <c r="CZ157" s="0" t="n">
        <f aca="false">AE157</f>
        <v>1721.33</v>
      </c>
      <c r="DA157" s="0" t="n">
        <f aca="false">AI157</f>
        <v>1</v>
      </c>
      <c r="DB157" s="0" t="n">
        <f aca="false">ROUND(AT157*CZ157,2)</f>
        <v>8.61</v>
      </c>
      <c r="DC157" s="0" t="n">
        <f aca="false">ROUND(AT157*AG157,2)</f>
        <v>0</v>
      </c>
      <c r="DF157" s="0" t="n">
        <f aca="false">ROUND(ROUND(AE157,2)*CX157,2)</f>
        <v>17.21</v>
      </c>
      <c r="DG157" s="0" t="n">
        <f aca="false">ROUND(ROUND(AF157,2)*CX157,2)</f>
        <v>0</v>
      </c>
      <c r="DH157" s="0" t="n">
        <f aca="false">ROUND(ROUND(AG157,2)*ROUND(AT157*Source!I113,9),2)</f>
        <v>0</v>
      </c>
      <c r="DI157" s="0" t="n">
        <f aca="false">ROUND(ROUND(AH157,2)*CX157,2)</f>
        <v>0</v>
      </c>
      <c r="DJ157" s="0" t="n">
        <f aca="false">DF157</f>
        <v>17.21</v>
      </c>
      <c r="DK157" s="0" t="n">
        <v>0</v>
      </c>
      <c r="DM157" s="0" t="n">
        <v>0</v>
      </c>
      <c r="DO157" s="0" t="n">
        <v>0</v>
      </c>
    </row>
    <row r="158" customFormat="false" ht="12.75" hidden="false" customHeight="false" outlineLevel="0" collapsed="false">
      <c r="A158" s="0" t="n">
        <f aca="false">ROW(Source!A113)</f>
        <v>113</v>
      </c>
      <c r="B158" s="0" t="n">
        <v>86497922</v>
      </c>
      <c r="C158" s="0" t="n">
        <v>86498068</v>
      </c>
      <c r="D158" s="0" t="n">
        <v>0</v>
      </c>
      <c r="E158" s="0" t="n">
        <v>1</v>
      </c>
      <c r="F158" s="0" t="n">
        <v>1</v>
      </c>
      <c r="G158" s="0" t="n">
        <v>30515945</v>
      </c>
      <c r="H158" s="0" t="n">
        <v>3</v>
      </c>
      <c r="I158" s="0" t="s">
        <v>236</v>
      </c>
      <c r="K158" s="0" t="s">
        <v>66</v>
      </c>
      <c r="L158" s="0" t="n">
        <v>1339</v>
      </c>
      <c r="N158" s="0" t="n">
        <v>1007</v>
      </c>
      <c r="O158" s="0" t="s">
        <v>222</v>
      </c>
      <c r="P158" s="0" t="s">
        <v>222</v>
      </c>
      <c r="Q158" s="0" t="n">
        <v>1</v>
      </c>
      <c r="W158" s="0" t="n">
        <v>0</v>
      </c>
      <c r="X158" s="0" t="n">
        <v>-24834780</v>
      </c>
      <c r="Y158" s="0" t="n">
        <f aca="false">AT158</f>
        <v>0.019</v>
      </c>
      <c r="AA158" s="0" t="n">
        <v>100.2</v>
      </c>
      <c r="AB158" s="0" t="n">
        <v>0</v>
      </c>
      <c r="AC158" s="0" t="n">
        <v>0</v>
      </c>
      <c r="AD158" s="0" t="n">
        <v>0</v>
      </c>
      <c r="AE158" s="0" t="n">
        <v>99.9</v>
      </c>
      <c r="AF158" s="0" t="n">
        <v>0</v>
      </c>
      <c r="AG158" s="0" t="n">
        <v>0</v>
      </c>
      <c r="AH158" s="0" t="n">
        <v>0</v>
      </c>
      <c r="AI158" s="0" t="n">
        <v>1</v>
      </c>
      <c r="AJ158" s="0" t="n">
        <v>1</v>
      </c>
      <c r="AK158" s="0" t="n">
        <v>1</v>
      </c>
      <c r="AL158" s="0" t="n">
        <v>1</v>
      </c>
      <c r="AM158" s="0" t="n">
        <v>0</v>
      </c>
      <c r="AN158" s="0" t="n">
        <v>0</v>
      </c>
      <c r="AO158" s="0" t="n">
        <v>1</v>
      </c>
      <c r="AP158" s="0" t="n">
        <v>0</v>
      </c>
      <c r="AQ158" s="0" t="n">
        <v>0</v>
      </c>
      <c r="AR158" s="0" t="n">
        <v>0</v>
      </c>
      <c r="AT158" s="0" t="n">
        <v>0.019</v>
      </c>
      <c r="AV158" s="0" t="n">
        <v>0</v>
      </c>
      <c r="AW158" s="0" t="n">
        <v>2</v>
      </c>
      <c r="AX158" s="0" t="n">
        <v>86498088</v>
      </c>
      <c r="AY158" s="0" t="n">
        <v>1</v>
      </c>
      <c r="AZ158" s="0" t="n">
        <v>0</v>
      </c>
      <c r="BA158" s="0" t="n">
        <v>158</v>
      </c>
      <c r="BB158" s="0" t="n">
        <v>0</v>
      </c>
      <c r="BC158" s="0" t="n">
        <v>0</v>
      </c>
      <c r="BD158" s="0" t="n">
        <v>0</v>
      </c>
      <c r="BE158" s="0" t="n">
        <v>0</v>
      </c>
      <c r="BF158" s="0" t="n">
        <v>0</v>
      </c>
      <c r="BG158" s="0" t="n">
        <v>0</v>
      </c>
      <c r="BH158" s="0" t="n">
        <v>0</v>
      </c>
      <c r="BI158" s="0" t="n">
        <v>0</v>
      </c>
      <c r="BJ158" s="0" t="n">
        <v>0</v>
      </c>
      <c r="BK158" s="0" t="n">
        <v>0</v>
      </c>
      <c r="BL158" s="0" t="n">
        <v>0</v>
      </c>
      <c r="BM158" s="0" t="n">
        <v>0</v>
      </c>
      <c r="BN158" s="0" t="n">
        <v>0</v>
      </c>
      <c r="BO158" s="0" t="n">
        <v>0</v>
      </c>
      <c r="BP158" s="0" t="n">
        <v>0</v>
      </c>
      <c r="BQ158" s="0" t="n">
        <v>0</v>
      </c>
      <c r="BR158" s="0" t="n">
        <v>0</v>
      </c>
      <c r="BS158" s="0" t="n">
        <v>0</v>
      </c>
      <c r="BT158" s="0" t="n">
        <v>0</v>
      </c>
      <c r="BU158" s="0" t="n">
        <v>0</v>
      </c>
      <c r="BV158" s="0" t="n">
        <v>0</v>
      </c>
      <c r="BW158" s="0" t="n">
        <v>0</v>
      </c>
      <c r="CV158" s="0" t="n">
        <v>0</v>
      </c>
      <c r="CW158" s="0" t="n">
        <v>0</v>
      </c>
      <c r="CX158" s="0" t="n">
        <f aca="false">ROUND(Y158*Source!I113,9)</f>
        <v>0.038</v>
      </c>
      <c r="CY158" s="0" t="n">
        <f aca="false">AA158</f>
        <v>100.2</v>
      </c>
      <c r="CZ158" s="0" t="n">
        <f aca="false">AE158</f>
        <v>99.9</v>
      </c>
      <c r="DA158" s="0" t="n">
        <f aca="false">AI158</f>
        <v>1</v>
      </c>
      <c r="DB158" s="0" t="n">
        <f aca="false">ROUND(AT158*CZ158,2)</f>
        <v>1.9</v>
      </c>
      <c r="DC158" s="0" t="n">
        <f aca="false">ROUND(AT158*AG158,2)</f>
        <v>0</v>
      </c>
      <c r="DF158" s="0" t="n">
        <f aca="false">ROUND(ROUND(AE158,2)*CX158,2)</f>
        <v>3.8</v>
      </c>
      <c r="DG158" s="0" t="n">
        <f aca="false">ROUND(ROUND(AF158,2)*CX158,2)</f>
        <v>0</v>
      </c>
      <c r="DH158" s="0" t="n">
        <f aca="false">ROUND(ROUND(AG158,2)*ROUND(AT158*Source!I113,9),2)</f>
        <v>0</v>
      </c>
      <c r="DI158" s="0" t="n">
        <f aca="false">ROUND(ROUND(AH158,2)*CX158,2)</f>
        <v>0</v>
      </c>
      <c r="DJ158" s="0" t="n">
        <f aca="false">DF158</f>
        <v>3.8</v>
      </c>
      <c r="DK158" s="0" t="n">
        <v>0</v>
      </c>
      <c r="DM158" s="0" t="n">
        <v>0</v>
      </c>
      <c r="DO158" s="0" t="n">
        <v>0</v>
      </c>
    </row>
    <row r="159" customFormat="false" ht="12.75" hidden="false" customHeight="false" outlineLevel="0" collapsed="false">
      <c r="A159" s="0" t="n">
        <f aca="false">ROW(Source!A113)</f>
        <v>113</v>
      </c>
      <c r="B159" s="0" t="n">
        <v>86497922</v>
      </c>
      <c r="C159" s="0" t="n">
        <v>86498068</v>
      </c>
      <c r="D159" s="0" t="n">
        <v>0</v>
      </c>
      <c r="E159" s="0" t="n">
        <v>1</v>
      </c>
      <c r="F159" s="0" t="n">
        <v>1</v>
      </c>
      <c r="G159" s="0" t="n">
        <v>30515945</v>
      </c>
      <c r="H159" s="0" t="n">
        <v>3</v>
      </c>
      <c r="I159" s="0" t="s">
        <v>331</v>
      </c>
      <c r="K159" s="0" t="s">
        <v>332</v>
      </c>
      <c r="L159" s="0" t="n">
        <v>1348</v>
      </c>
      <c r="N159" s="0" t="n">
        <v>1009</v>
      </c>
      <c r="O159" s="0" t="s">
        <v>220</v>
      </c>
      <c r="P159" s="0" t="s">
        <v>220</v>
      </c>
      <c r="Q159" s="0" t="n">
        <v>1000</v>
      </c>
      <c r="W159" s="0" t="n">
        <v>0</v>
      </c>
      <c r="X159" s="0" t="n">
        <v>-1016722176</v>
      </c>
      <c r="Y159" s="0" t="n">
        <f aca="false">AT159</f>
        <v>0.001</v>
      </c>
      <c r="AA159" s="0" t="n">
        <v>6881.34</v>
      </c>
      <c r="AB159" s="0" t="n">
        <v>0</v>
      </c>
      <c r="AC159" s="0" t="n">
        <v>0</v>
      </c>
      <c r="AD159" s="0" t="n">
        <v>0</v>
      </c>
      <c r="AE159" s="0" t="n">
        <v>6860.76</v>
      </c>
      <c r="AF159" s="0" t="n">
        <v>0</v>
      </c>
      <c r="AG159" s="0" t="n">
        <v>0</v>
      </c>
      <c r="AH159" s="0" t="n">
        <v>0</v>
      </c>
      <c r="AI159" s="0" t="n">
        <v>1</v>
      </c>
      <c r="AJ159" s="0" t="n">
        <v>1</v>
      </c>
      <c r="AK159" s="0" t="n">
        <v>1</v>
      </c>
      <c r="AL159" s="0" t="n">
        <v>1</v>
      </c>
      <c r="AM159" s="0" t="n">
        <v>0</v>
      </c>
      <c r="AN159" s="0" t="n">
        <v>0</v>
      </c>
      <c r="AO159" s="0" t="n">
        <v>1</v>
      </c>
      <c r="AP159" s="0" t="n">
        <v>0</v>
      </c>
      <c r="AQ159" s="0" t="n">
        <v>0</v>
      </c>
      <c r="AR159" s="0" t="n">
        <v>0</v>
      </c>
      <c r="AT159" s="0" t="n">
        <v>0.001</v>
      </c>
      <c r="AV159" s="0" t="n">
        <v>0</v>
      </c>
      <c r="AW159" s="0" t="n">
        <v>2</v>
      </c>
      <c r="AX159" s="0" t="n">
        <v>86498089</v>
      </c>
      <c r="AY159" s="0" t="n">
        <v>1</v>
      </c>
      <c r="AZ159" s="0" t="n">
        <v>0</v>
      </c>
      <c r="BA159" s="0" t="n">
        <v>159</v>
      </c>
      <c r="BB159" s="0" t="n">
        <v>0</v>
      </c>
      <c r="BC159" s="0" t="n">
        <v>0</v>
      </c>
      <c r="BD159" s="0" t="n">
        <v>0</v>
      </c>
      <c r="BE159" s="0" t="n">
        <v>0</v>
      </c>
      <c r="BF159" s="0" t="n">
        <v>0</v>
      </c>
      <c r="BG159" s="0" t="n">
        <v>0</v>
      </c>
      <c r="BH159" s="0" t="n">
        <v>0</v>
      </c>
      <c r="BI159" s="0" t="n">
        <v>0</v>
      </c>
      <c r="BJ159" s="0" t="n">
        <v>0</v>
      </c>
      <c r="BK159" s="0" t="n">
        <v>0</v>
      </c>
      <c r="BL159" s="0" t="n">
        <v>0</v>
      </c>
      <c r="BM159" s="0" t="n">
        <v>0</v>
      </c>
      <c r="BN159" s="0" t="n">
        <v>0</v>
      </c>
      <c r="BO159" s="0" t="n">
        <v>0</v>
      </c>
      <c r="BP159" s="0" t="n">
        <v>0</v>
      </c>
      <c r="BQ159" s="0" t="n">
        <v>0</v>
      </c>
      <c r="BR159" s="0" t="n">
        <v>0</v>
      </c>
      <c r="BS159" s="0" t="n">
        <v>0</v>
      </c>
      <c r="BT159" s="0" t="n">
        <v>0</v>
      </c>
      <c r="BU159" s="0" t="n">
        <v>0</v>
      </c>
      <c r="BV159" s="0" t="n">
        <v>0</v>
      </c>
      <c r="BW159" s="0" t="n">
        <v>0</v>
      </c>
      <c r="CV159" s="0" t="n">
        <v>0</v>
      </c>
      <c r="CW159" s="0" t="n">
        <v>0</v>
      </c>
      <c r="CX159" s="0" t="n">
        <f aca="false">ROUND(Y159*Source!I113,9)</f>
        <v>0.002</v>
      </c>
      <c r="CY159" s="0" t="n">
        <f aca="false">AA159</f>
        <v>6881.34</v>
      </c>
      <c r="CZ159" s="0" t="n">
        <f aca="false">AE159</f>
        <v>6860.76</v>
      </c>
      <c r="DA159" s="0" t="n">
        <f aca="false">AI159</f>
        <v>1</v>
      </c>
      <c r="DB159" s="0" t="n">
        <f aca="false">ROUND(AT159*CZ159,2)</f>
        <v>6.86</v>
      </c>
      <c r="DC159" s="0" t="n">
        <f aca="false">ROUND(AT159*AG159,2)</f>
        <v>0</v>
      </c>
      <c r="DF159" s="0" t="n">
        <f aca="false">ROUND(ROUND(AE159,2)*CX159,2)</f>
        <v>13.72</v>
      </c>
      <c r="DG159" s="0" t="n">
        <f aca="false">ROUND(ROUND(AF159,2)*CX159,2)</f>
        <v>0</v>
      </c>
      <c r="DH159" s="0" t="n">
        <f aca="false">ROUND(ROUND(AG159,2)*ROUND(AT159*Source!I113,9),2)</f>
        <v>0</v>
      </c>
      <c r="DI159" s="0" t="n">
        <f aca="false">ROUND(ROUND(AH159,2)*CX159,2)</f>
        <v>0</v>
      </c>
      <c r="DJ159" s="0" t="n">
        <f aca="false">DF159</f>
        <v>13.72</v>
      </c>
      <c r="DK159" s="0" t="n">
        <v>0</v>
      </c>
      <c r="DM159" s="0" t="n">
        <v>0</v>
      </c>
      <c r="DO159" s="0" t="n">
        <v>0</v>
      </c>
    </row>
    <row r="160" customFormat="false" ht="12.75" hidden="false" customHeight="false" outlineLevel="0" collapsed="false">
      <c r="A160" s="0" t="n">
        <f aca="false">ROW(Source!A113)</f>
        <v>113</v>
      </c>
      <c r="B160" s="0" t="n">
        <v>86497922</v>
      </c>
      <c r="C160" s="0" t="n">
        <v>86498068</v>
      </c>
      <c r="D160" s="0" t="n">
        <v>30533018</v>
      </c>
      <c r="E160" s="0" t="n">
        <v>1</v>
      </c>
      <c r="F160" s="0" t="n">
        <v>1</v>
      </c>
      <c r="G160" s="0" t="n">
        <v>30515945</v>
      </c>
      <c r="H160" s="0" t="n">
        <v>3</v>
      </c>
      <c r="I160" s="0" t="s">
        <v>333</v>
      </c>
      <c r="K160" s="0" t="s">
        <v>334</v>
      </c>
      <c r="L160" s="0" t="n">
        <v>1301</v>
      </c>
      <c r="N160" s="0" t="n">
        <v>1003</v>
      </c>
      <c r="O160" s="0" t="s">
        <v>192</v>
      </c>
      <c r="P160" s="0" t="s">
        <v>192</v>
      </c>
      <c r="Q160" s="0" t="n">
        <v>1</v>
      </c>
      <c r="W160" s="0" t="n">
        <v>0</v>
      </c>
      <c r="X160" s="0" t="n">
        <v>-34903816</v>
      </c>
      <c r="Y160" s="0" t="n">
        <f aca="false">AT160</f>
        <v>1.07</v>
      </c>
      <c r="AA160" s="0" t="n">
        <v>0</v>
      </c>
      <c r="AB160" s="0" t="n">
        <v>0</v>
      </c>
      <c r="AC160" s="0" t="n">
        <v>0</v>
      </c>
      <c r="AD160" s="0" t="n">
        <v>0</v>
      </c>
      <c r="AE160" s="0" t="n">
        <v>0</v>
      </c>
      <c r="AF160" s="0" t="n">
        <v>0</v>
      </c>
      <c r="AG160" s="0" t="n">
        <v>0</v>
      </c>
      <c r="AH160" s="0" t="n">
        <v>0</v>
      </c>
      <c r="AI160" s="0" t="n">
        <v>1</v>
      </c>
      <c r="AJ160" s="0" t="n">
        <v>1</v>
      </c>
      <c r="AK160" s="0" t="n">
        <v>1</v>
      </c>
      <c r="AL160" s="0" t="n">
        <v>1</v>
      </c>
      <c r="AM160" s="0" t="n">
        <v>0</v>
      </c>
      <c r="AN160" s="0" t="n">
        <v>0</v>
      </c>
      <c r="AO160" s="0" t="n">
        <v>0</v>
      </c>
      <c r="AP160" s="0" t="n">
        <v>0</v>
      </c>
      <c r="AQ160" s="0" t="n">
        <v>0</v>
      </c>
      <c r="AR160" s="0" t="n">
        <v>0</v>
      </c>
      <c r="AT160" s="0" t="n">
        <v>1.07</v>
      </c>
      <c r="AV160" s="0" t="n">
        <v>0</v>
      </c>
      <c r="AW160" s="0" t="n">
        <v>2</v>
      </c>
      <c r="AX160" s="0" t="n">
        <v>86498090</v>
      </c>
      <c r="AY160" s="0" t="n">
        <v>1</v>
      </c>
      <c r="AZ160" s="0" t="n">
        <v>0</v>
      </c>
      <c r="BA160" s="0" t="n">
        <v>160</v>
      </c>
      <c r="BB160" s="0" t="n">
        <v>0</v>
      </c>
      <c r="BC160" s="0" t="n">
        <v>0</v>
      </c>
      <c r="BD160" s="0" t="n">
        <v>0</v>
      </c>
      <c r="BE160" s="0" t="n">
        <v>0</v>
      </c>
      <c r="BF160" s="0" t="n">
        <v>0</v>
      </c>
      <c r="BG160" s="0" t="n">
        <v>0</v>
      </c>
      <c r="BH160" s="0" t="n">
        <v>0</v>
      </c>
      <c r="BI160" s="0" t="n">
        <v>0</v>
      </c>
      <c r="BJ160" s="0" t="n">
        <v>0</v>
      </c>
      <c r="BK160" s="0" t="n">
        <v>0</v>
      </c>
      <c r="BL160" s="0" t="n">
        <v>0</v>
      </c>
      <c r="BM160" s="0" t="n">
        <v>0</v>
      </c>
      <c r="BN160" s="0" t="n">
        <v>0</v>
      </c>
      <c r="BO160" s="0" t="n">
        <v>0</v>
      </c>
      <c r="BP160" s="0" t="n">
        <v>0</v>
      </c>
      <c r="BQ160" s="0" t="n">
        <v>0</v>
      </c>
      <c r="BR160" s="0" t="n">
        <v>0</v>
      </c>
      <c r="BS160" s="0" t="n">
        <v>0</v>
      </c>
      <c r="BT160" s="0" t="n">
        <v>0</v>
      </c>
      <c r="BU160" s="0" t="n">
        <v>0</v>
      </c>
      <c r="BV160" s="0" t="n">
        <v>0</v>
      </c>
      <c r="BW160" s="0" t="n">
        <v>0</v>
      </c>
      <c r="CV160" s="0" t="n">
        <v>0</v>
      </c>
      <c r="CW160" s="0" t="n">
        <v>0</v>
      </c>
      <c r="CX160" s="0" t="n">
        <f aca="false">ROUND(Y160*Source!I113,9)</f>
        <v>2.14</v>
      </c>
      <c r="CY160" s="0" t="n">
        <f aca="false">AA160</f>
        <v>0</v>
      </c>
      <c r="CZ160" s="0" t="n">
        <f aca="false">AE160</f>
        <v>0</v>
      </c>
      <c r="DA160" s="0" t="n">
        <f aca="false">AI160</f>
        <v>1</v>
      </c>
      <c r="DB160" s="0" t="n">
        <f aca="false">ROUND(AT160*CZ160,2)</f>
        <v>0</v>
      </c>
      <c r="DC160" s="0" t="n">
        <f aca="false">ROUND(AT160*AG160,2)</f>
        <v>0</v>
      </c>
      <c r="DF160" s="0" t="n">
        <f aca="false">ROUND(ROUND(AE160,2)*CX160,2)</f>
        <v>0</v>
      </c>
      <c r="DG160" s="0" t="n">
        <f aca="false">ROUND(ROUND(AF160,2)*CX160,2)</f>
        <v>0</v>
      </c>
      <c r="DH160" s="0" t="n">
        <f aca="false">ROUND(ROUND(AG160,2)*ROUND(AT160*Source!I113,9),2)</f>
        <v>0</v>
      </c>
      <c r="DI160" s="0" t="n">
        <f aca="false">ROUND(ROUND(AH160,2)*CX160,2)</f>
        <v>0</v>
      </c>
      <c r="DJ160" s="0" t="n">
        <f aca="false">DF160</f>
        <v>0</v>
      </c>
      <c r="DK160" s="0" t="n">
        <v>0</v>
      </c>
      <c r="DM160" s="0" t="n">
        <v>0</v>
      </c>
      <c r="DO160" s="0" t="n">
        <v>0</v>
      </c>
    </row>
    <row r="161" customFormat="false" ht="12.75" hidden="false" customHeight="false" outlineLevel="0" collapsed="false">
      <c r="A161" s="0" t="n">
        <f aca="false">ROW(Source!A113)</f>
        <v>113</v>
      </c>
      <c r="B161" s="0" t="n">
        <v>86497922</v>
      </c>
      <c r="C161" s="0" t="n">
        <v>86498068</v>
      </c>
      <c r="D161" s="0" t="n">
        <v>30531931</v>
      </c>
      <c r="E161" s="0" t="n">
        <v>1</v>
      </c>
      <c r="F161" s="0" t="n">
        <v>1</v>
      </c>
      <c r="G161" s="0" t="n">
        <v>30515945</v>
      </c>
      <c r="H161" s="0" t="n">
        <v>3</v>
      </c>
      <c r="I161" s="0" t="s">
        <v>335</v>
      </c>
      <c r="K161" s="0" t="s">
        <v>336</v>
      </c>
      <c r="L161" s="0" t="n">
        <v>1354</v>
      </c>
      <c r="N161" s="0" t="n">
        <v>1010</v>
      </c>
      <c r="O161" s="0" t="s">
        <v>277</v>
      </c>
      <c r="P161" s="0" t="s">
        <v>277</v>
      </c>
      <c r="Q161" s="0" t="n">
        <v>1</v>
      </c>
      <c r="W161" s="0" t="n">
        <v>0</v>
      </c>
      <c r="X161" s="0" t="n">
        <v>-1570405710</v>
      </c>
      <c r="Y161" s="0" t="n">
        <f aca="false">AT161</f>
        <v>1</v>
      </c>
      <c r="AA161" s="0" t="n">
        <v>0</v>
      </c>
      <c r="AB161" s="0" t="n">
        <v>0</v>
      </c>
      <c r="AC161" s="0" t="n">
        <v>0</v>
      </c>
      <c r="AD161" s="0" t="n">
        <v>0</v>
      </c>
      <c r="AE161" s="0" t="n">
        <v>0</v>
      </c>
      <c r="AF161" s="0" t="n">
        <v>0</v>
      </c>
      <c r="AG161" s="0" t="n">
        <v>0</v>
      </c>
      <c r="AH161" s="0" t="n">
        <v>0</v>
      </c>
      <c r="AI161" s="0" t="n">
        <v>1</v>
      </c>
      <c r="AJ161" s="0" t="n">
        <v>1</v>
      </c>
      <c r="AK161" s="0" t="n">
        <v>1</v>
      </c>
      <c r="AL161" s="0" t="n">
        <v>1</v>
      </c>
      <c r="AM161" s="0" t="n">
        <v>0</v>
      </c>
      <c r="AN161" s="0" t="n">
        <v>0</v>
      </c>
      <c r="AO161" s="0" t="n">
        <v>0</v>
      </c>
      <c r="AP161" s="0" t="n">
        <v>0</v>
      </c>
      <c r="AQ161" s="0" t="n">
        <v>0</v>
      </c>
      <c r="AR161" s="0" t="n">
        <v>0</v>
      </c>
      <c r="AT161" s="0" t="n">
        <v>1</v>
      </c>
      <c r="AV161" s="0" t="n">
        <v>0</v>
      </c>
      <c r="AW161" s="0" t="n">
        <v>2</v>
      </c>
      <c r="AX161" s="0" t="n">
        <v>86498091</v>
      </c>
      <c r="AY161" s="0" t="n">
        <v>1</v>
      </c>
      <c r="AZ161" s="0" t="n">
        <v>0</v>
      </c>
      <c r="BA161" s="0" t="n">
        <v>161</v>
      </c>
      <c r="BB161" s="0" t="n">
        <v>0</v>
      </c>
      <c r="BC161" s="0" t="n">
        <v>0</v>
      </c>
      <c r="BD161" s="0" t="n">
        <v>0</v>
      </c>
      <c r="BE161" s="0" t="n">
        <v>0</v>
      </c>
      <c r="BF161" s="0" t="n">
        <v>0</v>
      </c>
      <c r="BG161" s="0" t="n">
        <v>0</v>
      </c>
      <c r="BH161" s="0" t="n">
        <v>0</v>
      </c>
      <c r="BI161" s="0" t="n">
        <v>0</v>
      </c>
      <c r="BJ161" s="0" t="n">
        <v>0</v>
      </c>
      <c r="BK161" s="0" t="n">
        <v>0</v>
      </c>
      <c r="BL161" s="0" t="n">
        <v>0</v>
      </c>
      <c r="BM161" s="0" t="n">
        <v>0</v>
      </c>
      <c r="BN161" s="0" t="n">
        <v>0</v>
      </c>
      <c r="BO161" s="0" t="n">
        <v>0</v>
      </c>
      <c r="BP161" s="0" t="n">
        <v>0</v>
      </c>
      <c r="BQ161" s="0" t="n">
        <v>0</v>
      </c>
      <c r="BR161" s="0" t="n">
        <v>0</v>
      </c>
      <c r="BS161" s="0" t="n">
        <v>0</v>
      </c>
      <c r="BT161" s="0" t="n">
        <v>0</v>
      </c>
      <c r="BU161" s="0" t="n">
        <v>0</v>
      </c>
      <c r="BV161" s="0" t="n">
        <v>0</v>
      </c>
      <c r="BW161" s="0" t="n">
        <v>0</v>
      </c>
      <c r="CV161" s="0" t="n">
        <v>0</v>
      </c>
      <c r="CW161" s="0" t="n">
        <v>0</v>
      </c>
      <c r="CX161" s="0" t="n">
        <f aca="false">ROUND(Y161*Source!I113,9)</f>
        <v>2</v>
      </c>
      <c r="CY161" s="0" t="n">
        <f aca="false">AA161</f>
        <v>0</v>
      </c>
      <c r="CZ161" s="0" t="n">
        <f aca="false">AE161</f>
        <v>0</v>
      </c>
      <c r="DA161" s="0" t="n">
        <f aca="false">AI161</f>
        <v>1</v>
      </c>
      <c r="DB161" s="0" t="n">
        <f aca="false">ROUND(AT161*CZ161,2)</f>
        <v>0</v>
      </c>
      <c r="DC161" s="0" t="n">
        <f aca="false">ROUND(AT161*AG161,2)</f>
        <v>0</v>
      </c>
      <c r="DF161" s="0" t="n">
        <f aca="false">ROUND(ROUND(AE161,2)*CX161,2)</f>
        <v>0</v>
      </c>
      <c r="DG161" s="0" t="n">
        <f aca="false">ROUND(ROUND(AF161,2)*CX161,2)</f>
        <v>0</v>
      </c>
      <c r="DH161" s="0" t="n">
        <f aca="false">ROUND(ROUND(AG161,2)*ROUND(AT161*Source!I113,9),2)</f>
        <v>0</v>
      </c>
      <c r="DI161" s="0" t="n">
        <f aca="false">ROUND(ROUND(AH161,2)*CX161,2)</f>
        <v>0</v>
      </c>
      <c r="DJ161" s="0" t="n">
        <f aca="false">DF161</f>
        <v>0</v>
      </c>
      <c r="DK161" s="0" t="n">
        <v>0</v>
      </c>
      <c r="DM161" s="0" t="n">
        <v>0</v>
      </c>
      <c r="DO161" s="0" t="n">
        <v>0</v>
      </c>
    </row>
    <row r="162" customFormat="false" ht="12.75" hidden="false" customHeight="false" outlineLevel="0" collapsed="false">
      <c r="A162" s="0" t="n">
        <f aca="false">ROW(Source!A113)</f>
        <v>113</v>
      </c>
      <c r="B162" s="0" t="n">
        <v>86497922</v>
      </c>
      <c r="C162" s="0" t="n">
        <v>86498068</v>
      </c>
      <c r="D162" s="0" t="n">
        <v>30531602</v>
      </c>
      <c r="E162" s="0" t="n">
        <v>1</v>
      </c>
      <c r="F162" s="0" t="n">
        <v>1</v>
      </c>
      <c r="G162" s="0" t="n">
        <v>30515945</v>
      </c>
      <c r="H162" s="0" t="n">
        <v>3</v>
      </c>
      <c r="I162" s="0" t="s">
        <v>280</v>
      </c>
      <c r="K162" s="0" t="s">
        <v>337</v>
      </c>
      <c r="L162" s="0" t="n">
        <v>1339</v>
      </c>
      <c r="N162" s="0" t="n">
        <v>1007</v>
      </c>
      <c r="O162" s="0" t="s">
        <v>222</v>
      </c>
      <c r="P162" s="0" t="s">
        <v>222</v>
      </c>
      <c r="Q162" s="0" t="n">
        <v>1</v>
      </c>
      <c r="W162" s="0" t="n">
        <v>0</v>
      </c>
      <c r="X162" s="0" t="n">
        <v>-1440680096</v>
      </c>
      <c r="Y162" s="0" t="n">
        <f aca="false">AT162</f>
        <v>0.015</v>
      </c>
      <c r="AA162" s="0" t="n">
        <v>0</v>
      </c>
      <c r="AB162" s="0" t="n">
        <v>0</v>
      </c>
      <c r="AC162" s="0" t="n">
        <v>0</v>
      </c>
      <c r="AD162" s="0" t="n">
        <v>0</v>
      </c>
      <c r="AE162" s="0" t="n">
        <v>0</v>
      </c>
      <c r="AF162" s="0" t="n">
        <v>0</v>
      </c>
      <c r="AG162" s="0" t="n">
        <v>0</v>
      </c>
      <c r="AH162" s="0" t="n">
        <v>0</v>
      </c>
      <c r="AI162" s="0" t="n">
        <v>1</v>
      </c>
      <c r="AJ162" s="0" t="n">
        <v>1</v>
      </c>
      <c r="AK162" s="0" t="n">
        <v>1</v>
      </c>
      <c r="AL162" s="0" t="n">
        <v>1</v>
      </c>
      <c r="AM162" s="0" t="n">
        <v>0</v>
      </c>
      <c r="AN162" s="0" t="n">
        <v>0</v>
      </c>
      <c r="AO162" s="0" t="n">
        <v>0</v>
      </c>
      <c r="AP162" s="0" t="n">
        <v>0</v>
      </c>
      <c r="AQ162" s="0" t="n">
        <v>0</v>
      </c>
      <c r="AR162" s="0" t="n">
        <v>0</v>
      </c>
      <c r="AT162" s="0" t="n">
        <v>0.015</v>
      </c>
      <c r="AV162" s="0" t="n">
        <v>0</v>
      </c>
      <c r="AW162" s="0" t="n">
        <v>2</v>
      </c>
      <c r="AX162" s="0" t="n">
        <v>86498092</v>
      </c>
      <c r="AY162" s="0" t="n">
        <v>1</v>
      </c>
      <c r="AZ162" s="0" t="n">
        <v>0</v>
      </c>
      <c r="BA162" s="0" t="n">
        <v>162</v>
      </c>
      <c r="BB162" s="0" t="n">
        <v>0</v>
      </c>
      <c r="BC162" s="0" t="n">
        <v>0</v>
      </c>
      <c r="BD162" s="0" t="n">
        <v>0</v>
      </c>
      <c r="BE162" s="0" t="n">
        <v>0</v>
      </c>
      <c r="BF162" s="0" t="n">
        <v>0</v>
      </c>
      <c r="BG162" s="0" t="n">
        <v>0</v>
      </c>
      <c r="BH162" s="0" t="n">
        <v>0</v>
      </c>
      <c r="BI162" s="0" t="n">
        <v>0</v>
      </c>
      <c r="BJ162" s="0" t="n">
        <v>0</v>
      </c>
      <c r="BK162" s="0" t="n">
        <v>0</v>
      </c>
      <c r="BL162" s="0" t="n">
        <v>0</v>
      </c>
      <c r="BM162" s="0" t="n">
        <v>0</v>
      </c>
      <c r="BN162" s="0" t="n">
        <v>0</v>
      </c>
      <c r="BO162" s="0" t="n">
        <v>0</v>
      </c>
      <c r="BP162" s="0" t="n">
        <v>0</v>
      </c>
      <c r="BQ162" s="0" t="n">
        <v>0</v>
      </c>
      <c r="BR162" s="0" t="n">
        <v>0</v>
      </c>
      <c r="BS162" s="0" t="n">
        <v>0</v>
      </c>
      <c r="BT162" s="0" t="n">
        <v>0</v>
      </c>
      <c r="BU162" s="0" t="n">
        <v>0</v>
      </c>
      <c r="BV162" s="0" t="n">
        <v>0</v>
      </c>
      <c r="BW162" s="0" t="n">
        <v>0</v>
      </c>
      <c r="CV162" s="0" t="n">
        <v>0</v>
      </c>
      <c r="CW162" s="0" t="n">
        <v>0</v>
      </c>
      <c r="CX162" s="0" t="n">
        <f aca="false">ROUND(Y162*Source!I113,9)</f>
        <v>0.03</v>
      </c>
      <c r="CY162" s="0" t="n">
        <f aca="false">AA162</f>
        <v>0</v>
      </c>
      <c r="CZ162" s="0" t="n">
        <f aca="false">AE162</f>
        <v>0</v>
      </c>
      <c r="DA162" s="0" t="n">
        <f aca="false">AI162</f>
        <v>1</v>
      </c>
      <c r="DB162" s="0" t="n">
        <f aca="false">ROUND(AT162*CZ162,2)</f>
        <v>0</v>
      </c>
      <c r="DC162" s="0" t="n">
        <f aca="false">ROUND(AT162*AG162,2)</f>
        <v>0</v>
      </c>
      <c r="DF162" s="0" t="n">
        <f aca="false">ROUND(ROUND(AE162,2)*CX162,2)</f>
        <v>0</v>
      </c>
      <c r="DG162" s="0" t="n">
        <f aca="false">ROUND(ROUND(AF162,2)*CX162,2)</f>
        <v>0</v>
      </c>
      <c r="DH162" s="0" t="n">
        <f aca="false">ROUND(ROUND(AG162,2)*ROUND(AT162*Source!I113,9),2)</f>
        <v>0</v>
      </c>
      <c r="DI162" s="0" t="n">
        <f aca="false">ROUND(ROUND(AH162,2)*CX162,2)</f>
        <v>0</v>
      </c>
      <c r="DJ162" s="0" t="n">
        <f aca="false">DF162</f>
        <v>0</v>
      </c>
      <c r="DK162" s="0" t="n">
        <v>0</v>
      </c>
      <c r="DM162" s="0" t="n">
        <v>0</v>
      </c>
      <c r="DO162" s="0" t="n">
        <v>0</v>
      </c>
    </row>
    <row r="163" customFormat="false" ht="12.75" hidden="false" customHeight="false" outlineLevel="0" collapsed="false">
      <c r="A163" s="0" t="n">
        <f aca="false">ROW(Source!A114)</f>
        <v>114</v>
      </c>
      <c r="B163" s="0" t="n">
        <v>86497921</v>
      </c>
      <c r="C163" s="0" t="n">
        <v>86498093</v>
      </c>
      <c r="D163" s="0" t="n">
        <v>0</v>
      </c>
      <c r="E163" s="0" t="n">
        <v>1</v>
      </c>
      <c r="F163" s="0" t="n">
        <v>1</v>
      </c>
      <c r="G163" s="0" t="n">
        <v>30515945</v>
      </c>
      <c r="H163" s="0" t="n">
        <v>1</v>
      </c>
      <c r="I163" s="0" t="s">
        <v>93</v>
      </c>
      <c r="K163" s="0" t="s">
        <v>258</v>
      </c>
      <c r="L163" s="0" t="n">
        <v>1369</v>
      </c>
      <c r="N163" s="0" t="n">
        <v>1013</v>
      </c>
      <c r="O163" s="0" t="s">
        <v>259</v>
      </c>
      <c r="P163" s="0" t="s">
        <v>259</v>
      </c>
      <c r="Q163" s="0" t="n">
        <v>1</v>
      </c>
      <c r="W163" s="0" t="n">
        <v>0</v>
      </c>
      <c r="X163" s="0" t="n">
        <v>-2001970737</v>
      </c>
      <c r="Y163" s="0" t="n">
        <f aca="false">(AT163*1.1)</f>
        <v>0.176</v>
      </c>
      <c r="AA163" s="0" t="n">
        <v>0</v>
      </c>
      <c r="AB163" s="0" t="n">
        <v>0</v>
      </c>
      <c r="AC163" s="0" t="n">
        <v>0</v>
      </c>
      <c r="AD163" s="0" t="n">
        <v>0</v>
      </c>
      <c r="AE163" s="0" t="n">
        <v>0</v>
      </c>
      <c r="AF163" s="0" t="n">
        <v>0</v>
      </c>
      <c r="AG163" s="0" t="n">
        <v>0</v>
      </c>
      <c r="AH163" s="0" t="n">
        <v>0</v>
      </c>
      <c r="AI163" s="0" t="n">
        <v>1</v>
      </c>
      <c r="AJ163" s="0" t="n">
        <v>1</v>
      </c>
      <c r="AK163" s="0" t="n">
        <v>1</v>
      </c>
      <c r="AL163" s="0" t="n">
        <v>1</v>
      </c>
      <c r="AM163" s="0" t="n">
        <v>0</v>
      </c>
      <c r="AN163" s="0" t="n">
        <v>0</v>
      </c>
      <c r="AO163" s="0" t="n">
        <v>1</v>
      </c>
      <c r="AP163" s="0" t="n">
        <v>0</v>
      </c>
      <c r="AQ163" s="0" t="n">
        <v>0</v>
      </c>
      <c r="AR163" s="0" t="n">
        <v>0</v>
      </c>
      <c r="AT163" s="0" t="n">
        <v>0.16</v>
      </c>
      <c r="AU163" s="0" t="s">
        <v>173</v>
      </c>
      <c r="AV163" s="0" t="n">
        <v>1</v>
      </c>
      <c r="AW163" s="0" t="n">
        <v>2</v>
      </c>
      <c r="AX163" s="0" t="n">
        <v>86498101</v>
      </c>
      <c r="AY163" s="0" t="n">
        <v>1</v>
      </c>
      <c r="AZ163" s="0" t="n">
        <v>6144</v>
      </c>
      <c r="BA163" s="0" t="n">
        <v>163</v>
      </c>
      <c r="BB163" s="0" t="n">
        <v>0</v>
      </c>
      <c r="BC163" s="0" t="n">
        <v>0</v>
      </c>
      <c r="BD163" s="0" t="n">
        <v>0</v>
      </c>
      <c r="BE163" s="0" t="n">
        <v>0</v>
      </c>
      <c r="BF163" s="0" t="n">
        <v>0</v>
      </c>
      <c r="BG163" s="0" t="n">
        <v>0</v>
      </c>
      <c r="BH163" s="0" t="n">
        <v>0</v>
      </c>
      <c r="BI163" s="0" t="n">
        <v>0</v>
      </c>
      <c r="BJ163" s="0" t="n">
        <v>0</v>
      </c>
      <c r="BK163" s="0" t="n">
        <v>0</v>
      </c>
      <c r="BL163" s="0" t="n">
        <v>0</v>
      </c>
      <c r="BM163" s="0" t="n">
        <v>0</v>
      </c>
      <c r="BN163" s="0" t="n">
        <v>0</v>
      </c>
      <c r="BO163" s="0" t="n">
        <v>0</v>
      </c>
      <c r="BP163" s="0" t="n">
        <v>0</v>
      </c>
      <c r="BQ163" s="0" t="n">
        <v>0</v>
      </c>
      <c r="BR163" s="0" t="n">
        <v>0</v>
      </c>
      <c r="BS163" s="0" t="n">
        <v>0</v>
      </c>
      <c r="BT163" s="0" t="n">
        <v>0</v>
      </c>
      <c r="BU163" s="0" t="n">
        <v>0</v>
      </c>
      <c r="BV163" s="0" t="n">
        <v>0</v>
      </c>
      <c r="BW163" s="0" t="n">
        <v>0</v>
      </c>
      <c r="CU163" s="0" t="n">
        <f aca="false">ROUND(AT163*Source!I114*AH163*AL163,2)</f>
        <v>0</v>
      </c>
      <c r="CV163" s="0" t="n">
        <f aca="false">ROUND(Y163*Source!I114,9)</f>
        <v>3.52</v>
      </c>
      <c r="CW163" s="0" t="n">
        <v>0</v>
      </c>
      <c r="CX163" s="0" t="n">
        <f aca="false">ROUND(Y163*Source!I114,9)</f>
        <v>3.52</v>
      </c>
      <c r="CY163" s="0" t="n">
        <f aca="false">AD163</f>
        <v>0</v>
      </c>
      <c r="CZ163" s="0" t="n">
        <f aca="false">AH163</f>
        <v>0</v>
      </c>
      <c r="DA163" s="0" t="n">
        <f aca="false">AL163</f>
        <v>1</v>
      </c>
      <c r="DB163" s="0" t="n">
        <f aca="false">(ROUND(AT163*CZ163,2)*1.1)</f>
        <v>0</v>
      </c>
      <c r="DC163" s="0" t="n">
        <f aca="false">(ROUND(AT163*AG163,2)*1.1)</f>
        <v>0</v>
      </c>
      <c r="DF163" s="0" t="n">
        <f aca="false">ROUND(ROUND(AE163,2)*CX163,2)</f>
        <v>0</v>
      </c>
      <c r="DG163" s="0" t="n">
        <f aca="false">ROUND(ROUND(AF163,2)*CX163,2)</f>
        <v>0</v>
      </c>
      <c r="DH163" s="0" t="n">
        <f aca="false">ROUND(ROUND(AG163,2)*ROUND((AT163*Source!I114*1.1),9),2)</f>
        <v>0</v>
      </c>
      <c r="DI163" s="0" t="n">
        <f aca="false">ROUND(ROUND(AH163,2)*CX163,2)</f>
        <v>0</v>
      </c>
      <c r="DJ163" s="0" t="n">
        <f aca="false">DI163</f>
        <v>0</v>
      </c>
      <c r="DK163" s="0" t="n">
        <v>0</v>
      </c>
      <c r="DM163" s="0" t="n">
        <v>0</v>
      </c>
      <c r="DO163" s="0" t="n">
        <v>0</v>
      </c>
      <c r="DP163" s="0" t="s">
        <v>173</v>
      </c>
    </row>
    <row r="164" customFormat="false" ht="12.75" hidden="false" customHeight="false" outlineLevel="0" collapsed="false">
      <c r="A164" s="0" t="n">
        <f aca="false">ROW(Source!A114)</f>
        <v>114</v>
      </c>
      <c r="B164" s="0" t="n">
        <v>86497921</v>
      </c>
      <c r="C164" s="0" t="n">
        <v>86498093</v>
      </c>
      <c r="D164" s="0" t="n">
        <v>0</v>
      </c>
      <c r="E164" s="0" t="n">
        <v>1</v>
      </c>
      <c r="F164" s="0" t="n">
        <v>1</v>
      </c>
      <c r="G164" s="0" t="n">
        <v>30515945</v>
      </c>
      <c r="H164" s="0" t="n">
        <v>2</v>
      </c>
      <c r="I164" s="0" t="s">
        <v>284</v>
      </c>
      <c r="K164" s="0" t="s">
        <v>285</v>
      </c>
      <c r="L164" s="0" t="n">
        <v>1368</v>
      </c>
      <c r="N164" s="0" t="n">
        <v>1011</v>
      </c>
      <c r="O164" s="0" t="s">
        <v>262</v>
      </c>
      <c r="P164" s="0" t="s">
        <v>262</v>
      </c>
      <c r="Q164" s="0" t="n">
        <v>1</v>
      </c>
      <c r="W164" s="0" t="n">
        <v>0</v>
      </c>
      <c r="X164" s="0" t="n">
        <v>-1513636691</v>
      </c>
      <c r="Y164" s="0" t="n">
        <f aca="false">AT164</f>
        <v>0.047</v>
      </c>
      <c r="AA164" s="0" t="n">
        <v>0</v>
      </c>
      <c r="AB164" s="0" t="n">
        <v>161.83</v>
      </c>
      <c r="AC164" s="0" t="n">
        <v>17.06</v>
      </c>
      <c r="AD164" s="0" t="n">
        <v>0</v>
      </c>
      <c r="AE164" s="0" t="n">
        <v>0</v>
      </c>
      <c r="AF164" s="0" t="n">
        <v>151.67</v>
      </c>
      <c r="AG164" s="0" t="n">
        <v>15.99</v>
      </c>
      <c r="AH164" s="0" t="n">
        <v>0</v>
      </c>
      <c r="AI164" s="0" t="n">
        <v>1</v>
      </c>
      <c r="AJ164" s="0" t="n">
        <v>1</v>
      </c>
      <c r="AK164" s="0" t="n">
        <v>1</v>
      </c>
      <c r="AL164" s="0" t="n">
        <v>1</v>
      </c>
      <c r="AM164" s="0" t="n">
        <v>0</v>
      </c>
      <c r="AN164" s="0" t="n">
        <v>0</v>
      </c>
      <c r="AO164" s="0" t="n">
        <v>1</v>
      </c>
      <c r="AP164" s="0" t="n">
        <v>0</v>
      </c>
      <c r="AQ164" s="0" t="n">
        <v>0</v>
      </c>
      <c r="AR164" s="0" t="n">
        <v>0</v>
      </c>
      <c r="AT164" s="0" t="n">
        <v>0.047</v>
      </c>
      <c r="AV164" s="0" t="n">
        <v>0</v>
      </c>
      <c r="AW164" s="0" t="n">
        <v>2</v>
      </c>
      <c r="AX164" s="0" t="n">
        <v>86498102</v>
      </c>
      <c r="AY164" s="0" t="n">
        <v>1</v>
      </c>
      <c r="AZ164" s="0" t="n">
        <v>6144</v>
      </c>
      <c r="BA164" s="0" t="n">
        <v>164</v>
      </c>
      <c r="BB164" s="0" t="n">
        <v>0</v>
      </c>
      <c r="BC164" s="0" t="n">
        <v>0</v>
      </c>
      <c r="BD164" s="0" t="n">
        <v>0</v>
      </c>
      <c r="BE164" s="0" t="n">
        <v>0</v>
      </c>
      <c r="BF164" s="0" t="n">
        <v>0</v>
      </c>
      <c r="BG164" s="0" t="n">
        <v>0</v>
      </c>
      <c r="BH164" s="0" t="n">
        <v>0</v>
      </c>
      <c r="BI164" s="0" t="n">
        <v>0</v>
      </c>
      <c r="BJ164" s="0" t="n">
        <v>0</v>
      </c>
      <c r="BK164" s="0" t="n">
        <v>0</v>
      </c>
      <c r="BL164" s="0" t="n">
        <v>0</v>
      </c>
      <c r="BM164" s="0" t="n">
        <v>0</v>
      </c>
      <c r="BN164" s="0" t="n">
        <v>0</v>
      </c>
      <c r="BO164" s="0" t="n">
        <v>0</v>
      </c>
      <c r="BP164" s="0" t="n">
        <v>0</v>
      </c>
      <c r="BQ164" s="0" t="n">
        <v>0</v>
      </c>
      <c r="BR164" s="0" t="n">
        <v>0</v>
      </c>
      <c r="BS164" s="0" t="n">
        <v>0</v>
      </c>
      <c r="BT164" s="0" t="n">
        <v>0</v>
      </c>
      <c r="BU164" s="0" t="n">
        <v>0</v>
      </c>
      <c r="BV164" s="0" t="n">
        <v>0</v>
      </c>
      <c r="BW164" s="0" t="n">
        <v>0</v>
      </c>
      <c r="CV164" s="0" t="n">
        <v>0</v>
      </c>
      <c r="CW164" s="0" t="n">
        <f aca="false">ROUND(AT164*Source!I114*DO164,9)</f>
        <v>0</v>
      </c>
      <c r="CX164" s="0" t="n">
        <f aca="false">ROUND(Y164*Source!I114,9)</f>
        <v>0.94</v>
      </c>
      <c r="CY164" s="0" t="n">
        <f aca="false">AB164</f>
        <v>161.83</v>
      </c>
      <c r="CZ164" s="0" t="n">
        <f aca="false">AF164</f>
        <v>151.67</v>
      </c>
      <c r="DA164" s="0" t="n">
        <f aca="false">AJ164</f>
        <v>1</v>
      </c>
      <c r="DB164" s="0" t="n">
        <f aca="false">ROUND(AT164*CZ164,2)</f>
        <v>7.13</v>
      </c>
      <c r="DC164" s="0" t="n">
        <f aca="false">ROUND(AT164*AG164,2)</f>
        <v>0.75</v>
      </c>
      <c r="DF164" s="0" t="n">
        <f aca="false">ROUND(ROUND(AE164,2)*CX164,2)</f>
        <v>0</v>
      </c>
      <c r="DG164" s="0" t="n">
        <f aca="false">ROUND(ROUND(AF164,2)*CX164,2)</f>
        <v>142.57</v>
      </c>
      <c r="DH164" s="0" t="n">
        <f aca="false">ROUND(ROUND(AG164,2)*ROUND(AT164*Source!I114,9),2)</f>
        <v>15.03</v>
      </c>
      <c r="DI164" s="0" t="n">
        <f aca="false">ROUND(ROUND(AH164,2)*CX164,2)</f>
        <v>0</v>
      </c>
      <c r="DJ164" s="0" t="n">
        <f aca="false">DG164</f>
        <v>142.57</v>
      </c>
      <c r="DK164" s="0" t="n">
        <v>0</v>
      </c>
      <c r="DM164" s="0" t="n">
        <v>0</v>
      </c>
      <c r="DO164" s="0" t="n">
        <v>0</v>
      </c>
    </row>
    <row r="165" customFormat="false" ht="12.75" hidden="false" customHeight="false" outlineLevel="0" collapsed="false">
      <c r="A165" s="0" t="n">
        <f aca="false">ROW(Source!A114)</f>
        <v>114</v>
      </c>
      <c r="B165" s="0" t="n">
        <v>86497921</v>
      </c>
      <c r="C165" s="0" t="n">
        <v>86498093</v>
      </c>
      <c r="D165" s="0" t="n">
        <v>0</v>
      </c>
      <c r="E165" s="0" t="n">
        <v>1</v>
      </c>
      <c r="F165" s="0" t="n">
        <v>1</v>
      </c>
      <c r="G165" s="0" t="n">
        <v>30515945</v>
      </c>
      <c r="H165" s="0" t="n">
        <v>2</v>
      </c>
      <c r="I165" s="0" t="s">
        <v>338</v>
      </c>
      <c r="K165" s="0" t="s">
        <v>339</v>
      </c>
      <c r="L165" s="0" t="n">
        <v>1368</v>
      </c>
      <c r="N165" s="0" t="n">
        <v>1011</v>
      </c>
      <c r="O165" s="0" t="s">
        <v>262</v>
      </c>
      <c r="P165" s="0" t="s">
        <v>262</v>
      </c>
      <c r="Q165" s="0" t="n">
        <v>1</v>
      </c>
      <c r="W165" s="0" t="n">
        <v>0</v>
      </c>
      <c r="X165" s="0" t="n">
        <v>-486283165</v>
      </c>
      <c r="Y165" s="0" t="n">
        <f aca="false">AT165</f>
        <v>0.0072</v>
      </c>
      <c r="AA165" s="0" t="n">
        <v>0</v>
      </c>
      <c r="AB165" s="0" t="n">
        <v>83.19</v>
      </c>
      <c r="AC165" s="0" t="n">
        <v>14.81</v>
      </c>
      <c r="AD165" s="0" t="n">
        <v>0</v>
      </c>
      <c r="AE165" s="0" t="n">
        <v>0</v>
      </c>
      <c r="AF165" s="0" t="n">
        <v>77.97</v>
      </c>
      <c r="AG165" s="0" t="n">
        <v>13.88</v>
      </c>
      <c r="AH165" s="0" t="n">
        <v>0</v>
      </c>
      <c r="AI165" s="0" t="n">
        <v>1</v>
      </c>
      <c r="AJ165" s="0" t="n">
        <v>1</v>
      </c>
      <c r="AK165" s="0" t="n">
        <v>1</v>
      </c>
      <c r="AL165" s="0" t="n">
        <v>1</v>
      </c>
      <c r="AM165" s="0" t="n">
        <v>0</v>
      </c>
      <c r="AN165" s="0" t="n">
        <v>0</v>
      </c>
      <c r="AO165" s="0" t="n">
        <v>1</v>
      </c>
      <c r="AP165" s="0" t="n">
        <v>0</v>
      </c>
      <c r="AQ165" s="0" t="n">
        <v>0</v>
      </c>
      <c r="AR165" s="0" t="n">
        <v>0</v>
      </c>
      <c r="AT165" s="0" t="n">
        <v>0.0072</v>
      </c>
      <c r="AV165" s="0" t="n">
        <v>0</v>
      </c>
      <c r="AW165" s="0" t="n">
        <v>2</v>
      </c>
      <c r="AX165" s="0" t="n">
        <v>86498103</v>
      </c>
      <c r="AY165" s="0" t="n">
        <v>1</v>
      </c>
      <c r="AZ165" s="0" t="n">
        <v>6144</v>
      </c>
      <c r="BA165" s="0" t="n">
        <v>165</v>
      </c>
      <c r="BB165" s="0" t="n">
        <v>0</v>
      </c>
      <c r="BC165" s="0" t="n">
        <v>0</v>
      </c>
      <c r="BD165" s="0" t="n">
        <v>0</v>
      </c>
      <c r="BE165" s="0" t="n">
        <v>0</v>
      </c>
      <c r="BF165" s="0" t="n">
        <v>0</v>
      </c>
      <c r="BG165" s="0" t="n">
        <v>0</v>
      </c>
      <c r="BH165" s="0" t="n">
        <v>0</v>
      </c>
      <c r="BI165" s="0" t="n">
        <v>0</v>
      </c>
      <c r="BJ165" s="0" t="n">
        <v>0</v>
      </c>
      <c r="BK165" s="0" t="n">
        <v>0</v>
      </c>
      <c r="BL165" s="0" t="n">
        <v>0</v>
      </c>
      <c r="BM165" s="0" t="n">
        <v>0</v>
      </c>
      <c r="BN165" s="0" t="n">
        <v>0</v>
      </c>
      <c r="BO165" s="0" t="n">
        <v>0</v>
      </c>
      <c r="BP165" s="0" t="n">
        <v>0</v>
      </c>
      <c r="BQ165" s="0" t="n">
        <v>0</v>
      </c>
      <c r="BR165" s="0" t="n">
        <v>0</v>
      </c>
      <c r="BS165" s="0" t="n">
        <v>0</v>
      </c>
      <c r="BT165" s="0" t="n">
        <v>0</v>
      </c>
      <c r="BU165" s="0" t="n">
        <v>0</v>
      </c>
      <c r="BV165" s="0" t="n">
        <v>0</v>
      </c>
      <c r="BW165" s="0" t="n">
        <v>0</v>
      </c>
      <c r="CV165" s="0" t="n">
        <v>0</v>
      </c>
      <c r="CW165" s="0" t="n">
        <f aca="false">ROUND(AT165*Source!I114*DO165,9)</f>
        <v>0</v>
      </c>
      <c r="CX165" s="0" t="n">
        <f aca="false">ROUND(Y165*Source!I114,9)</f>
        <v>0.144</v>
      </c>
      <c r="CY165" s="0" t="n">
        <f aca="false">AB165</f>
        <v>83.19</v>
      </c>
      <c r="CZ165" s="0" t="n">
        <f aca="false">AF165</f>
        <v>77.97</v>
      </c>
      <c r="DA165" s="0" t="n">
        <f aca="false">AJ165</f>
        <v>1</v>
      </c>
      <c r="DB165" s="0" t="n">
        <f aca="false">ROUND(AT165*CZ165,2)</f>
        <v>0.56</v>
      </c>
      <c r="DC165" s="0" t="n">
        <f aca="false">ROUND(AT165*AG165,2)</f>
        <v>0.1</v>
      </c>
      <c r="DF165" s="0" t="n">
        <f aca="false">ROUND(ROUND(AE165,2)*CX165,2)</f>
        <v>0</v>
      </c>
      <c r="DG165" s="0" t="n">
        <f aca="false">ROUND(ROUND(AF165,2)*CX165,2)</f>
        <v>11.23</v>
      </c>
      <c r="DH165" s="0" t="n">
        <f aca="false">ROUND(ROUND(AG165,2)*ROUND(AT165*Source!I114,9),2)</f>
        <v>2</v>
      </c>
      <c r="DI165" s="0" t="n">
        <f aca="false">ROUND(ROUND(AH165,2)*CX165,2)</f>
        <v>0</v>
      </c>
      <c r="DJ165" s="0" t="n">
        <f aca="false">DG165</f>
        <v>11.23</v>
      </c>
      <c r="DK165" s="0" t="n">
        <v>0</v>
      </c>
      <c r="DM165" s="0" t="n">
        <v>0</v>
      </c>
      <c r="DO165" s="0" t="n">
        <v>0</v>
      </c>
    </row>
    <row r="166" customFormat="false" ht="12.75" hidden="false" customHeight="false" outlineLevel="0" collapsed="false">
      <c r="A166" s="0" t="n">
        <f aca="false">ROW(Source!A114)</f>
        <v>114</v>
      </c>
      <c r="B166" s="0" t="n">
        <v>86497921</v>
      </c>
      <c r="C166" s="0" t="n">
        <v>86498093</v>
      </c>
      <c r="D166" s="0" t="n">
        <v>0</v>
      </c>
      <c r="E166" s="0" t="n">
        <v>1</v>
      </c>
      <c r="F166" s="0" t="n">
        <v>1</v>
      </c>
      <c r="G166" s="0" t="n">
        <v>30515945</v>
      </c>
      <c r="H166" s="0" t="n">
        <v>3</v>
      </c>
      <c r="I166" s="0" t="s">
        <v>236</v>
      </c>
      <c r="K166" s="0" t="s">
        <v>66</v>
      </c>
      <c r="L166" s="0" t="n">
        <v>1339</v>
      </c>
      <c r="N166" s="0" t="n">
        <v>1007</v>
      </c>
      <c r="O166" s="0" t="s">
        <v>222</v>
      </c>
      <c r="P166" s="0" t="s">
        <v>222</v>
      </c>
      <c r="Q166" s="0" t="n">
        <v>1</v>
      </c>
      <c r="W166" s="0" t="n">
        <v>0</v>
      </c>
      <c r="X166" s="0" t="n">
        <v>-24834780</v>
      </c>
      <c r="Y166" s="0" t="n">
        <f aca="false">AT166</f>
        <v>0.07</v>
      </c>
      <c r="AA166" s="0" t="n">
        <v>100.2</v>
      </c>
      <c r="AB166" s="0" t="n">
        <v>0</v>
      </c>
      <c r="AC166" s="0" t="n">
        <v>0</v>
      </c>
      <c r="AD166" s="0" t="n">
        <v>0</v>
      </c>
      <c r="AE166" s="0" t="n">
        <v>99.9</v>
      </c>
      <c r="AF166" s="0" t="n">
        <v>0</v>
      </c>
      <c r="AG166" s="0" t="n">
        <v>0</v>
      </c>
      <c r="AH166" s="0" t="n">
        <v>0</v>
      </c>
      <c r="AI166" s="0" t="n">
        <v>1</v>
      </c>
      <c r="AJ166" s="0" t="n">
        <v>1</v>
      </c>
      <c r="AK166" s="0" t="n">
        <v>1</v>
      </c>
      <c r="AL166" s="0" t="n">
        <v>1</v>
      </c>
      <c r="AM166" s="0" t="n">
        <v>0</v>
      </c>
      <c r="AN166" s="0" t="n">
        <v>0</v>
      </c>
      <c r="AO166" s="0" t="n">
        <v>1</v>
      </c>
      <c r="AP166" s="0" t="n">
        <v>0</v>
      </c>
      <c r="AQ166" s="0" t="n">
        <v>0</v>
      </c>
      <c r="AR166" s="0" t="n">
        <v>0</v>
      </c>
      <c r="AT166" s="0" t="n">
        <v>0.07</v>
      </c>
      <c r="AV166" s="0" t="n">
        <v>0</v>
      </c>
      <c r="AW166" s="0" t="n">
        <v>2</v>
      </c>
      <c r="AX166" s="0" t="n">
        <v>86498104</v>
      </c>
      <c r="AY166" s="0" t="n">
        <v>1</v>
      </c>
      <c r="AZ166" s="0" t="n">
        <v>0</v>
      </c>
      <c r="BA166" s="0" t="n">
        <v>166</v>
      </c>
      <c r="BB166" s="0" t="n">
        <v>0</v>
      </c>
      <c r="BC166" s="0" t="n">
        <v>0</v>
      </c>
      <c r="BD166" s="0" t="n">
        <v>0</v>
      </c>
      <c r="BE166" s="0" t="n">
        <v>0</v>
      </c>
      <c r="BF166" s="0" t="n">
        <v>0</v>
      </c>
      <c r="BG166" s="0" t="n">
        <v>0</v>
      </c>
      <c r="BH166" s="0" t="n">
        <v>0</v>
      </c>
      <c r="BI166" s="0" t="n">
        <v>0</v>
      </c>
      <c r="BJ166" s="0" t="n">
        <v>0</v>
      </c>
      <c r="BK166" s="0" t="n">
        <v>0</v>
      </c>
      <c r="BL166" s="0" t="n">
        <v>0</v>
      </c>
      <c r="BM166" s="0" t="n">
        <v>0</v>
      </c>
      <c r="BN166" s="0" t="n">
        <v>0</v>
      </c>
      <c r="BO166" s="0" t="n">
        <v>0</v>
      </c>
      <c r="BP166" s="0" t="n">
        <v>0</v>
      </c>
      <c r="BQ166" s="0" t="n">
        <v>0</v>
      </c>
      <c r="BR166" s="0" t="n">
        <v>0</v>
      </c>
      <c r="BS166" s="0" t="n">
        <v>0</v>
      </c>
      <c r="BT166" s="0" t="n">
        <v>0</v>
      </c>
      <c r="BU166" s="0" t="n">
        <v>0</v>
      </c>
      <c r="BV166" s="0" t="n">
        <v>0</v>
      </c>
      <c r="BW166" s="0" t="n">
        <v>0</v>
      </c>
      <c r="CV166" s="0" t="n">
        <v>0</v>
      </c>
      <c r="CW166" s="0" t="n">
        <v>0</v>
      </c>
      <c r="CX166" s="0" t="n">
        <f aca="false">ROUND(Y166*Source!I114,9)</f>
        <v>1.4</v>
      </c>
      <c r="CY166" s="0" t="n">
        <f aca="false">AA166</f>
        <v>100.2</v>
      </c>
      <c r="CZ166" s="0" t="n">
        <f aca="false">AE166</f>
        <v>99.9</v>
      </c>
      <c r="DA166" s="0" t="n">
        <f aca="false">AI166</f>
        <v>1</v>
      </c>
      <c r="DB166" s="0" t="n">
        <f aca="false">ROUND(AT166*CZ166,2)</f>
        <v>6.99</v>
      </c>
      <c r="DC166" s="0" t="n">
        <f aca="false">ROUND(AT166*AG166,2)</f>
        <v>0</v>
      </c>
      <c r="DF166" s="0" t="n">
        <f aca="false">ROUND(ROUND(AE166,2)*CX166,2)</f>
        <v>139.86</v>
      </c>
      <c r="DG166" s="0" t="n">
        <f aca="false">ROUND(ROUND(AF166,2)*CX166,2)</f>
        <v>0</v>
      </c>
      <c r="DH166" s="0" t="n">
        <f aca="false">ROUND(ROUND(AG166,2)*ROUND(AT166*Source!I114,9),2)</f>
        <v>0</v>
      </c>
      <c r="DI166" s="0" t="n">
        <f aca="false">ROUND(ROUND(AH166,2)*CX166,2)</f>
        <v>0</v>
      </c>
      <c r="DJ166" s="0" t="n">
        <f aca="false">DF166</f>
        <v>139.86</v>
      </c>
      <c r="DK166" s="0" t="n">
        <v>0</v>
      </c>
      <c r="DM166" s="0" t="n">
        <v>0</v>
      </c>
      <c r="DO166" s="0" t="n">
        <v>0</v>
      </c>
    </row>
    <row r="167" customFormat="false" ht="12.75" hidden="false" customHeight="false" outlineLevel="0" collapsed="false">
      <c r="A167" s="0" t="n">
        <f aca="false">ROW(Source!A114)</f>
        <v>114</v>
      </c>
      <c r="B167" s="0" t="n">
        <v>86497921</v>
      </c>
      <c r="C167" s="0" t="n">
        <v>86498093</v>
      </c>
      <c r="D167" s="0" t="n">
        <v>0</v>
      </c>
      <c r="E167" s="0" t="n">
        <v>1</v>
      </c>
      <c r="F167" s="0" t="n">
        <v>1</v>
      </c>
      <c r="G167" s="0" t="n">
        <v>30515945</v>
      </c>
      <c r="H167" s="0" t="n">
        <v>3</v>
      </c>
      <c r="I167" s="0" t="s">
        <v>340</v>
      </c>
      <c r="K167" s="0" t="s">
        <v>341</v>
      </c>
      <c r="L167" s="0" t="n">
        <v>1346</v>
      </c>
      <c r="N167" s="0" t="n">
        <v>1009</v>
      </c>
      <c r="O167" s="0" t="s">
        <v>307</v>
      </c>
      <c r="P167" s="0" t="s">
        <v>307</v>
      </c>
      <c r="Q167" s="0" t="n">
        <v>1</v>
      </c>
      <c r="W167" s="0" t="n">
        <v>0</v>
      </c>
      <c r="X167" s="0" t="n">
        <v>-2014293098</v>
      </c>
      <c r="Y167" s="0" t="n">
        <f aca="false">AT167</f>
        <v>0.00045</v>
      </c>
      <c r="AA167" s="0" t="n">
        <v>19.45</v>
      </c>
      <c r="AB167" s="0" t="n">
        <v>0</v>
      </c>
      <c r="AC167" s="0" t="n">
        <v>0</v>
      </c>
      <c r="AD167" s="0" t="n">
        <v>0</v>
      </c>
      <c r="AE167" s="0" t="n">
        <v>19.39</v>
      </c>
      <c r="AF167" s="0" t="n">
        <v>0</v>
      </c>
      <c r="AG167" s="0" t="n">
        <v>0</v>
      </c>
      <c r="AH167" s="0" t="n">
        <v>0</v>
      </c>
      <c r="AI167" s="0" t="n">
        <v>1</v>
      </c>
      <c r="AJ167" s="0" t="n">
        <v>1</v>
      </c>
      <c r="AK167" s="0" t="n">
        <v>1</v>
      </c>
      <c r="AL167" s="0" t="n">
        <v>1</v>
      </c>
      <c r="AM167" s="0" t="n">
        <v>0</v>
      </c>
      <c r="AN167" s="0" t="n">
        <v>0</v>
      </c>
      <c r="AO167" s="0" t="n">
        <v>1</v>
      </c>
      <c r="AP167" s="0" t="n">
        <v>0</v>
      </c>
      <c r="AQ167" s="0" t="n">
        <v>0</v>
      </c>
      <c r="AR167" s="0" t="n">
        <v>0</v>
      </c>
      <c r="AT167" s="0" t="n">
        <v>0.00045</v>
      </c>
      <c r="AV167" s="0" t="n">
        <v>0</v>
      </c>
      <c r="AW167" s="0" t="n">
        <v>2</v>
      </c>
      <c r="AX167" s="0" t="n">
        <v>86498105</v>
      </c>
      <c r="AY167" s="0" t="n">
        <v>1</v>
      </c>
      <c r="AZ167" s="0" t="n">
        <v>0</v>
      </c>
      <c r="BA167" s="0" t="n">
        <v>167</v>
      </c>
      <c r="BB167" s="0" t="n">
        <v>0</v>
      </c>
      <c r="BC167" s="0" t="n">
        <v>0</v>
      </c>
      <c r="BD167" s="0" t="n">
        <v>0</v>
      </c>
      <c r="BE167" s="0" t="n">
        <v>0</v>
      </c>
      <c r="BF167" s="0" t="n">
        <v>0</v>
      </c>
      <c r="BG167" s="0" t="n">
        <v>0</v>
      </c>
      <c r="BH167" s="0" t="n">
        <v>0</v>
      </c>
      <c r="BI167" s="0" t="n">
        <v>0</v>
      </c>
      <c r="BJ167" s="0" t="n">
        <v>0</v>
      </c>
      <c r="BK167" s="0" t="n">
        <v>0</v>
      </c>
      <c r="BL167" s="0" t="n">
        <v>0</v>
      </c>
      <c r="BM167" s="0" t="n">
        <v>0</v>
      </c>
      <c r="BN167" s="0" t="n">
        <v>0</v>
      </c>
      <c r="BO167" s="0" t="n">
        <v>0</v>
      </c>
      <c r="BP167" s="0" t="n">
        <v>0</v>
      </c>
      <c r="BQ167" s="0" t="n">
        <v>0</v>
      </c>
      <c r="BR167" s="0" t="n">
        <v>0</v>
      </c>
      <c r="BS167" s="0" t="n">
        <v>0</v>
      </c>
      <c r="BT167" s="0" t="n">
        <v>0</v>
      </c>
      <c r="BU167" s="0" t="n">
        <v>0</v>
      </c>
      <c r="BV167" s="0" t="n">
        <v>0</v>
      </c>
      <c r="BW167" s="0" t="n">
        <v>0</v>
      </c>
      <c r="CV167" s="0" t="n">
        <v>0</v>
      </c>
      <c r="CW167" s="0" t="n">
        <v>0</v>
      </c>
      <c r="CX167" s="0" t="n">
        <f aca="false">ROUND(Y167*Source!I114,9)</f>
        <v>0.009</v>
      </c>
      <c r="CY167" s="0" t="n">
        <f aca="false">AA167</f>
        <v>19.45</v>
      </c>
      <c r="CZ167" s="0" t="n">
        <f aca="false">AE167</f>
        <v>19.39</v>
      </c>
      <c r="DA167" s="0" t="n">
        <f aca="false">AI167</f>
        <v>1</v>
      </c>
      <c r="DB167" s="0" t="n">
        <f aca="false">ROUND(AT167*CZ167,2)</f>
        <v>0.01</v>
      </c>
      <c r="DC167" s="0" t="n">
        <f aca="false">ROUND(AT167*AG167,2)</f>
        <v>0</v>
      </c>
      <c r="DF167" s="0" t="n">
        <f aca="false">ROUND(ROUND(AE167,2)*CX167,2)</f>
        <v>0.17</v>
      </c>
      <c r="DG167" s="0" t="n">
        <f aca="false">ROUND(ROUND(AF167,2)*CX167,2)</f>
        <v>0</v>
      </c>
      <c r="DH167" s="0" t="n">
        <f aca="false">ROUND(ROUND(AG167,2)*ROUND(AT167*Source!I114,9),2)</f>
        <v>0</v>
      </c>
      <c r="DI167" s="0" t="n">
        <f aca="false">ROUND(ROUND(AH167,2)*CX167,2)</f>
        <v>0</v>
      </c>
      <c r="DJ167" s="0" t="n">
        <f aca="false">DF167</f>
        <v>0.17</v>
      </c>
      <c r="DK167" s="0" t="n">
        <v>0</v>
      </c>
      <c r="DM167" s="0" t="n">
        <v>0</v>
      </c>
      <c r="DO167" s="0" t="n">
        <v>0</v>
      </c>
    </row>
    <row r="168" customFormat="false" ht="12.75" hidden="false" customHeight="false" outlineLevel="0" collapsed="false">
      <c r="A168" s="0" t="n">
        <f aca="false">ROW(Source!A114)</f>
        <v>114</v>
      </c>
      <c r="B168" s="0" t="n">
        <v>86497921</v>
      </c>
      <c r="C168" s="0" t="n">
        <v>86498093</v>
      </c>
      <c r="D168" s="0" t="n">
        <v>0</v>
      </c>
      <c r="E168" s="0" t="n">
        <v>1</v>
      </c>
      <c r="F168" s="0" t="n">
        <v>1</v>
      </c>
      <c r="G168" s="0" t="n">
        <v>30515945</v>
      </c>
      <c r="H168" s="0" t="n">
        <v>3</v>
      </c>
      <c r="I168" s="0" t="s">
        <v>342</v>
      </c>
      <c r="K168" s="0" t="s">
        <v>343</v>
      </c>
      <c r="L168" s="0" t="n">
        <v>1301</v>
      </c>
      <c r="N168" s="0" t="n">
        <v>1003</v>
      </c>
      <c r="O168" s="0" t="s">
        <v>192</v>
      </c>
      <c r="P168" s="0" t="s">
        <v>192</v>
      </c>
      <c r="Q168" s="0" t="n">
        <v>1</v>
      </c>
      <c r="W168" s="0" t="n">
        <v>0</v>
      </c>
      <c r="X168" s="0" t="n">
        <v>-1131822824</v>
      </c>
      <c r="Y168" s="0" t="n">
        <f aca="false">AT168</f>
        <v>2E-005</v>
      </c>
      <c r="AA168" s="0" t="n">
        <v>15.01</v>
      </c>
      <c r="AB168" s="0" t="n">
        <v>0</v>
      </c>
      <c r="AC168" s="0" t="n">
        <v>0</v>
      </c>
      <c r="AD168" s="0" t="n">
        <v>0</v>
      </c>
      <c r="AE168" s="0" t="n">
        <v>14.97</v>
      </c>
      <c r="AF168" s="0" t="n">
        <v>0</v>
      </c>
      <c r="AG168" s="0" t="n">
        <v>0</v>
      </c>
      <c r="AH168" s="0" t="n">
        <v>0</v>
      </c>
      <c r="AI168" s="0" t="n">
        <v>1</v>
      </c>
      <c r="AJ168" s="0" t="n">
        <v>1</v>
      </c>
      <c r="AK168" s="0" t="n">
        <v>1</v>
      </c>
      <c r="AL168" s="0" t="n">
        <v>1</v>
      </c>
      <c r="AM168" s="0" t="n">
        <v>0</v>
      </c>
      <c r="AN168" s="0" t="n">
        <v>0</v>
      </c>
      <c r="AO168" s="0" t="n">
        <v>1</v>
      </c>
      <c r="AP168" s="0" t="n">
        <v>0</v>
      </c>
      <c r="AQ168" s="0" t="n">
        <v>0</v>
      </c>
      <c r="AR168" s="0" t="n">
        <v>0</v>
      </c>
      <c r="AT168" s="0" t="n">
        <v>2E-005</v>
      </c>
      <c r="AV168" s="0" t="n">
        <v>0</v>
      </c>
      <c r="AW168" s="0" t="n">
        <v>2</v>
      </c>
      <c r="AX168" s="0" t="n">
        <v>86498106</v>
      </c>
      <c r="AY168" s="0" t="n">
        <v>1</v>
      </c>
      <c r="AZ168" s="0" t="n">
        <v>0</v>
      </c>
      <c r="BA168" s="0" t="n">
        <v>168</v>
      </c>
      <c r="BB168" s="0" t="n">
        <v>0</v>
      </c>
      <c r="BC168" s="0" t="n">
        <v>0</v>
      </c>
      <c r="BD168" s="0" t="n">
        <v>0</v>
      </c>
      <c r="BE168" s="0" t="n">
        <v>0</v>
      </c>
      <c r="BF168" s="0" t="n">
        <v>0</v>
      </c>
      <c r="BG168" s="0" t="n">
        <v>0</v>
      </c>
      <c r="BH168" s="0" t="n">
        <v>0</v>
      </c>
      <c r="BI168" s="0" t="n">
        <v>0</v>
      </c>
      <c r="BJ168" s="0" t="n">
        <v>0</v>
      </c>
      <c r="BK168" s="0" t="n">
        <v>0</v>
      </c>
      <c r="BL168" s="0" t="n">
        <v>0</v>
      </c>
      <c r="BM168" s="0" t="n">
        <v>0</v>
      </c>
      <c r="BN168" s="0" t="n">
        <v>0</v>
      </c>
      <c r="BO168" s="0" t="n">
        <v>0</v>
      </c>
      <c r="BP168" s="0" t="n">
        <v>0</v>
      </c>
      <c r="BQ168" s="0" t="n">
        <v>0</v>
      </c>
      <c r="BR168" s="0" t="n">
        <v>0</v>
      </c>
      <c r="BS168" s="0" t="n">
        <v>0</v>
      </c>
      <c r="BT168" s="0" t="n">
        <v>0</v>
      </c>
      <c r="BU168" s="0" t="n">
        <v>0</v>
      </c>
      <c r="BV168" s="0" t="n">
        <v>0</v>
      </c>
      <c r="BW168" s="0" t="n">
        <v>0</v>
      </c>
      <c r="CV168" s="0" t="n">
        <v>0</v>
      </c>
      <c r="CW168" s="0" t="n">
        <v>0</v>
      </c>
      <c r="CX168" s="0" t="n">
        <f aca="false">ROUND(Y168*Source!I114,9)</f>
        <v>0.0004</v>
      </c>
      <c r="CY168" s="0" t="n">
        <f aca="false">AA168</f>
        <v>15.01</v>
      </c>
      <c r="CZ168" s="0" t="n">
        <f aca="false">AE168</f>
        <v>14.97</v>
      </c>
      <c r="DA168" s="0" t="n">
        <f aca="false">AI168</f>
        <v>1</v>
      </c>
      <c r="DB168" s="0" t="n">
        <f aca="false">ROUND(AT168*CZ168,2)</f>
        <v>0</v>
      </c>
      <c r="DC168" s="0" t="n">
        <f aca="false">ROUND(AT168*AG168,2)</f>
        <v>0</v>
      </c>
      <c r="DF168" s="0" t="n">
        <f aca="false">ROUND(ROUND(AE168,2)*CX168,2)</f>
        <v>0.01</v>
      </c>
      <c r="DG168" s="0" t="n">
        <f aca="false">ROUND(ROUND(AF168,2)*CX168,2)</f>
        <v>0</v>
      </c>
      <c r="DH168" s="0" t="n">
        <f aca="false">ROUND(ROUND(AG168,2)*ROUND(AT168*Source!I114,9),2)</f>
        <v>0</v>
      </c>
      <c r="DI168" s="0" t="n">
        <f aca="false">ROUND(ROUND(AH168,2)*CX168,2)</f>
        <v>0</v>
      </c>
      <c r="DJ168" s="0" t="n">
        <f aca="false">DF168</f>
        <v>0.01</v>
      </c>
      <c r="DK168" s="0" t="n">
        <v>0</v>
      </c>
      <c r="DM168" s="0" t="n">
        <v>0</v>
      </c>
      <c r="DO168" s="0" t="n">
        <v>0</v>
      </c>
    </row>
    <row r="169" customFormat="false" ht="12.75" hidden="false" customHeight="false" outlineLevel="0" collapsed="false">
      <c r="A169" s="0" t="n">
        <f aca="false">ROW(Source!A114)</f>
        <v>114</v>
      </c>
      <c r="B169" s="0" t="n">
        <v>86497921</v>
      </c>
      <c r="C169" s="0" t="n">
        <v>86498093</v>
      </c>
      <c r="D169" s="0" t="n">
        <v>30536415</v>
      </c>
      <c r="E169" s="0" t="n">
        <v>1</v>
      </c>
      <c r="F169" s="0" t="n">
        <v>1</v>
      </c>
      <c r="G169" s="0" t="n">
        <v>30515945</v>
      </c>
      <c r="H169" s="0" t="n">
        <v>3</v>
      </c>
      <c r="I169" s="0" t="s">
        <v>344</v>
      </c>
      <c r="K169" s="0" t="s">
        <v>345</v>
      </c>
      <c r="L169" s="0" t="n">
        <v>1354</v>
      </c>
      <c r="N169" s="0" t="n">
        <v>1010</v>
      </c>
      <c r="O169" s="0" t="s">
        <v>277</v>
      </c>
      <c r="P169" s="0" t="s">
        <v>277</v>
      </c>
      <c r="Q169" s="0" t="n">
        <v>1</v>
      </c>
      <c r="W169" s="0" t="n">
        <v>0</v>
      </c>
      <c r="X169" s="0" t="n">
        <v>891954552</v>
      </c>
      <c r="Y169" s="0" t="n">
        <f aca="false">AT169</f>
        <v>0.001</v>
      </c>
      <c r="AA169" s="0" t="n">
        <v>0</v>
      </c>
      <c r="AB169" s="0" t="n">
        <v>0</v>
      </c>
      <c r="AC169" s="0" t="n">
        <v>0</v>
      </c>
      <c r="AD169" s="0" t="n">
        <v>0</v>
      </c>
      <c r="AE169" s="0" t="n">
        <v>0</v>
      </c>
      <c r="AF169" s="0" t="n">
        <v>0</v>
      </c>
      <c r="AG169" s="0" t="n">
        <v>0</v>
      </c>
      <c r="AH169" s="0" t="n">
        <v>0</v>
      </c>
      <c r="AI169" s="0" t="n">
        <v>1</v>
      </c>
      <c r="AJ169" s="0" t="n">
        <v>1</v>
      </c>
      <c r="AK169" s="0" t="n">
        <v>1</v>
      </c>
      <c r="AL169" s="0" t="n">
        <v>1</v>
      </c>
      <c r="AM169" s="0" t="n">
        <v>0</v>
      </c>
      <c r="AN169" s="0" t="n">
        <v>0</v>
      </c>
      <c r="AO169" s="0" t="n">
        <v>0</v>
      </c>
      <c r="AP169" s="0" t="n">
        <v>0</v>
      </c>
      <c r="AQ169" s="0" t="n">
        <v>0</v>
      </c>
      <c r="AR169" s="0" t="n">
        <v>0</v>
      </c>
      <c r="AT169" s="0" t="n">
        <v>0.001</v>
      </c>
      <c r="AV169" s="0" t="n">
        <v>0</v>
      </c>
      <c r="AW169" s="0" t="n">
        <v>2</v>
      </c>
      <c r="AX169" s="0" t="n">
        <v>86498107</v>
      </c>
      <c r="AY169" s="0" t="n">
        <v>1</v>
      </c>
      <c r="AZ169" s="0" t="n">
        <v>0</v>
      </c>
      <c r="BA169" s="0" t="n">
        <v>169</v>
      </c>
      <c r="BB169" s="0" t="n">
        <v>0</v>
      </c>
      <c r="BC169" s="0" t="n">
        <v>0</v>
      </c>
      <c r="BD169" s="0" t="n">
        <v>0</v>
      </c>
      <c r="BE169" s="0" t="n">
        <v>0</v>
      </c>
      <c r="BF169" s="0" t="n">
        <v>0</v>
      </c>
      <c r="BG169" s="0" t="n">
        <v>0</v>
      </c>
      <c r="BH169" s="0" t="n">
        <v>0</v>
      </c>
      <c r="BI169" s="0" t="n">
        <v>0</v>
      </c>
      <c r="BJ169" s="0" t="n">
        <v>0</v>
      </c>
      <c r="BK169" s="0" t="n">
        <v>0</v>
      </c>
      <c r="BL169" s="0" t="n">
        <v>0</v>
      </c>
      <c r="BM169" s="0" t="n">
        <v>0</v>
      </c>
      <c r="BN169" s="0" t="n">
        <v>0</v>
      </c>
      <c r="BO169" s="0" t="n">
        <v>0</v>
      </c>
      <c r="BP169" s="0" t="n">
        <v>0</v>
      </c>
      <c r="BQ169" s="0" t="n">
        <v>0</v>
      </c>
      <c r="BR169" s="0" t="n">
        <v>0</v>
      </c>
      <c r="BS169" s="0" t="n">
        <v>0</v>
      </c>
      <c r="BT169" s="0" t="n">
        <v>0</v>
      </c>
      <c r="BU169" s="0" t="n">
        <v>0</v>
      </c>
      <c r="BV169" s="0" t="n">
        <v>0</v>
      </c>
      <c r="BW169" s="0" t="n">
        <v>0</v>
      </c>
      <c r="CV169" s="0" t="n">
        <v>0</v>
      </c>
      <c r="CW169" s="0" t="n">
        <v>0</v>
      </c>
      <c r="CX169" s="0" t="n">
        <f aca="false">ROUND(Y169*Source!I114,9)</f>
        <v>0.02</v>
      </c>
      <c r="CY169" s="0" t="n">
        <f aca="false">AA169</f>
        <v>0</v>
      </c>
      <c r="CZ169" s="0" t="n">
        <f aca="false">AE169</f>
        <v>0</v>
      </c>
      <c r="DA169" s="0" t="n">
        <f aca="false">AI169</f>
        <v>1</v>
      </c>
      <c r="DB169" s="0" t="n">
        <f aca="false">ROUND(AT169*CZ169,2)</f>
        <v>0</v>
      </c>
      <c r="DC169" s="0" t="n">
        <f aca="false">ROUND(AT169*AG169,2)</f>
        <v>0</v>
      </c>
      <c r="DF169" s="0" t="n">
        <f aca="false">ROUND(ROUND(AE169,2)*CX169,2)</f>
        <v>0</v>
      </c>
      <c r="DG169" s="0" t="n">
        <f aca="false">ROUND(ROUND(AF169,2)*CX169,2)</f>
        <v>0</v>
      </c>
      <c r="DH169" s="0" t="n">
        <f aca="false">ROUND(ROUND(AG169,2)*ROUND(AT169*Source!I114,9),2)</f>
        <v>0</v>
      </c>
      <c r="DI169" s="0" t="n">
        <f aca="false">ROUND(ROUND(AH169,2)*CX169,2)</f>
        <v>0</v>
      </c>
      <c r="DJ169" s="0" t="n">
        <f aca="false">DF169</f>
        <v>0</v>
      </c>
      <c r="DK169" s="0" t="n">
        <v>0</v>
      </c>
      <c r="DM169" s="0" t="n">
        <v>0</v>
      </c>
      <c r="DO169" s="0" t="n">
        <v>0</v>
      </c>
    </row>
    <row r="170" customFormat="false" ht="12.75" hidden="false" customHeight="false" outlineLevel="0" collapsed="false">
      <c r="A170" s="0" t="n">
        <f aca="false">ROW(Source!A115)</f>
        <v>115</v>
      </c>
      <c r="B170" s="0" t="n">
        <v>86497922</v>
      </c>
      <c r="C170" s="0" t="n">
        <v>86498093</v>
      </c>
      <c r="D170" s="0" t="n">
        <v>0</v>
      </c>
      <c r="E170" s="0" t="n">
        <v>1</v>
      </c>
      <c r="F170" s="0" t="n">
        <v>1</v>
      </c>
      <c r="G170" s="0" t="n">
        <v>30515945</v>
      </c>
      <c r="H170" s="0" t="n">
        <v>1</v>
      </c>
      <c r="I170" s="0" t="s">
        <v>93</v>
      </c>
      <c r="K170" s="0" t="s">
        <v>258</v>
      </c>
      <c r="L170" s="0" t="n">
        <v>1369</v>
      </c>
      <c r="N170" s="0" t="n">
        <v>1013</v>
      </c>
      <c r="O170" s="0" t="s">
        <v>259</v>
      </c>
      <c r="P170" s="0" t="s">
        <v>259</v>
      </c>
      <c r="Q170" s="0" t="n">
        <v>1</v>
      </c>
      <c r="W170" s="0" t="n">
        <v>0</v>
      </c>
      <c r="X170" s="0" t="n">
        <v>-2001970737</v>
      </c>
      <c r="Y170" s="0" t="n">
        <f aca="false">(AT170*1.1)</f>
        <v>0.176</v>
      </c>
      <c r="AA170" s="0" t="n">
        <v>0</v>
      </c>
      <c r="AB170" s="0" t="n">
        <v>0</v>
      </c>
      <c r="AC170" s="0" t="n">
        <v>0</v>
      </c>
      <c r="AD170" s="0" t="n">
        <v>0</v>
      </c>
      <c r="AE170" s="0" t="n">
        <v>0</v>
      </c>
      <c r="AF170" s="0" t="n">
        <v>0</v>
      </c>
      <c r="AG170" s="0" t="n">
        <v>0</v>
      </c>
      <c r="AH170" s="0" t="n">
        <v>0</v>
      </c>
      <c r="AI170" s="0" t="n">
        <v>1</v>
      </c>
      <c r="AJ170" s="0" t="n">
        <v>1</v>
      </c>
      <c r="AK170" s="0" t="n">
        <v>1</v>
      </c>
      <c r="AL170" s="0" t="n">
        <v>1</v>
      </c>
      <c r="AM170" s="0" t="n">
        <v>0</v>
      </c>
      <c r="AN170" s="0" t="n">
        <v>0</v>
      </c>
      <c r="AO170" s="0" t="n">
        <v>1</v>
      </c>
      <c r="AP170" s="0" t="n">
        <v>0</v>
      </c>
      <c r="AQ170" s="0" t="n">
        <v>0</v>
      </c>
      <c r="AR170" s="0" t="n">
        <v>0</v>
      </c>
      <c r="AT170" s="0" t="n">
        <v>0.16</v>
      </c>
      <c r="AU170" s="0" t="s">
        <v>173</v>
      </c>
      <c r="AV170" s="0" t="n">
        <v>1</v>
      </c>
      <c r="AW170" s="0" t="n">
        <v>2</v>
      </c>
      <c r="AX170" s="0" t="n">
        <v>86498101</v>
      </c>
      <c r="AY170" s="0" t="n">
        <v>1</v>
      </c>
      <c r="AZ170" s="0" t="n">
        <v>6144</v>
      </c>
      <c r="BA170" s="0" t="n">
        <v>170</v>
      </c>
      <c r="BB170" s="0" t="n">
        <v>0</v>
      </c>
      <c r="BC170" s="0" t="n">
        <v>0</v>
      </c>
      <c r="BD170" s="0" t="n">
        <v>0</v>
      </c>
      <c r="BE170" s="0" t="n">
        <v>0</v>
      </c>
      <c r="BF170" s="0" t="n">
        <v>0</v>
      </c>
      <c r="BG170" s="0" t="n">
        <v>0</v>
      </c>
      <c r="BH170" s="0" t="n">
        <v>0</v>
      </c>
      <c r="BI170" s="0" t="n">
        <v>0</v>
      </c>
      <c r="BJ170" s="0" t="n">
        <v>0</v>
      </c>
      <c r="BK170" s="0" t="n">
        <v>0</v>
      </c>
      <c r="BL170" s="0" t="n">
        <v>0</v>
      </c>
      <c r="BM170" s="0" t="n">
        <v>0</v>
      </c>
      <c r="BN170" s="0" t="n">
        <v>0</v>
      </c>
      <c r="BO170" s="0" t="n">
        <v>0</v>
      </c>
      <c r="BP170" s="0" t="n">
        <v>0</v>
      </c>
      <c r="BQ170" s="0" t="n">
        <v>0</v>
      </c>
      <c r="BR170" s="0" t="n">
        <v>0</v>
      </c>
      <c r="BS170" s="0" t="n">
        <v>0</v>
      </c>
      <c r="BT170" s="0" t="n">
        <v>0</v>
      </c>
      <c r="BU170" s="0" t="n">
        <v>0</v>
      </c>
      <c r="BV170" s="0" t="n">
        <v>0</v>
      </c>
      <c r="BW170" s="0" t="n">
        <v>0</v>
      </c>
      <c r="CU170" s="0" t="n">
        <f aca="false">ROUND(AT170*Source!I115*AH170*AL170,2)</f>
        <v>0</v>
      </c>
      <c r="CV170" s="0" t="n">
        <f aca="false">ROUND(Y170*Source!I115,9)</f>
        <v>3.52</v>
      </c>
      <c r="CW170" s="0" t="n">
        <v>0</v>
      </c>
      <c r="CX170" s="0" t="n">
        <f aca="false">ROUND(Y170*Source!I115,9)</f>
        <v>3.52</v>
      </c>
      <c r="CY170" s="0" t="n">
        <f aca="false">AD170</f>
        <v>0</v>
      </c>
      <c r="CZ170" s="0" t="n">
        <f aca="false">AH170</f>
        <v>0</v>
      </c>
      <c r="DA170" s="0" t="n">
        <f aca="false">AL170</f>
        <v>1</v>
      </c>
      <c r="DB170" s="0" t="n">
        <f aca="false">(ROUND(AT170*CZ170,2)*1.1)</f>
        <v>0</v>
      </c>
      <c r="DC170" s="0" t="n">
        <f aca="false">(ROUND(AT170*AG170,2)*1.1)</f>
        <v>0</v>
      </c>
      <c r="DF170" s="0" t="n">
        <f aca="false">ROUND(ROUND(AE170,2)*CX170,2)</f>
        <v>0</v>
      </c>
      <c r="DG170" s="0" t="n">
        <f aca="false">ROUND(ROUND(AF170,2)*CX170,2)</f>
        <v>0</v>
      </c>
      <c r="DH170" s="0" t="n">
        <f aca="false">ROUND(ROUND(AG170,2)*ROUND((AT170*Source!I115*1.1),9),2)</f>
        <v>0</v>
      </c>
      <c r="DI170" s="0" t="n">
        <f aca="false">ROUND(ROUND(AH170,2)*CX170,2)</f>
        <v>0</v>
      </c>
      <c r="DJ170" s="0" t="n">
        <f aca="false">DI170</f>
        <v>0</v>
      </c>
      <c r="DK170" s="0" t="n">
        <v>0</v>
      </c>
      <c r="DM170" s="0" t="n">
        <v>0</v>
      </c>
      <c r="DO170" s="0" t="n">
        <v>0</v>
      </c>
      <c r="DP170" s="0" t="s">
        <v>173</v>
      </c>
    </row>
    <row r="171" customFormat="false" ht="12.75" hidden="false" customHeight="false" outlineLevel="0" collapsed="false">
      <c r="A171" s="0" t="n">
        <f aca="false">ROW(Source!A115)</f>
        <v>115</v>
      </c>
      <c r="B171" s="0" t="n">
        <v>86497922</v>
      </c>
      <c r="C171" s="0" t="n">
        <v>86498093</v>
      </c>
      <c r="D171" s="0" t="n">
        <v>0</v>
      </c>
      <c r="E171" s="0" t="n">
        <v>1</v>
      </c>
      <c r="F171" s="0" t="n">
        <v>1</v>
      </c>
      <c r="G171" s="0" t="n">
        <v>30515945</v>
      </c>
      <c r="H171" s="0" t="n">
        <v>2</v>
      </c>
      <c r="I171" s="0" t="s">
        <v>284</v>
      </c>
      <c r="K171" s="0" t="s">
        <v>285</v>
      </c>
      <c r="L171" s="0" t="n">
        <v>1368</v>
      </c>
      <c r="N171" s="0" t="n">
        <v>1011</v>
      </c>
      <c r="O171" s="0" t="s">
        <v>262</v>
      </c>
      <c r="P171" s="0" t="s">
        <v>262</v>
      </c>
      <c r="Q171" s="0" t="n">
        <v>1</v>
      </c>
      <c r="W171" s="0" t="n">
        <v>0</v>
      </c>
      <c r="X171" s="0" t="n">
        <v>-1513636691</v>
      </c>
      <c r="Y171" s="0" t="n">
        <f aca="false">AT171</f>
        <v>0.047</v>
      </c>
      <c r="AA171" s="0" t="n">
        <v>0</v>
      </c>
      <c r="AB171" s="0" t="n">
        <v>161.83</v>
      </c>
      <c r="AC171" s="0" t="n">
        <v>17.06</v>
      </c>
      <c r="AD171" s="0" t="n">
        <v>0</v>
      </c>
      <c r="AE171" s="0" t="n">
        <v>0</v>
      </c>
      <c r="AF171" s="0" t="n">
        <v>151.67</v>
      </c>
      <c r="AG171" s="0" t="n">
        <v>15.99</v>
      </c>
      <c r="AH171" s="0" t="n">
        <v>0</v>
      </c>
      <c r="AI171" s="0" t="n">
        <v>1</v>
      </c>
      <c r="AJ171" s="0" t="n">
        <v>1</v>
      </c>
      <c r="AK171" s="0" t="n">
        <v>1</v>
      </c>
      <c r="AL171" s="0" t="n">
        <v>1</v>
      </c>
      <c r="AM171" s="0" t="n">
        <v>0</v>
      </c>
      <c r="AN171" s="0" t="n">
        <v>0</v>
      </c>
      <c r="AO171" s="0" t="n">
        <v>1</v>
      </c>
      <c r="AP171" s="0" t="n">
        <v>0</v>
      </c>
      <c r="AQ171" s="0" t="n">
        <v>0</v>
      </c>
      <c r="AR171" s="0" t="n">
        <v>0</v>
      </c>
      <c r="AT171" s="0" t="n">
        <v>0.047</v>
      </c>
      <c r="AV171" s="0" t="n">
        <v>0</v>
      </c>
      <c r="AW171" s="0" t="n">
        <v>2</v>
      </c>
      <c r="AX171" s="0" t="n">
        <v>86498102</v>
      </c>
      <c r="AY171" s="0" t="n">
        <v>1</v>
      </c>
      <c r="AZ171" s="0" t="n">
        <v>6144</v>
      </c>
      <c r="BA171" s="0" t="n">
        <v>171</v>
      </c>
      <c r="BB171" s="0" t="n">
        <v>0</v>
      </c>
      <c r="BC171" s="0" t="n">
        <v>0</v>
      </c>
      <c r="BD171" s="0" t="n">
        <v>0</v>
      </c>
      <c r="BE171" s="0" t="n">
        <v>0</v>
      </c>
      <c r="BF171" s="0" t="n">
        <v>0</v>
      </c>
      <c r="BG171" s="0" t="n">
        <v>0</v>
      </c>
      <c r="BH171" s="0" t="n">
        <v>0</v>
      </c>
      <c r="BI171" s="0" t="n">
        <v>0</v>
      </c>
      <c r="BJ171" s="0" t="n">
        <v>0</v>
      </c>
      <c r="BK171" s="0" t="n">
        <v>0</v>
      </c>
      <c r="BL171" s="0" t="n">
        <v>0</v>
      </c>
      <c r="BM171" s="0" t="n">
        <v>0</v>
      </c>
      <c r="BN171" s="0" t="n">
        <v>0</v>
      </c>
      <c r="BO171" s="0" t="n">
        <v>0</v>
      </c>
      <c r="BP171" s="0" t="n">
        <v>0</v>
      </c>
      <c r="BQ171" s="0" t="n">
        <v>0</v>
      </c>
      <c r="BR171" s="0" t="n">
        <v>0</v>
      </c>
      <c r="BS171" s="0" t="n">
        <v>0</v>
      </c>
      <c r="BT171" s="0" t="n">
        <v>0</v>
      </c>
      <c r="BU171" s="0" t="n">
        <v>0</v>
      </c>
      <c r="BV171" s="0" t="n">
        <v>0</v>
      </c>
      <c r="BW171" s="0" t="n">
        <v>0</v>
      </c>
      <c r="CV171" s="0" t="n">
        <v>0</v>
      </c>
      <c r="CW171" s="0" t="n">
        <f aca="false">ROUND(AT171*Source!I115*DO171,9)</f>
        <v>0</v>
      </c>
      <c r="CX171" s="0" t="n">
        <f aca="false">ROUND(Y171*Source!I115,9)</f>
        <v>0.94</v>
      </c>
      <c r="CY171" s="0" t="n">
        <f aca="false">AB171</f>
        <v>161.83</v>
      </c>
      <c r="CZ171" s="0" t="n">
        <f aca="false">AF171</f>
        <v>151.67</v>
      </c>
      <c r="DA171" s="0" t="n">
        <f aca="false">AJ171</f>
        <v>1</v>
      </c>
      <c r="DB171" s="0" t="n">
        <f aca="false">ROUND(AT171*CZ171,2)</f>
        <v>7.13</v>
      </c>
      <c r="DC171" s="0" t="n">
        <f aca="false">ROUND(AT171*AG171,2)</f>
        <v>0.75</v>
      </c>
      <c r="DF171" s="0" t="n">
        <f aca="false">ROUND(ROUND(AE171,2)*CX171,2)</f>
        <v>0</v>
      </c>
      <c r="DG171" s="0" t="n">
        <f aca="false">ROUND(ROUND(AF171,2)*CX171,2)</f>
        <v>142.57</v>
      </c>
      <c r="DH171" s="0" t="n">
        <f aca="false">ROUND(ROUND(AG171,2)*ROUND(AT171*Source!I115,9),2)</f>
        <v>15.03</v>
      </c>
      <c r="DI171" s="0" t="n">
        <f aca="false">ROUND(ROUND(AH171,2)*CX171,2)</f>
        <v>0</v>
      </c>
      <c r="DJ171" s="0" t="n">
        <f aca="false">DG171</f>
        <v>142.57</v>
      </c>
      <c r="DK171" s="0" t="n">
        <v>0</v>
      </c>
      <c r="DM171" s="0" t="n">
        <v>0</v>
      </c>
      <c r="DO171" s="0" t="n">
        <v>0</v>
      </c>
    </row>
    <row r="172" customFormat="false" ht="12.75" hidden="false" customHeight="false" outlineLevel="0" collapsed="false">
      <c r="A172" s="0" t="n">
        <f aca="false">ROW(Source!A115)</f>
        <v>115</v>
      </c>
      <c r="B172" s="0" t="n">
        <v>86497922</v>
      </c>
      <c r="C172" s="0" t="n">
        <v>86498093</v>
      </c>
      <c r="D172" s="0" t="n">
        <v>0</v>
      </c>
      <c r="E172" s="0" t="n">
        <v>1</v>
      </c>
      <c r="F172" s="0" t="n">
        <v>1</v>
      </c>
      <c r="G172" s="0" t="n">
        <v>30515945</v>
      </c>
      <c r="H172" s="0" t="n">
        <v>2</v>
      </c>
      <c r="I172" s="0" t="s">
        <v>338</v>
      </c>
      <c r="K172" s="0" t="s">
        <v>339</v>
      </c>
      <c r="L172" s="0" t="n">
        <v>1368</v>
      </c>
      <c r="N172" s="0" t="n">
        <v>1011</v>
      </c>
      <c r="O172" s="0" t="s">
        <v>262</v>
      </c>
      <c r="P172" s="0" t="s">
        <v>262</v>
      </c>
      <c r="Q172" s="0" t="n">
        <v>1</v>
      </c>
      <c r="W172" s="0" t="n">
        <v>0</v>
      </c>
      <c r="X172" s="0" t="n">
        <v>-486283165</v>
      </c>
      <c r="Y172" s="0" t="n">
        <f aca="false">AT172</f>
        <v>0.0072</v>
      </c>
      <c r="AA172" s="0" t="n">
        <v>0</v>
      </c>
      <c r="AB172" s="0" t="n">
        <v>83.19</v>
      </c>
      <c r="AC172" s="0" t="n">
        <v>14.81</v>
      </c>
      <c r="AD172" s="0" t="n">
        <v>0</v>
      </c>
      <c r="AE172" s="0" t="n">
        <v>0</v>
      </c>
      <c r="AF172" s="0" t="n">
        <v>77.97</v>
      </c>
      <c r="AG172" s="0" t="n">
        <v>13.88</v>
      </c>
      <c r="AH172" s="0" t="n">
        <v>0</v>
      </c>
      <c r="AI172" s="0" t="n">
        <v>1</v>
      </c>
      <c r="AJ172" s="0" t="n">
        <v>1</v>
      </c>
      <c r="AK172" s="0" t="n">
        <v>1</v>
      </c>
      <c r="AL172" s="0" t="n">
        <v>1</v>
      </c>
      <c r="AM172" s="0" t="n">
        <v>0</v>
      </c>
      <c r="AN172" s="0" t="n">
        <v>0</v>
      </c>
      <c r="AO172" s="0" t="n">
        <v>1</v>
      </c>
      <c r="AP172" s="0" t="n">
        <v>0</v>
      </c>
      <c r="AQ172" s="0" t="n">
        <v>0</v>
      </c>
      <c r="AR172" s="0" t="n">
        <v>0</v>
      </c>
      <c r="AT172" s="0" t="n">
        <v>0.0072</v>
      </c>
      <c r="AV172" s="0" t="n">
        <v>0</v>
      </c>
      <c r="AW172" s="0" t="n">
        <v>2</v>
      </c>
      <c r="AX172" s="0" t="n">
        <v>86498103</v>
      </c>
      <c r="AY172" s="0" t="n">
        <v>1</v>
      </c>
      <c r="AZ172" s="0" t="n">
        <v>6144</v>
      </c>
      <c r="BA172" s="0" t="n">
        <v>172</v>
      </c>
      <c r="BB172" s="0" t="n">
        <v>0</v>
      </c>
      <c r="BC172" s="0" t="n">
        <v>0</v>
      </c>
      <c r="BD172" s="0" t="n">
        <v>0</v>
      </c>
      <c r="BE172" s="0" t="n">
        <v>0</v>
      </c>
      <c r="BF172" s="0" t="n">
        <v>0</v>
      </c>
      <c r="BG172" s="0" t="n">
        <v>0</v>
      </c>
      <c r="BH172" s="0" t="n">
        <v>0</v>
      </c>
      <c r="BI172" s="0" t="n">
        <v>0</v>
      </c>
      <c r="BJ172" s="0" t="n">
        <v>0</v>
      </c>
      <c r="BK172" s="0" t="n">
        <v>0</v>
      </c>
      <c r="BL172" s="0" t="n">
        <v>0</v>
      </c>
      <c r="BM172" s="0" t="n">
        <v>0</v>
      </c>
      <c r="BN172" s="0" t="n">
        <v>0</v>
      </c>
      <c r="BO172" s="0" t="n">
        <v>0</v>
      </c>
      <c r="BP172" s="0" t="n">
        <v>0</v>
      </c>
      <c r="BQ172" s="0" t="n">
        <v>0</v>
      </c>
      <c r="BR172" s="0" t="n">
        <v>0</v>
      </c>
      <c r="BS172" s="0" t="n">
        <v>0</v>
      </c>
      <c r="BT172" s="0" t="n">
        <v>0</v>
      </c>
      <c r="BU172" s="0" t="n">
        <v>0</v>
      </c>
      <c r="BV172" s="0" t="n">
        <v>0</v>
      </c>
      <c r="BW172" s="0" t="n">
        <v>0</v>
      </c>
      <c r="CV172" s="0" t="n">
        <v>0</v>
      </c>
      <c r="CW172" s="0" t="n">
        <f aca="false">ROUND(AT172*Source!I115*DO172,9)</f>
        <v>0</v>
      </c>
      <c r="CX172" s="0" t="n">
        <f aca="false">ROUND(Y172*Source!I115,9)</f>
        <v>0.144</v>
      </c>
      <c r="CY172" s="0" t="n">
        <f aca="false">AB172</f>
        <v>83.19</v>
      </c>
      <c r="CZ172" s="0" t="n">
        <f aca="false">AF172</f>
        <v>77.97</v>
      </c>
      <c r="DA172" s="0" t="n">
        <f aca="false">AJ172</f>
        <v>1</v>
      </c>
      <c r="DB172" s="0" t="n">
        <f aca="false">ROUND(AT172*CZ172,2)</f>
        <v>0.56</v>
      </c>
      <c r="DC172" s="0" t="n">
        <f aca="false">ROUND(AT172*AG172,2)</f>
        <v>0.1</v>
      </c>
      <c r="DF172" s="0" t="n">
        <f aca="false">ROUND(ROUND(AE172,2)*CX172,2)</f>
        <v>0</v>
      </c>
      <c r="DG172" s="0" t="n">
        <f aca="false">ROUND(ROUND(AF172,2)*CX172,2)</f>
        <v>11.23</v>
      </c>
      <c r="DH172" s="0" t="n">
        <f aca="false">ROUND(ROUND(AG172,2)*ROUND(AT172*Source!I115,9),2)</f>
        <v>2</v>
      </c>
      <c r="DI172" s="0" t="n">
        <f aca="false">ROUND(ROUND(AH172,2)*CX172,2)</f>
        <v>0</v>
      </c>
      <c r="DJ172" s="0" t="n">
        <f aca="false">DG172</f>
        <v>11.23</v>
      </c>
      <c r="DK172" s="0" t="n">
        <v>0</v>
      </c>
      <c r="DM172" s="0" t="n">
        <v>0</v>
      </c>
      <c r="DO172" s="0" t="n">
        <v>0</v>
      </c>
    </row>
    <row r="173" customFormat="false" ht="12.75" hidden="false" customHeight="false" outlineLevel="0" collapsed="false">
      <c r="A173" s="0" t="n">
        <f aca="false">ROW(Source!A115)</f>
        <v>115</v>
      </c>
      <c r="B173" s="0" t="n">
        <v>86497922</v>
      </c>
      <c r="C173" s="0" t="n">
        <v>86498093</v>
      </c>
      <c r="D173" s="0" t="n">
        <v>0</v>
      </c>
      <c r="E173" s="0" t="n">
        <v>1</v>
      </c>
      <c r="F173" s="0" t="n">
        <v>1</v>
      </c>
      <c r="G173" s="0" t="n">
        <v>30515945</v>
      </c>
      <c r="H173" s="0" t="n">
        <v>3</v>
      </c>
      <c r="I173" s="0" t="s">
        <v>236</v>
      </c>
      <c r="K173" s="0" t="s">
        <v>66</v>
      </c>
      <c r="L173" s="0" t="n">
        <v>1339</v>
      </c>
      <c r="N173" s="0" t="n">
        <v>1007</v>
      </c>
      <c r="O173" s="0" t="s">
        <v>222</v>
      </c>
      <c r="P173" s="0" t="s">
        <v>222</v>
      </c>
      <c r="Q173" s="0" t="n">
        <v>1</v>
      </c>
      <c r="W173" s="0" t="n">
        <v>0</v>
      </c>
      <c r="X173" s="0" t="n">
        <v>-24834780</v>
      </c>
      <c r="Y173" s="0" t="n">
        <f aca="false">AT173</f>
        <v>0.07</v>
      </c>
      <c r="AA173" s="0" t="n">
        <v>100.2</v>
      </c>
      <c r="AB173" s="0" t="n">
        <v>0</v>
      </c>
      <c r="AC173" s="0" t="n">
        <v>0</v>
      </c>
      <c r="AD173" s="0" t="n">
        <v>0</v>
      </c>
      <c r="AE173" s="0" t="n">
        <v>99.9</v>
      </c>
      <c r="AF173" s="0" t="n">
        <v>0</v>
      </c>
      <c r="AG173" s="0" t="n">
        <v>0</v>
      </c>
      <c r="AH173" s="0" t="n">
        <v>0</v>
      </c>
      <c r="AI173" s="0" t="n">
        <v>1</v>
      </c>
      <c r="AJ173" s="0" t="n">
        <v>1</v>
      </c>
      <c r="AK173" s="0" t="n">
        <v>1</v>
      </c>
      <c r="AL173" s="0" t="n">
        <v>1</v>
      </c>
      <c r="AM173" s="0" t="n">
        <v>0</v>
      </c>
      <c r="AN173" s="0" t="n">
        <v>0</v>
      </c>
      <c r="AO173" s="0" t="n">
        <v>1</v>
      </c>
      <c r="AP173" s="0" t="n">
        <v>0</v>
      </c>
      <c r="AQ173" s="0" t="n">
        <v>0</v>
      </c>
      <c r="AR173" s="0" t="n">
        <v>0</v>
      </c>
      <c r="AT173" s="0" t="n">
        <v>0.07</v>
      </c>
      <c r="AV173" s="0" t="n">
        <v>0</v>
      </c>
      <c r="AW173" s="0" t="n">
        <v>2</v>
      </c>
      <c r="AX173" s="0" t="n">
        <v>86498104</v>
      </c>
      <c r="AY173" s="0" t="n">
        <v>1</v>
      </c>
      <c r="AZ173" s="0" t="n">
        <v>0</v>
      </c>
      <c r="BA173" s="0" t="n">
        <v>173</v>
      </c>
      <c r="BB173" s="0" t="n">
        <v>0</v>
      </c>
      <c r="BC173" s="0" t="n">
        <v>0</v>
      </c>
      <c r="BD173" s="0" t="n">
        <v>0</v>
      </c>
      <c r="BE173" s="0" t="n">
        <v>0</v>
      </c>
      <c r="BF173" s="0" t="n">
        <v>0</v>
      </c>
      <c r="BG173" s="0" t="n">
        <v>0</v>
      </c>
      <c r="BH173" s="0" t="n">
        <v>0</v>
      </c>
      <c r="BI173" s="0" t="n">
        <v>0</v>
      </c>
      <c r="BJ173" s="0" t="n">
        <v>0</v>
      </c>
      <c r="BK173" s="0" t="n">
        <v>0</v>
      </c>
      <c r="BL173" s="0" t="n">
        <v>0</v>
      </c>
      <c r="BM173" s="0" t="n">
        <v>0</v>
      </c>
      <c r="BN173" s="0" t="n">
        <v>0</v>
      </c>
      <c r="BO173" s="0" t="n">
        <v>0</v>
      </c>
      <c r="BP173" s="0" t="n">
        <v>0</v>
      </c>
      <c r="BQ173" s="0" t="n">
        <v>0</v>
      </c>
      <c r="BR173" s="0" t="n">
        <v>0</v>
      </c>
      <c r="BS173" s="0" t="n">
        <v>0</v>
      </c>
      <c r="BT173" s="0" t="n">
        <v>0</v>
      </c>
      <c r="BU173" s="0" t="n">
        <v>0</v>
      </c>
      <c r="BV173" s="0" t="n">
        <v>0</v>
      </c>
      <c r="BW173" s="0" t="n">
        <v>0</v>
      </c>
      <c r="CV173" s="0" t="n">
        <v>0</v>
      </c>
      <c r="CW173" s="0" t="n">
        <v>0</v>
      </c>
      <c r="CX173" s="0" t="n">
        <f aca="false">ROUND(Y173*Source!I115,9)</f>
        <v>1.4</v>
      </c>
      <c r="CY173" s="0" t="n">
        <f aca="false">AA173</f>
        <v>100.2</v>
      </c>
      <c r="CZ173" s="0" t="n">
        <f aca="false">AE173</f>
        <v>99.9</v>
      </c>
      <c r="DA173" s="0" t="n">
        <f aca="false">AI173</f>
        <v>1</v>
      </c>
      <c r="DB173" s="0" t="n">
        <f aca="false">ROUND(AT173*CZ173,2)</f>
        <v>6.99</v>
      </c>
      <c r="DC173" s="0" t="n">
        <f aca="false">ROUND(AT173*AG173,2)</f>
        <v>0</v>
      </c>
      <c r="DF173" s="0" t="n">
        <f aca="false">ROUND(ROUND(AE173,2)*CX173,2)</f>
        <v>139.86</v>
      </c>
      <c r="DG173" s="0" t="n">
        <f aca="false">ROUND(ROUND(AF173,2)*CX173,2)</f>
        <v>0</v>
      </c>
      <c r="DH173" s="0" t="n">
        <f aca="false">ROUND(ROUND(AG173,2)*ROUND(AT173*Source!I115,9),2)</f>
        <v>0</v>
      </c>
      <c r="DI173" s="0" t="n">
        <f aca="false">ROUND(ROUND(AH173,2)*CX173,2)</f>
        <v>0</v>
      </c>
      <c r="DJ173" s="0" t="n">
        <f aca="false">DF173</f>
        <v>139.86</v>
      </c>
      <c r="DK173" s="0" t="n">
        <v>0</v>
      </c>
      <c r="DM173" s="0" t="n">
        <v>0</v>
      </c>
      <c r="DO173" s="0" t="n">
        <v>0</v>
      </c>
    </row>
    <row r="174" customFormat="false" ht="12.75" hidden="false" customHeight="false" outlineLevel="0" collapsed="false">
      <c r="A174" s="0" t="n">
        <f aca="false">ROW(Source!A115)</f>
        <v>115</v>
      </c>
      <c r="B174" s="0" t="n">
        <v>86497922</v>
      </c>
      <c r="C174" s="0" t="n">
        <v>86498093</v>
      </c>
      <c r="D174" s="0" t="n">
        <v>0</v>
      </c>
      <c r="E174" s="0" t="n">
        <v>1</v>
      </c>
      <c r="F174" s="0" t="n">
        <v>1</v>
      </c>
      <c r="G174" s="0" t="n">
        <v>30515945</v>
      </c>
      <c r="H174" s="0" t="n">
        <v>3</v>
      </c>
      <c r="I174" s="0" t="s">
        <v>340</v>
      </c>
      <c r="K174" s="0" t="s">
        <v>341</v>
      </c>
      <c r="L174" s="0" t="n">
        <v>1346</v>
      </c>
      <c r="N174" s="0" t="n">
        <v>1009</v>
      </c>
      <c r="O174" s="0" t="s">
        <v>307</v>
      </c>
      <c r="P174" s="0" t="s">
        <v>307</v>
      </c>
      <c r="Q174" s="0" t="n">
        <v>1</v>
      </c>
      <c r="W174" s="0" t="n">
        <v>0</v>
      </c>
      <c r="X174" s="0" t="n">
        <v>-2014293098</v>
      </c>
      <c r="Y174" s="0" t="n">
        <f aca="false">AT174</f>
        <v>0.00045</v>
      </c>
      <c r="AA174" s="0" t="n">
        <v>19.45</v>
      </c>
      <c r="AB174" s="0" t="n">
        <v>0</v>
      </c>
      <c r="AC174" s="0" t="n">
        <v>0</v>
      </c>
      <c r="AD174" s="0" t="n">
        <v>0</v>
      </c>
      <c r="AE174" s="0" t="n">
        <v>19.39</v>
      </c>
      <c r="AF174" s="0" t="n">
        <v>0</v>
      </c>
      <c r="AG174" s="0" t="n">
        <v>0</v>
      </c>
      <c r="AH174" s="0" t="n">
        <v>0</v>
      </c>
      <c r="AI174" s="0" t="n">
        <v>1</v>
      </c>
      <c r="AJ174" s="0" t="n">
        <v>1</v>
      </c>
      <c r="AK174" s="0" t="n">
        <v>1</v>
      </c>
      <c r="AL174" s="0" t="n">
        <v>1</v>
      </c>
      <c r="AM174" s="0" t="n">
        <v>0</v>
      </c>
      <c r="AN174" s="0" t="n">
        <v>0</v>
      </c>
      <c r="AO174" s="0" t="n">
        <v>1</v>
      </c>
      <c r="AP174" s="0" t="n">
        <v>0</v>
      </c>
      <c r="AQ174" s="0" t="n">
        <v>0</v>
      </c>
      <c r="AR174" s="0" t="n">
        <v>0</v>
      </c>
      <c r="AT174" s="0" t="n">
        <v>0.00045</v>
      </c>
      <c r="AV174" s="0" t="n">
        <v>0</v>
      </c>
      <c r="AW174" s="0" t="n">
        <v>2</v>
      </c>
      <c r="AX174" s="0" t="n">
        <v>86498105</v>
      </c>
      <c r="AY174" s="0" t="n">
        <v>1</v>
      </c>
      <c r="AZ174" s="0" t="n">
        <v>0</v>
      </c>
      <c r="BA174" s="0" t="n">
        <v>174</v>
      </c>
      <c r="BB174" s="0" t="n">
        <v>0</v>
      </c>
      <c r="BC174" s="0" t="n">
        <v>0</v>
      </c>
      <c r="BD174" s="0" t="n">
        <v>0</v>
      </c>
      <c r="BE174" s="0" t="n">
        <v>0</v>
      </c>
      <c r="BF174" s="0" t="n">
        <v>0</v>
      </c>
      <c r="BG174" s="0" t="n">
        <v>0</v>
      </c>
      <c r="BH174" s="0" t="n">
        <v>0</v>
      </c>
      <c r="BI174" s="0" t="n">
        <v>0</v>
      </c>
      <c r="BJ174" s="0" t="n">
        <v>0</v>
      </c>
      <c r="BK174" s="0" t="n">
        <v>0</v>
      </c>
      <c r="BL174" s="0" t="n">
        <v>0</v>
      </c>
      <c r="BM174" s="0" t="n">
        <v>0</v>
      </c>
      <c r="BN174" s="0" t="n">
        <v>0</v>
      </c>
      <c r="BO174" s="0" t="n">
        <v>0</v>
      </c>
      <c r="BP174" s="0" t="n">
        <v>0</v>
      </c>
      <c r="BQ174" s="0" t="n">
        <v>0</v>
      </c>
      <c r="BR174" s="0" t="n">
        <v>0</v>
      </c>
      <c r="BS174" s="0" t="n">
        <v>0</v>
      </c>
      <c r="BT174" s="0" t="n">
        <v>0</v>
      </c>
      <c r="BU174" s="0" t="n">
        <v>0</v>
      </c>
      <c r="BV174" s="0" t="n">
        <v>0</v>
      </c>
      <c r="BW174" s="0" t="n">
        <v>0</v>
      </c>
      <c r="CV174" s="0" t="n">
        <v>0</v>
      </c>
      <c r="CW174" s="0" t="n">
        <v>0</v>
      </c>
      <c r="CX174" s="0" t="n">
        <f aca="false">ROUND(Y174*Source!I115,9)</f>
        <v>0.009</v>
      </c>
      <c r="CY174" s="0" t="n">
        <f aca="false">AA174</f>
        <v>19.45</v>
      </c>
      <c r="CZ174" s="0" t="n">
        <f aca="false">AE174</f>
        <v>19.39</v>
      </c>
      <c r="DA174" s="0" t="n">
        <f aca="false">AI174</f>
        <v>1</v>
      </c>
      <c r="DB174" s="0" t="n">
        <f aca="false">ROUND(AT174*CZ174,2)</f>
        <v>0.01</v>
      </c>
      <c r="DC174" s="0" t="n">
        <f aca="false">ROUND(AT174*AG174,2)</f>
        <v>0</v>
      </c>
      <c r="DF174" s="0" t="n">
        <f aca="false">ROUND(ROUND(AE174,2)*CX174,2)</f>
        <v>0.17</v>
      </c>
      <c r="DG174" s="0" t="n">
        <f aca="false">ROUND(ROUND(AF174,2)*CX174,2)</f>
        <v>0</v>
      </c>
      <c r="DH174" s="0" t="n">
        <f aca="false">ROUND(ROUND(AG174,2)*ROUND(AT174*Source!I115,9),2)</f>
        <v>0</v>
      </c>
      <c r="DI174" s="0" t="n">
        <f aca="false">ROUND(ROUND(AH174,2)*CX174,2)</f>
        <v>0</v>
      </c>
      <c r="DJ174" s="0" t="n">
        <f aca="false">DF174</f>
        <v>0.17</v>
      </c>
      <c r="DK174" s="0" t="n">
        <v>0</v>
      </c>
      <c r="DM174" s="0" t="n">
        <v>0</v>
      </c>
      <c r="DO174" s="0" t="n">
        <v>0</v>
      </c>
    </row>
    <row r="175" customFormat="false" ht="12.75" hidden="false" customHeight="false" outlineLevel="0" collapsed="false">
      <c r="A175" s="0" t="n">
        <f aca="false">ROW(Source!A115)</f>
        <v>115</v>
      </c>
      <c r="B175" s="0" t="n">
        <v>86497922</v>
      </c>
      <c r="C175" s="0" t="n">
        <v>86498093</v>
      </c>
      <c r="D175" s="0" t="n">
        <v>0</v>
      </c>
      <c r="E175" s="0" t="n">
        <v>1</v>
      </c>
      <c r="F175" s="0" t="n">
        <v>1</v>
      </c>
      <c r="G175" s="0" t="n">
        <v>30515945</v>
      </c>
      <c r="H175" s="0" t="n">
        <v>3</v>
      </c>
      <c r="I175" s="0" t="s">
        <v>342</v>
      </c>
      <c r="K175" s="0" t="s">
        <v>343</v>
      </c>
      <c r="L175" s="0" t="n">
        <v>1301</v>
      </c>
      <c r="N175" s="0" t="n">
        <v>1003</v>
      </c>
      <c r="O175" s="0" t="s">
        <v>192</v>
      </c>
      <c r="P175" s="0" t="s">
        <v>192</v>
      </c>
      <c r="Q175" s="0" t="n">
        <v>1</v>
      </c>
      <c r="W175" s="0" t="n">
        <v>0</v>
      </c>
      <c r="X175" s="0" t="n">
        <v>-1131822824</v>
      </c>
      <c r="Y175" s="0" t="n">
        <f aca="false">AT175</f>
        <v>2E-005</v>
      </c>
      <c r="AA175" s="0" t="n">
        <v>15.01</v>
      </c>
      <c r="AB175" s="0" t="n">
        <v>0</v>
      </c>
      <c r="AC175" s="0" t="n">
        <v>0</v>
      </c>
      <c r="AD175" s="0" t="n">
        <v>0</v>
      </c>
      <c r="AE175" s="0" t="n">
        <v>14.97</v>
      </c>
      <c r="AF175" s="0" t="n">
        <v>0</v>
      </c>
      <c r="AG175" s="0" t="n">
        <v>0</v>
      </c>
      <c r="AH175" s="0" t="n">
        <v>0</v>
      </c>
      <c r="AI175" s="0" t="n">
        <v>1</v>
      </c>
      <c r="AJ175" s="0" t="n">
        <v>1</v>
      </c>
      <c r="AK175" s="0" t="n">
        <v>1</v>
      </c>
      <c r="AL175" s="0" t="n">
        <v>1</v>
      </c>
      <c r="AM175" s="0" t="n">
        <v>0</v>
      </c>
      <c r="AN175" s="0" t="n">
        <v>0</v>
      </c>
      <c r="AO175" s="0" t="n">
        <v>1</v>
      </c>
      <c r="AP175" s="0" t="n">
        <v>0</v>
      </c>
      <c r="AQ175" s="0" t="n">
        <v>0</v>
      </c>
      <c r="AR175" s="0" t="n">
        <v>0</v>
      </c>
      <c r="AT175" s="0" t="n">
        <v>2E-005</v>
      </c>
      <c r="AV175" s="0" t="n">
        <v>0</v>
      </c>
      <c r="AW175" s="0" t="n">
        <v>2</v>
      </c>
      <c r="AX175" s="0" t="n">
        <v>86498106</v>
      </c>
      <c r="AY175" s="0" t="n">
        <v>1</v>
      </c>
      <c r="AZ175" s="0" t="n">
        <v>0</v>
      </c>
      <c r="BA175" s="0" t="n">
        <v>175</v>
      </c>
      <c r="BB175" s="0" t="n">
        <v>0</v>
      </c>
      <c r="BC175" s="0" t="n">
        <v>0</v>
      </c>
      <c r="BD175" s="0" t="n">
        <v>0</v>
      </c>
      <c r="BE175" s="0" t="n">
        <v>0</v>
      </c>
      <c r="BF175" s="0" t="n">
        <v>0</v>
      </c>
      <c r="BG175" s="0" t="n">
        <v>0</v>
      </c>
      <c r="BH175" s="0" t="n">
        <v>0</v>
      </c>
      <c r="BI175" s="0" t="n">
        <v>0</v>
      </c>
      <c r="BJ175" s="0" t="n">
        <v>0</v>
      </c>
      <c r="BK175" s="0" t="n">
        <v>0</v>
      </c>
      <c r="BL175" s="0" t="n">
        <v>0</v>
      </c>
      <c r="BM175" s="0" t="n">
        <v>0</v>
      </c>
      <c r="BN175" s="0" t="n">
        <v>0</v>
      </c>
      <c r="BO175" s="0" t="n">
        <v>0</v>
      </c>
      <c r="BP175" s="0" t="n">
        <v>0</v>
      </c>
      <c r="BQ175" s="0" t="n">
        <v>0</v>
      </c>
      <c r="BR175" s="0" t="n">
        <v>0</v>
      </c>
      <c r="BS175" s="0" t="n">
        <v>0</v>
      </c>
      <c r="BT175" s="0" t="n">
        <v>0</v>
      </c>
      <c r="BU175" s="0" t="n">
        <v>0</v>
      </c>
      <c r="BV175" s="0" t="n">
        <v>0</v>
      </c>
      <c r="BW175" s="0" t="n">
        <v>0</v>
      </c>
      <c r="CV175" s="0" t="n">
        <v>0</v>
      </c>
      <c r="CW175" s="0" t="n">
        <v>0</v>
      </c>
      <c r="CX175" s="0" t="n">
        <f aca="false">ROUND(Y175*Source!I115,9)</f>
        <v>0.0004</v>
      </c>
      <c r="CY175" s="0" t="n">
        <f aca="false">AA175</f>
        <v>15.01</v>
      </c>
      <c r="CZ175" s="0" t="n">
        <f aca="false">AE175</f>
        <v>14.97</v>
      </c>
      <c r="DA175" s="0" t="n">
        <f aca="false">AI175</f>
        <v>1</v>
      </c>
      <c r="DB175" s="0" t="n">
        <f aca="false">ROUND(AT175*CZ175,2)</f>
        <v>0</v>
      </c>
      <c r="DC175" s="0" t="n">
        <f aca="false">ROUND(AT175*AG175,2)</f>
        <v>0</v>
      </c>
      <c r="DF175" s="0" t="n">
        <f aca="false">ROUND(ROUND(AE175,2)*CX175,2)</f>
        <v>0.01</v>
      </c>
      <c r="DG175" s="0" t="n">
        <f aca="false">ROUND(ROUND(AF175,2)*CX175,2)</f>
        <v>0</v>
      </c>
      <c r="DH175" s="0" t="n">
        <f aca="false">ROUND(ROUND(AG175,2)*ROUND(AT175*Source!I115,9),2)</f>
        <v>0</v>
      </c>
      <c r="DI175" s="0" t="n">
        <f aca="false">ROUND(ROUND(AH175,2)*CX175,2)</f>
        <v>0</v>
      </c>
      <c r="DJ175" s="0" t="n">
        <f aca="false">DF175</f>
        <v>0.01</v>
      </c>
      <c r="DK175" s="0" t="n">
        <v>0</v>
      </c>
      <c r="DM175" s="0" t="n">
        <v>0</v>
      </c>
      <c r="DO175" s="0" t="n">
        <v>0</v>
      </c>
    </row>
    <row r="176" customFormat="false" ht="12.75" hidden="false" customHeight="false" outlineLevel="0" collapsed="false">
      <c r="A176" s="0" t="n">
        <f aca="false">ROW(Source!A115)</f>
        <v>115</v>
      </c>
      <c r="B176" s="0" t="n">
        <v>86497922</v>
      </c>
      <c r="C176" s="0" t="n">
        <v>86498093</v>
      </c>
      <c r="D176" s="0" t="n">
        <v>30536415</v>
      </c>
      <c r="E176" s="0" t="n">
        <v>1</v>
      </c>
      <c r="F176" s="0" t="n">
        <v>1</v>
      </c>
      <c r="G176" s="0" t="n">
        <v>30515945</v>
      </c>
      <c r="H176" s="0" t="n">
        <v>3</v>
      </c>
      <c r="I176" s="0" t="s">
        <v>344</v>
      </c>
      <c r="K176" s="0" t="s">
        <v>345</v>
      </c>
      <c r="L176" s="0" t="n">
        <v>1354</v>
      </c>
      <c r="N176" s="0" t="n">
        <v>1010</v>
      </c>
      <c r="O176" s="0" t="s">
        <v>277</v>
      </c>
      <c r="P176" s="0" t="s">
        <v>277</v>
      </c>
      <c r="Q176" s="0" t="n">
        <v>1</v>
      </c>
      <c r="W176" s="0" t="n">
        <v>0</v>
      </c>
      <c r="X176" s="0" t="n">
        <v>891954552</v>
      </c>
      <c r="Y176" s="0" t="n">
        <f aca="false">AT176</f>
        <v>0.001</v>
      </c>
      <c r="AA176" s="0" t="n">
        <v>0</v>
      </c>
      <c r="AB176" s="0" t="n">
        <v>0</v>
      </c>
      <c r="AC176" s="0" t="n">
        <v>0</v>
      </c>
      <c r="AD176" s="0" t="n">
        <v>0</v>
      </c>
      <c r="AE176" s="0" t="n">
        <v>0</v>
      </c>
      <c r="AF176" s="0" t="n">
        <v>0</v>
      </c>
      <c r="AG176" s="0" t="n">
        <v>0</v>
      </c>
      <c r="AH176" s="0" t="n">
        <v>0</v>
      </c>
      <c r="AI176" s="0" t="n">
        <v>1</v>
      </c>
      <c r="AJ176" s="0" t="n">
        <v>1</v>
      </c>
      <c r="AK176" s="0" t="n">
        <v>1</v>
      </c>
      <c r="AL176" s="0" t="n">
        <v>1</v>
      </c>
      <c r="AM176" s="0" t="n">
        <v>0</v>
      </c>
      <c r="AN176" s="0" t="n">
        <v>0</v>
      </c>
      <c r="AO176" s="0" t="n">
        <v>0</v>
      </c>
      <c r="AP176" s="0" t="n">
        <v>0</v>
      </c>
      <c r="AQ176" s="0" t="n">
        <v>0</v>
      </c>
      <c r="AR176" s="0" t="n">
        <v>0</v>
      </c>
      <c r="AT176" s="0" t="n">
        <v>0.001</v>
      </c>
      <c r="AV176" s="0" t="n">
        <v>0</v>
      </c>
      <c r="AW176" s="0" t="n">
        <v>2</v>
      </c>
      <c r="AX176" s="0" t="n">
        <v>86498107</v>
      </c>
      <c r="AY176" s="0" t="n">
        <v>1</v>
      </c>
      <c r="AZ176" s="0" t="n">
        <v>0</v>
      </c>
      <c r="BA176" s="0" t="n">
        <v>176</v>
      </c>
      <c r="BB176" s="0" t="n">
        <v>0</v>
      </c>
      <c r="BC176" s="0" t="n">
        <v>0</v>
      </c>
      <c r="BD176" s="0" t="n">
        <v>0</v>
      </c>
      <c r="BE176" s="0" t="n">
        <v>0</v>
      </c>
      <c r="BF176" s="0" t="n">
        <v>0</v>
      </c>
      <c r="BG176" s="0" t="n">
        <v>0</v>
      </c>
      <c r="BH176" s="0" t="n">
        <v>0</v>
      </c>
      <c r="BI176" s="0" t="n">
        <v>0</v>
      </c>
      <c r="BJ176" s="0" t="n">
        <v>0</v>
      </c>
      <c r="BK176" s="0" t="n">
        <v>0</v>
      </c>
      <c r="BL176" s="0" t="n">
        <v>0</v>
      </c>
      <c r="BM176" s="0" t="n">
        <v>0</v>
      </c>
      <c r="BN176" s="0" t="n">
        <v>0</v>
      </c>
      <c r="BO176" s="0" t="n">
        <v>0</v>
      </c>
      <c r="BP176" s="0" t="n">
        <v>0</v>
      </c>
      <c r="BQ176" s="0" t="n">
        <v>0</v>
      </c>
      <c r="BR176" s="0" t="n">
        <v>0</v>
      </c>
      <c r="BS176" s="0" t="n">
        <v>0</v>
      </c>
      <c r="BT176" s="0" t="n">
        <v>0</v>
      </c>
      <c r="BU176" s="0" t="n">
        <v>0</v>
      </c>
      <c r="BV176" s="0" t="n">
        <v>0</v>
      </c>
      <c r="BW176" s="0" t="n">
        <v>0</v>
      </c>
      <c r="CV176" s="0" t="n">
        <v>0</v>
      </c>
      <c r="CW176" s="0" t="n">
        <v>0</v>
      </c>
      <c r="CX176" s="0" t="n">
        <f aca="false">ROUND(Y176*Source!I115,9)</f>
        <v>0.02</v>
      </c>
      <c r="CY176" s="0" t="n">
        <f aca="false">AA176</f>
        <v>0</v>
      </c>
      <c r="CZ176" s="0" t="n">
        <f aca="false">AE176</f>
        <v>0</v>
      </c>
      <c r="DA176" s="0" t="n">
        <f aca="false">AI176</f>
        <v>1</v>
      </c>
      <c r="DB176" s="0" t="n">
        <f aca="false">ROUND(AT176*CZ176,2)</f>
        <v>0</v>
      </c>
      <c r="DC176" s="0" t="n">
        <f aca="false">ROUND(AT176*AG176,2)</f>
        <v>0</v>
      </c>
      <c r="DF176" s="0" t="n">
        <f aca="false">ROUND(ROUND(AE176,2)*CX176,2)</f>
        <v>0</v>
      </c>
      <c r="DG176" s="0" t="n">
        <f aca="false">ROUND(ROUND(AF176,2)*CX176,2)</f>
        <v>0</v>
      </c>
      <c r="DH176" s="0" t="n">
        <f aca="false">ROUND(ROUND(AG176,2)*ROUND(AT176*Source!I115,9),2)</f>
        <v>0</v>
      </c>
      <c r="DI176" s="0" t="n">
        <f aca="false">ROUND(ROUND(AH176,2)*CX176,2)</f>
        <v>0</v>
      </c>
      <c r="DJ176" s="0" t="n">
        <f aca="false">DF176</f>
        <v>0</v>
      </c>
      <c r="DK176" s="0" t="n">
        <v>0</v>
      </c>
      <c r="DM176" s="0" t="n">
        <v>0</v>
      </c>
      <c r="DO176" s="0" t="n">
        <v>0</v>
      </c>
    </row>
    <row r="177" customFormat="false" ht="12.75" hidden="false" customHeight="false" outlineLevel="0" collapsed="false">
      <c r="A177" s="0" t="n">
        <f aca="false">ROW(Source!A120)</f>
        <v>120</v>
      </c>
      <c r="B177" s="0" t="n">
        <v>86497921</v>
      </c>
      <c r="C177" s="0" t="n">
        <v>86498110</v>
      </c>
      <c r="D177" s="0" t="n">
        <v>0</v>
      </c>
      <c r="E177" s="0" t="n">
        <v>1</v>
      </c>
      <c r="F177" s="0" t="n">
        <v>1</v>
      </c>
      <c r="G177" s="0" t="n">
        <v>30515945</v>
      </c>
      <c r="H177" s="0" t="n">
        <v>1</v>
      </c>
      <c r="I177" s="0" t="s">
        <v>93</v>
      </c>
      <c r="K177" s="0" t="s">
        <v>258</v>
      </c>
      <c r="L177" s="0" t="n">
        <v>1369</v>
      </c>
      <c r="N177" s="0" t="n">
        <v>1013</v>
      </c>
      <c r="O177" s="0" t="s">
        <v>259</v>
      </c>
      <c r="P177" s="0" t="s">
        <v>259</v>
      </c>
      <c r="Q177" s="0" t="n">
        <v>1</v>
      </c>
      <c r="W177" s="0" t="n">
        <v>0</v>
      </c>
      <c r="X177" s="0" t="n">
        <v>-2001970737</v>
      </c>
      <c r="Y177" s="0" t="n">
        <f aca="false">(AT177*1.1)</f>
        <v>0.319</v>
      </c>
      <c r="AA177" s="0" t="n">
        <v>0</v>
      </c>
      <c r="AB177" s="0" t="n">
        <v>0</v>
      </c>
      <c r="AC177" s="0" t="n">
        <v>0</v>
      </c>
      <c r="AD177" s="0" t="n">
        <v>0</v>
      </c>
      <c r="AE177" s="0" t="n">
        <v>0</v>
      </c>
      <c r="AF177" s="0" t="n">
        <v>0</v>
      </c>
      <c r="AG177" s="0" t="n">
        <v>0</v>
      </c>
      <c r="AH177" s="0" t="n">
        <v>0</v>
      </c>
      <c r="AI177" s="0" t="n">
        <v>1</v>
      </c>
      <c r="AJ177" s="0" t="n">
        <v>1</v>
      </c>
      <c r="AK177" s="0" t="n">
        <v>1</v>
      </c>
      <c r="AL177" s="0" t="n">
        <v>1</v>
      </c>
      <c r="AM177" s="0" t="n">
        <v>0</v>
      </c>
      <c r="AN177" s="0" t="n">
        <v>0</v>
      </c>
      <c r="AO177" s="0" t="n">
        <v>1</v>
      </c>
      <c r="AP177" s="0" t="n">
        <v>0</v>
      </c>
      <c r="AQ177" s="0" t="n">
        <v>0</v>
      </c>
      <c r="AR177" s="0" t="n">
        <v>0</v>
      </c>
      <c r="AT177" s="0" t="n">
        <v>0.29</v>
      </c>
      <c r="AU177" s="0" t="s">
        <v>173</v>
      </c>
      <c r="AV177" s="0" t="n">
        <v>1</v>
      </c>
      <c r="AW177" s="0" t="n">
        <v>2</v>
      </c>
      <c r="AX177" s="0" t="n">
        <v>86498121</v>
      </c>
      <c r="AY177" s="0" t="n">
        <v>1</v>
      </c>
      <c r="AZ177" s="0" t="n">
        <v>6144</v>
      </c>
      <c r="BA177" s="0" t="n">
        <v>177</v>
      </c>
      <c r="BB177" s="0" t="n">
        <v>0</v>
      </c>
      <c r="BC177" s="0" t="n">
        <v>0</v>
      </c>
      <c r="BD177" s="0" t="n">
        <v>0</v>
      </c>
      <c r="BE177" s="0" t="n">
        <v>0</v>
      </c>
      <c r="BF177" s="0" t="n">
        <v>0</v>
      </c>
      <c r="BG177" s="0" t="n">
        <v>0</v>
      </c>
      <c r="BH177" s="0" t="n">
        <v>0</v>
      </c>
      <c r="BI177" s="0" t="n">
        <v>0</v>
      </c>
      <c r="BJ177" s="0" t="n">
        <v>0</v>
      </c>
      <c r="BK177" s="0" t="n">
        <v>0</v>
      </c>
      <c r="BL177" s="0" t="n">
        <v>0</v>
      </c>
      <c r="BM177" s="0" t="n">
        <v>0</v>
      </c>
      <c r="BN177" s="0" t="n">
        <v>0</v>
      </c>
      <c r="BO177" s="0" t="n">
        <v>0</v>
      </c>
      <c r="BP177" s="0" t="n">
        <v>0</v>
      </c>
      <c r="BQ177" s="0" t="n">
        <v>0</v>
      </c>
      <c r="BR177" s="0" t="n">
        <v>0</v>
      </c>
      <c r="BS177" s="0" t="n">
        <v>0</v>
      </c>
      <c r="BT177" s="0" t="n">
        <v>0</v>
      </c>
      <c r="BU177" s="0" t="n">
        <v>0</v>
      </c>
      <c r="BV177" s="0" t="n">
        <v>0</v>
      </c>
      <c r="BW177" s="0" t="n">
        <v>0</v>
      </c>
      <c r="CU177" s="0" t="n">
        <f aca="false">ROUND(AT177*Source!I120*AH177*AL177,2)</f>
        <v>0</v>
      </c>
      <c r="CV177" s="0" t="n">
        <f aca="false">ROUND(Y177*Source!I120,9)</f>
        <v>1.276</v>
      </c>
      <c r="CW177" s="0" t="n">
        <v>0</v>
      </c>
      <c r="CX177" s="0" t="n">
        <f aca="false">ROUND(Y177*Source!I120,9)</f>
        <v>1.276</v>
      </c>
      <c r="CY177" s="0" t="n">
        <f aca="false">AD177</f>
        <v>0</v>
      </c>
      <c r="CZ177" s="0" t="n">
        <f aca="false">AH177</f>
        <v>0</v>
      </c>
      <c r="DA177" s="0" t="n">
        <f aca="false">AL177</f>
        <v>1</v>
      </c>
      <c r="DB177" s="0" t="n">
        <f aca="false">(ROUND(AT177*CZ177,2)*1.1)</f>
        <v>0</v>
      </c>
      <c r="DC177" s="0" t="n">
        <f aca="false">(ROUND(AT177*AG177,2)*1.1)</f>
        <v>0</v>
      </c>
      <c r="DF177" s="0" t="n">
        <f aca="false">ROUND(ROUND(AE177,2)*CX177,2)</f>
        <v>0</v>
      </c>
      <c r="DG177" s="0" t="n">
        <f aca="false">ROUND(ROUND(AF177,2)*CX177,2)</f>
        <v>0</v>
      </c>
      <c r="DH177" s="0" t="n">
        <f aca="false">ROUND(ROUND(AG177,2)*ROUND((AT177*Source!I120*1.1),9),2)</f>
        <v>0</v>
      </c>
      <c r="DI177" s="0" t="n">
        <f aca="false">ROUND(ROUND(AH177,2)*CX177,2)</f>
        <v>0</v>
      </c>
      <c r="DJ177" s="0" t="n">
        <f aca="false">DI177</f>
        <v>0</v>
      </c>
      <c r="DK177" s="0" t="n">
        <v>0</v>
      </c>
      <c r="DM177" s="0" t="n">
        <v>0</v>
      </c>
      <c r="DO177" s="0" t="n">
        <v>0</v>
      </c>
      <c r="DP177" s="0" t="s">
        <v>173</v>
      </c>
    </row>
    <row r="178" customFormat="false" ht="12.75" hidden="false" customHeight="false" outlineLevel="0" collapsed="false">
      <c r="A178" s="0" t="n">
        <f aca="false">ROW(Source!A120)</f>
        <v>120</v>
      </c>
      <c r="B178" s="0" t="n">
        <v>86497921</v>
      </c>
      <c r="C178" s="0" t="n">
        <v>86498110</v>
      </c>
      <c r="D178" s="0" t="n">
        <v>0</v>
      </c>
      <c r="E178" s="0" t="n">
        <v>1</v>
      </c>
      <c r="F178" s="0" t="n">
        <v>1</v>
      </c>
      <c r="G178" s="0" t="n">
        <v>30515945</v>
      </c>
      <c r="H178" s="0" t="n">
        <v>3</v>
      </c>
      <c r="I178" s="0" t="s">
        <v>346</v>
      </c>
      <c r="K178" s="0" t="s">
        <v>347</v>
      </c>
      <c r="L178" s="0" t="n">
        <v>1346</v>
      </c>
      <c r="N178" s="0" t="n">
        <v>1009</v>
      </c>
      <c r="O178" s="0" t="s">
        <v>307</v>
      </c>
      <c r="P178" s="0" t="s">
        <v>307</v>
      </c>
      <c r="Q178" s="0" t="n">
        <v>1</v>
      </c>
      <c r="W178" s="0" t="n">
        <v>0</v>
      </c>
      <c r="X178" s="0" t="n">
        <v>-281684752</v>
      </c>
      <c r="Y178" s="0" t="n">
        <f aca="false">AT178</f>
        <v>0.02</v>
      </c>
      <c r="AA178" s="0" t="n">
        <v>159.06</v>
      </c>
      <c r="AB178" s="0" t="n">
        <v>0</v>
      </c>
      <c r="AC178" s="0" t="n">
        <v>0</v>
      </c>
      <c r="AD178" s="0" t="n">
        <v>0</v>
      </c>
      <c r="AE178" s="0" t="n">
        <v>159.06</v>
      </c>
      <c r="AF178" s="0" t="n">
        <v>0</v>
      </c>
      <c r="AG178" s="0" t="n">
        <v>0</v>
      </c>
      <c r="AH178" s="0" t="n">
        <v>0</v>
      </c>
      <c r="AI178" s="0" t="n">
        <v>1</v>
      </c>
      <c r="AJ178" s="0" t="n">
        <v>1</v>
      </c>
      <c r="AK178" s="0" t="n">
        <v>1</v>
      </c>
      <c r="AL178" s="0" t="n">
        <v>1</v>
      </c>
      <c r="AM178" s="0" t="n">
        <v>0</v>
      </c>
      <c r="AN178" s="0" t="n">
        <v>0</v>
      </c>
      <c r="AO178" s="0" t="n">
        <v>1</v>
      </c>
      <c r="AP178" s="0" t="n">
        <v>0</v>
      </c>
      <c r="AQ178" s="0" t="n">
        <v>0</v>
      </c>
      <c r="AR178" s="0" t="n">
        <v>0</v>
      </c>
      <c r="AT178" s="0" t="n">
        <v>0.02</v>
      </c>
      <c r="AV178" s="0" t="n">
        <v>0</v>
      </c>
      <c r="AW178" s="0" t="n">
        <v>2</v>
      </c>
      <c r="AX178" s="0" t="n">
        <v>86498122</v>
      </c>
      <c r="AY178" s="0" t="n">
        <v>1</v>
      </c>
      <c r="AZ178" s="0" t="n">
        <v>0</v>
      </c>
      <c r="BA178" s="0" t="n">
        <v>178</v>
      </c>
      <c r="BB178" s="0" t="n">
        <v>0</v>
      </c>
      <c r="BC178" s="0" t="n">
        <v>0</v>
      </c>
      <c r="BD178" s="0" t="n">
        <v>0</v>
      </c>
      <c r="BE178" s="0" t="n">
        <v>0</v>
      </c>
      <c r="BF178" s="0" t="n">
        <v>0</v>
      </c>
      <c r="BG178" s="0" t="n">
        <v>0</v>
      </c>
      <c r="BH178" s="0" t="n">
        <v>0</v>
      </c>
      <c r="BI178" s="0" t="n">
        <v>0</v>
      </c>
      <c r="BJ178" s="0" t="n">
        <v>0</v>
      </c>
      <c r="BK178" s="0" t="n">
        <v>0</v>
      </c>
      <c r="BL178" s="0" t="n">
        <v>0</v>
      </c>
      <c r="BM178" s="0" t="n">
        <v>0</v>
      </c>
      <c r="BN178" s="0" t="n">
        <v>0</v>
      </c>
      <c r="BO178" s="0" t="n">
        <v>0</v>
      </c>
      <c r="BP178" s="0" t="n">
        <v>0</v>
      </c>
      <c r="BQ178" s="0" t="n">
        <v>0</v>
      </c>
      <c r="BR178" s="0" t="n">
        <v>0</v>
      </c>
      <c r="BS178" s="0" t="n">
        <v>0</v>
      </c>
      <c r="BT178" s="0" t="n">
        <v>0</v>
      </c>
      <c r="BU178" s="0" t="n">
        <v>0</v>
      </c>
      <c r="BV178" s="0" t="n">
        <v>0</v>
      </c>
      <c r="BW178" s="0" t="n">
        <v>0</v>
      </c>
      <c r="CV178" s="0" t="n">
        <v>0</v>
      </c>
      <c r="CW178" s="0" t="n">
        <v>0</v>
      </c>
      <c r="CX178" s="0" t="n">
        <f aca="false">ROUND(Y178*Source!I120,9)</f>
        <v>0.08</v>
      </c>
      <c r="CY178" s="0" t="n">
        <f aca="false">AA178</f>
        <v>159.06</v>
      </c>
      <c r="CZ178" s="0" t="n">
        <f aca="false">AE178</f>
        <v>159.06</v>
      </c>
      <c r="DA178" s="0" t="n">
        <f aca="false">AI178</f>
        <v>1</v>
      </c>
      <c r="DB178" s="0" t="n">
        <f aca="false">ROUND(AT178*CZ178,2)</f>
        <v>3.18</v>
      </c>
      <c r="DC178" s="0" t="n">
        <f aca="false">ROUND(AT178*AG178,2)</f>
        <v>0</v>
      </c>
      <c r="DF178" s="0" t="n">
        <f aca="false">ROUND(ROUND(AE178,2)*CX178,2)</f>
        <v>12.72</v>
      </c>
      <c r="DG178" s="0" t="n">
        <f aca="false">ROUND(ROUND(AF178,2)*CX178,2)</f>
        <v>0</v>
      </c>
      <c r="DH178" s="0" t="n">
        <f aca="false">ROUND(ROUND(AG178,2)*ROUND(AT178*Source!I120,9),2)</f>
        <v>0</v>
      </c>
      <c r="DI178" s="0" t="n">
        <f aca="false">ROUND(ROUND(AH178,2)*CX178,2)</f>
        <v>0</v>
      </c>
      <c r="DJ178" s="0" t="n">
        <f aca="false">DF178</f>
        <v>12.72</v>
      </c>
      <c r="DK178" s="0" t="n">
        <v>0</v>
      </c>
      <c r="DM178" s="0" t="n">
        <v>0</v>
      </c>
      <c r="DO178" s="0" t="n">
        <v>0</v>
      </c>
    </row>
    <row r="179" customFormat="false" ht="12.75" hidden="false" customHeight="false" outlineLevel="0" collapsed="false">
      <c r="A179" s="0" t="n">
        <f aca="false">ROW(Source!A120)</f>
        <v>120</v>
      </c>
      <c r="B179" s="0" t="n">
        <v>86497921</v>
      </c>
      <c r="C179" s="0" t="n">
        <v>86498110</v>
      </c>
      <c r="D179" s="0" t="n">
        <v>0</v>
      </c>
      <c r="E179" s="0" t="n">
        <v>1</v>
      </c>
      <c r="F179" s="0" t="n">
        <v>1</v>
      </c>
      <c r="G179" s="0" t="n">
        <v>30515945</v>
      </c>
      <c r="H179" s="0" t="n">
        <v>3</v>
      </c>
      <c r="I179" s="0" t="s">
        <v>348</v>
      </c>
      <c r="K179" s="0" t="s">
        <v>349</v>
      </c>
      <c r="L179" s="0" t="n">
        <v>1348</v>
      </c>
      <c r="N179" s="0" t="n">
        <v>1009</v>
      </c>
      <c r="O179" s="0" t="s">
        <v>220</v>
      </c>
      <c r="P179" s="0" t="s">
        <v>220</v>
      </c>
      <c r="Q179" s="0" t="n">
        <v>1000</v>
      </c>
      <c r="W179" s="0" t="n">
        <v>0</v>
      </c>
      <c r="X179" s="0" t="n">
        <v>-1378802193</v>
      </c>
      <c r="Y179" s="0" t="n">
        <f aca="false">AT179</f>
        <v>1E-005</v>
      </c>
      <c r="AA179" s="0" t="n">
        <v>16474.36</v>
      </c>
      <c r="AB179" s="0" t="n">
        <v>0</v>
      </c>
      <c r="AC179" s="0" t="n">
        <v>0</v>
      </c>
      <c r="AD179" s="0" t="n">
        <v>0</v>
      </c>
      <c r="AE179" s="0" t="n">
        <v>16474.36</v>
      </c>
      <c r="AF179" s="0" t="n">
        <v>0</v>
      </c>
      <c r="AG179" s="0" t="n">
        <v>0</v>
      </c>
      <c r="AH179" s="0" t="n">
        <v>0</v>
      </c>
      <c r="AI179" s="0" t="n">
        <v>1</v>
      </c>
      <c r="AJ179" s="0" t="n">
        <v>1</v>
      </c>
      <c r="AK179" s="0" t="n">
        <v>1</v>
      </c>
      <c r="AL179" s="0" t="n">
        <v>1</v>
      </c>
      <c r="AM179" s="0" t="n">
        <v>0</v>
      </c>
      <c r="AN179" s="0" t="n">
        <v>0</v>
      </c>
      <c r="AO179" s="0" t="n">
        <v>1</v>
      </c>
      <c r="AP179" s="0" t="n">
        <v>0</v>
      </c>
      <c r="AQ179" s="0" t="n">
        <v>0</v>
      </c>
      <c r="AR179" s="0" t="n">
        <v>0</v>
      </c>
      <c r="AT179" s="0" t="n">
        <v>1E-005</v>
      </c>
      <c r="AV179" s="0" t="n">
        <v>0</v>
      </c>
      <c r="AW179" s="0" t="n">
        <v>2</v>
      </c>
      <c r="AX179" s="0" t="n">
        <v>86498123</v>
      </c>
      <c r="AY179" s="0" t="n">
        <v>1</v>
      </c>
      <c r="AZ179" s="0" t="n">
        <v>0</v>
      </c>
      <c r="BA179" s="0" t="n">
        <v>179</v>
      </c>
      <c r="BB179" s="0" t="n">
        <v>0</v>
      </c>
      <c r="BC179" s="0" t="n">
        <v>0</v>
      </c>
      <c r="BD179" s="0" t="n">
        <v>0</v>
      </c>
      <c r="BE179" s="0" t="n">
        <v>0</v>
      </c>
      <c r="BF179" s="0" t="n">
        <v>0</v>
      </c>
      <c r="BG179" s="0" t="n">
        <v>0</v>
      </c>
      <c r="BH179" s="0" t="n">
        <v>0</v>
      </c>
      <c r="BI179" s="0" t="n">
        <v>0</v>
      </c>
      <c r="BJ179" s="0" t="n">
        <v>0</v>
      </c>
      <c r="BK179" s="0" t="n">
        <v>0</v>
      </c>
      <c r="BL179" s="0" t="n">
        <v>0</v>
      </c>
      <c r="BM179" s="0" t="n">
        <v>0</v>
      </c>
      <c r="BN179" s="0" t="n">
        <v>0</v>
      </c>
      <c r="BO179" s="0" t="n">
        <v>0</v>
      </c>
      <c r="BP179" s="0" t="n">
        <v>0</v>
      </c>
      <c r="BQ179" s="0" t="n">
        <v>0</v>
      </c>
      <c r="BR179" s="0" t="n">
        <v>0</v>
      </c>
      <c r="BS179" s="0" t="n">
        <v>0</v>
      </c>
      <c r="BT179" s="0" t="n">
        <v>0</v>
      </c>
      <c r="BU179" s="0" t="n">
        <v>0</v>
      </c>
      <c r="BV179" s="0" t="n">
        <v>0</v>
      </c>
      <c r="BW179" s="0" t="n">
        <v>0</v>
      </c>
      <c r="CV179" s="0" t="n">
        <v>0</v>
      </c>
      <c r="CW179" s="0" t="n">
        <v>0</v>
      </c>
      <c r="CX179" s="0" t="n">
        <f aca="false">ROUND(Y179*Source!I120,9)</f>
        <v>4E-005</v>
      </c>
      <c r="CY179" s="0" t="n">
        <f aca="false">AA179</f>
        <v>16474.36</v>
      </c>
      <c r="CZ179" s="0" t="n">
        <f aca="false">AE179</f>
        <v>16474.36</v>
      </c>
      <c r="DA179" s="0" t="n">
        <f aca="false">AI179</f>
        <v>1</v>
      </c>
      <c r="DB179" s="0" t="n">
        <f aca="false">ROUND(AT179*CZ179,2)</f>
        <v>0.16</v>
      </c>
      <c r="DC179" s="0" t="n">
        <f aca="false">ROUND(AT179*AG179,2)</f>
        <v>0</v>
      </c>
      <c r="DF179" s="0" t="n">
        <f aca="false">ROUND(ROUND(AE179,2)*CX179,2)</f>
        <v>0.66</v>
      </c>
      <c r="DG179" s="0" t="n">
        <f aca="false">ROUND(ROUND(AF179,2)*CX179,2)</f>
        <v>0</v>
      </c>
      <c r="DH179" s="0" t="n">
        <f aca="false">ROUND(ROUND(AG179,2)*ROUND(AT179*Source!I120,9),2)</f>
        <v>0</v>
      </c>
      <c r="DI179" s="0" t="n">
        <f aca="false">ROUND(ROUND(AH179,2)*CX179,2)</f>
        <v>0</v>
      </c>
      <c r="DJ179" s="0" t="n">
        <f aca="false">DF179</f>
        <v>0.66</v>
      </c>
      <c r="DK179" s="0" t="n">
        <v>0</v>
      </c>
      <c r="DM179" s="0" t="n">
        <v>0</v>
      </c>
      <c r="DO179" s="0" t="n">
        <v>0</v>
      </c>
    </row>
    <row r="180" customFormat="false" ht="12.75" hidden="false" customHeight="false" outlineLevel="0" collapsed="false">
      <c r="A180" s="0" t="n">
        <f aca="false">ROW(Source!A120)</f>
        <v>120</v>
      </c>
      <c r="B180" s="0" t="n">
        <v>86497921</v>
      </c>
      <c r="C180" s="0" t="n">
        <v>86498110</v>
      </c>
      <c r="D180" s="0" t="n">
        <v>0</v>
      </c>
      <c r="E180" s="0" t="n">
        <v>1</v>
      </c>
      <c r="F180" s="0" t="n">
        <v>1</v>
      </c>
      <c r="G180" s="0" t="n">
        <v>30515945</v>
      </c>
      <c r="H180" s="0" t="n">
        <v>3</v>
      </c>
      <c r="I180" s="0" t="s">
        <v>350</v>
      </c>
      <c r="K180" s="0" t="s">
        <v>351</v>
      </c>
      <c r="L180" s="0" t="n">
        <v>1348</v>
      </c>
      <c r="N180" s="0" t="n">
        <v>1009</v>
      </c>
      <c r="O180" s="0" t="s">
        <v>220</v>
      </c>
      <c r="P180" s="0" t="s">
        <v>220</v>
      </c>
      <c r="Q180" s="0" t="n">
        <v>1000</v>
      </c>
      <c r="W180" s="0" t="n">
        <v>0</v>
      </c>
      <c r="X180" s="0" t="n">
        <v>799484909</v>
      </c>
      <c r="Y180" s="0" t="n">
        <f aca="false">AT180</f>
        <v>3E-005</v>
      </c>
      <c r="AA180" s="0" t="n">
        <v>11191.39</v>
      </c>
      <c r="AB180" s="0" t="n">
        <v>0</v>
      </c>
      <c r="AC180" s="0" t="n">
        <v>0</v>
      </c>
      <c r="AD180" s="0" t="n">
        <v>0</v>
      </c>
      <c r="AE180" s="0" t="n">
        <v>11191.39</v>
      </c>
      <c r="AF180" s="0" t="n">
        <v>0</v>
      </c>
      <c r="AG180" s="0" t="n">
        <v>0</v>
      </c>
      <c r="AH180" s="0" t="n">
        <v>0</v>
      </c>
      <c r="AI180" s="0" t="n">
        <v>1</v>
      </c>
      <c r="AJ180" s="0" t="n">
        <v>1</v>
      </c>
      <c r="AK180" s="0" t="n">
        <v>1</v>
      </c>
      <c r="AL180" s="0" t="n">
        <v>1</v>
      </c>
      <c r="AM180" s="0" t="n">
        <v>0</v>
      </c>
      <c r="AN180" s="0" t="n">
        <v>0</v>
      </c>
      <c r="AO180" s="0" t="n">
        <v>1</v>
      </c>
      <c r="AP180" s="0" t="n">
        <v>0</v>
      </c>
      <c r="AQ180" s="0" t="n">
        <v>0</v>
      </c>
      <c r="AR180" s="0" t="n">
        <v>0</v>
      </c>
      <c r="AT180" s="0" t="n">
        <v>3E-005</v>
      </c>
      <c r="AV180" s="0" t="n">
        <v>0</v>
      </c>
      <c r="AW180" s="0" t="n">
        <v>2</v>
      </c>
      <c r="AX180" s="0" t="n">
        <v>86498124</v>
      </c>
      <c r="AY180" s="0" t="n">
        <v>1</v>
      </c>
      <c r="AZ180" s="0" t="n">
        <v>0</v>
      </c>
      <c r="BA180" s="0" t="n">
        <v>180</v>
      </c>
      <c r="BB180" s="0" t="n">
        <v>0</v>
      </c>
      <c r="BC180" s="0" t="n">
        <v>0</v>
      </c>
      <c r="BD180" s="0" t="n">
        <v>0</v>
      </c>
      <c r="BE180" s="0" t="n">
        <v>0</v>
      </c>
      <c r="BF180" s="0" t="n">
        <v>0</v>
      </c>
      <c r="BG180" s="0" t="n">
        <v>0</v>
      </c>
      <c r="BH180" s="0" t="n">
        <v>0</v>
      </c>
      <c r="BI180" s="0" t="n">
        <v>0</v>
      </c>
      <c r="BJ180" s="0" t="n">
        <v>0</v>
      </c>
      <c r="BK180" s="0" t="n">
        <v>0</v>
      </c>
      <c r="BL180" s="0" t="n">
        <v>0</v>
      </c>
      <c r="BM180" s="0" t="n">
        <v>0</v>
      </c>
      <c r="BN180" s="0" t="n">
        <v>0</v>
      </c>
      <c r="BO180" s="0" t="n">
        <v>0</v>
      </c>
      <c r="BP180" s="0" t="n">
        <v>0</v>
      </c>
      <c r="BQ180" s="0" t="n">
        <v>0</v>
      </c>
      <c r="BR180" s="0" t="n">
        <v>0</v>
      </c>
      <c r="BS180" s="0" t="n">
        <v>0</v>
      </c>
      <c r="BT180" s="0" t="n">
        <v>0</v>
      </c>
      <c r="BU180" s="0" t="n">
        <v>0</v>
      </c>
      <c r="BV180" s="0" t="n">
        <v>0</v>
      </c>
      <c r="BW180" s="0" t="n">
        <v>0</v>
      </c>
      <c r="CV180" s="0" t="n">
        <v>0</v>
      </c>
      <c r="CW180" s="0" t="n">
        <v>0</v>
      </c>
      <c r="CX180" s="0" t="n">
        <f aca="false">ROUND(Y180*Source!I120,9)</f>
        <v>0.00012</v>
      </c>
      <c r="CY180" s="0" t="n">
        <f aca="false">AA180</f>
        <v>11191.39</v>
      </c>
      <c r="CZ180" s="0" t="n">
        <f aca="false">AE180</f>
        <v>11191.39</v>
      </c>
      <c r="DA180" s="0" t="n">
        <f aca="false">AI180</f>
        <v>1</v>
      </c>
      <c r="DB180" s="0" t="n">
        <f aca="false">ROUND(AT180*CZ180,2)</f>
        <v>0.34</v>
      </c>
      <c r="DC180" s="0" t="n">
        <f aca="false">ROUND(AT180*AG180,2)</f>
        <v>0</v>
      </c>
      <c r="DF180" s="0" t="n">
        <f aca="false">ROUND(ROUND(AE180,2)*CX180,2)</f>
        <v>1.34</v>
      </c>
      <c r="DG180" s="0" t="n">
        <f aca="false">ROUND(ROUND(AF180,2)*CX180,2)</f>
        <v>0</v>
      </c>
      <c r="DH180" s="0" t="n">
        <f aca="false">ROUND(ROUND(AG180,2)*ROUND(AT180*Source!I120,9),2)</f>
        <v>0</v>
      </c>
      <c r="DI180" s="0" t="n">
        <f aca="false">ROUND(ROUND(AH180,2)*CX180,2)</f>
        <v>0</v>
      </c>
      <c r="DJ180" s="0" t="n">
        <f aca="false">DF180</f>
        <v>1.34</v>
      </c>
      <c r="DK180" s="0" t="n">
        <v>0</v>
      </c>
      <c r="DM180" s="0" t="n">
        <v>0</v>
      </c>
      <c r="DO180" s="0" t="n">
        <v>0</v>
      </c>
    </row>
    <row r="181" customFormat="false" ht="12.75" hidden="false" customHeight="false" outlineLevel="0" collapsed="false">
      <c r="A181" s="0" t="n">
        <f aca="false">ROW(Source!A120)</f>
        <v>120</v>
      </c>
      <c r="B181" s="0" t="n">
        <v>86497921</v>
      </c>
      <c r="C181" s="0" t="n">
        <v>86498110</v>
      </c>
      <c r="D181" s="0" t="n">
        <v>0</v>
      </c>
      <c r="E181" s="0" t="n">
        <v>1</v>
      </c>
      <c r="F181" s="0" t="n">
        <v>1</v>
      </c>
      <c r="G181" s="0" t="n">
        <v>30515945</v>
      </c>
      <c r="H181" s="0" t="n">
        <v>3</v>
      </c>
      <c r="I181" s="0" t="s">
        <v>352</v>
      </c>
      <c r="K181" s="0" t="s">
        <v>353</v>
      </c>
      <c r="L181" s="0" t="n">
        <v>1346</v>
      </c>
      <c r="N181" s="0" t="n">
        <v>1009</v>
      </c>
      <c r="O181" s="0" t="s">
        <v>307</v>
      </c>
      <c r="P181" s="0" t="s">
        <v>307</v>
      </c>
      <c r="Q181" s="0" t="n">
        <v>1</v>
      </c>
      <c r="W181" s="0" t="n">
        <v>0</v>
      </c>
      <c r="X181" s="0" t="n">
        <v>-117581746</v>
      </c>
      <c r="Y181" s="0" t="n">
        <f aca="false">AT181</f>
        <v>0.02</v>
      </c>
      <c r="AA181" s="0" t="n">
        <v>138.85</v>
      </c>
      <c r="AB181" s="0" t="n">
        <v>0</v>
      </c>
      <c r="AC181" s="0" t="n">
        <v>0</v>
      </c>
      <c r="AD181" s="0" t="n">
        <v>0</v>
      </c>
      <c r="AE181" s="0" t="n">
        <v>138.85</v>
      </c>
      <c r="AF181" s="0" t="n">
        <v>0</v>
      </c>
      <c r="AG181" s="0" t="n">
        <v>0</v>
      </c>
      <c r="AH181" s="0" t="n">
        <v>0</v>
      </c>
      <c r="AI181" s="0" t="n">
        <v>1</v>
      </c>
      <c r="AJ181" s="0" t="n">
        <v>1</v>
      </c>
      <c r="AK181" s="0" t="n">
        <v>1</v>
      </c>
      <c r="AL181" s="0" t="n">
        <v>1</v>
      </c>
      <c r="AM181" s="0" t="n">
        <v>0</v>
      </c>
      <c r="AN181" s="0" t="n">
        <v>0</v>
      </c>
      <c r="AO181" s="0" t="n">
        <v>1</v>
      </c>
      <c r="AP181" s="0" t="n">
        <v>0</v>
      </c>
      <c r="AQ181" s="0" t="n">
        <v>0</v>
      </c>
      <c r="AR181" s="0" t="n">
        <v>0</v>
      </c>
      <c r="AT181" s="0" t="n">
        <v>0.02</v>
      </c>
      <c r="AV181" s="0" t="n">
        <v>0</v>
      </c>
      <c r="AW181" s="0" t="n">
        <v>2</v>
      </c>
      <c r="AX181" s="0" t="n">
        <v>86498125</v>
      </c>
      <c r="AY181" s="0" t="n">
        <v>1</v>
      </c>
      <c r="AZ181" s="0" t="n">
        <v>0</v>
      </c>
      <c r="BA181" s="0" t="n">
        <v>181</v>
      </c>
      <c r="BB181" s="0" t="n">
        <v>0</v>
      </c>
      <c r="BC181" s="0" t="n">
        <v>0</v>
      </c>
      <c r="BD181" s="0" t="n">
        <v>0</v>
      </c>
      <c r="BE181" s="0" t="n">
        <v>0</v>
      </c>
      <c r="BF181" s="0" t="n">
        <v>0</v>
      </c>
      <c r="BG181" s="0" t="n">
        <v>0</v>
      </c>
      <c r="BH181" s="0" t="n">
        <v>0</v>
      </c>
      <c r="BI181" s="0" t="n">
        <v>0</v>
      </c>
      <c r="BJ181" s="0" t="n">
        <v>0</v>
      </c>
      <c r="BK181" s="0" t="n">
        <v>0</v>
      </c>
      <c r="BL181" s="0" t="n">
        <v>0</v>
      </c>
      <c r="BM181" s="0" t="n">
        <v>0</v>
      </c>
      <c r="BN181" s="0" t="n">
        <v>0</v>
      </c>
      <c r="BO181" s="0" t="n">
        <v>0</v>
      </c>
      <c r="BP181" s="0" t="n">
        <v>0</v>
      </c>
      <c r="BQ181" s="0" t="n">
        <v>0</v>
      </c>
      <c r="BR181" s="0" t="n">
        <v>0</v>
      </c>
      <c r="BS181" s="0" t="n">
        <v>0</v>
      </c>
      <c r="BT181" s="0" t="n">
        <v>0</v>
      </c>
      <c r="BU181" s="0" t="n">
        <v>0</v>
      </c>
      <c r="BV181" s="0" t="n">
        <v>0</v>
      </c>
      <c r="BW181" s="0" t="n">
        <v>0</v>
      </c>
      <c r="CV181" s="0" t="n">
        <v>0</v>
      </c>
      <c r="CW181" s="0" t="n">
        <v>0</v>
      </c>
      <c r="CX181" s="0" t="n">
        <f aca="false">ROUND(Y181*Source!I120,9)</f>
        <v>0.08</v>
      </c>
      <c r="CY181" s="0" t="n">
        <f aca="false">AA181</f>
        <v>138.85</v>
      </c>
      <c r="CZ181" s="0" t="n">
        <f aca="false">AE181</f>
        <v>138.85</v>
      </c>
      <c r="DA181" s="0" t="n">
        <f aca="false">AI181</f>
        <v>1</v>
      </c>
      <c r="DB181" s="0" t="n">
        <f aca="false">ROUND(AT181*CZ181,2)</f>
        <v>2.78</v>
      </c>
      <c r="DC181" s="0" t="n">
        <f aca="false">ROUND(AT181*AG181,2)</f>
        <v>0</v>
      </c>
      <c r="DF181" s="0" t="n">
        <f aca="false">ROUND(ROUND(AE181,2)*CX181,2)</f>
        <v>11.11</v>
      </c>
      <c r="DG181" s="0" t="n">
        <f aca="false">ROUND(ROUND(AF181,2)*CX181,2)</f>
        <v>0</v>
      </c>
      <c r="DH181" s="0" t="n">
        <f aca="false">ROUND(ROUND(AG181,2)*ROUND(AT181*Source!I120,9),2)</f>
        <v>0</v>
      </c>
      <c r="DI181" s="0" t="n">
        <f aca="false">ROUND(ROUND(AH181,2)*CX181,2)</f>
        <v>0</v>
      </c>
      <c r="DJ181" s="0" t="n">
        <f aca="false">DF181</f>
        <v>11.11</v>
      </c>
      <c r="DK181" s="0" t="n">
        <v>0</v>
      </c>
      <c r="DM181" s="0" t="n">
        <v>0</v>
      </c>
      <c r="DO181" s="0" t="n">
        <v>0</v>
      </c>
    </row>
    <row r="182" customFormat="false" ht="12.75" hidden="false" customHeight="false" outlineLevel="0" collapsed="false">
      <c r="A182" s="0" t="n">
        <f aca="false">ROW(Source!A120)</f>
        <v>120</v>
      </c>
      <c r="B182" s="0" t="n">
        <v>86497921</v>
      </c>
      <c r="C182" s="0" t="n">
        <v>86498110</v>
      </c>
      <c r="D182" s="0" t="n">
        <v>0</v>
      </c>
      <c r="E182" s="0" t="n">
        <v>1</v>
      </c>
      <c r="F182" s="0" t="n">
        <v>1</v>
      </c>
      <c r="G182" s="0" t="n">
        <v>30515945</v>
      </c>
      <c r="H182" s="0" t="n">
        <v>3</v>
      </c>
      <c r="I182" s="0" t="s">
        <v>242</v>
      </c>
      <c r="K182" s="0" t="s">
        <v>68</v>
      </c>
      <c r="L182" s="0" t="n">
        <v>1348</v>
      </c>
      <c r="N182" s="0" t="n">
        <v>1009</v>
      </c>
      <c r="O182" s="0" t="s">
        <v>220</v>
      </c>
      <c r="P182" s="0" t="s">
        <v>220</v>
      </c>
      <c r="Q182" s="0" t="n">
        <v>1000</v>
      </c>
      <c r="W182" s="0" t="n">
        <v>0</v>
      </c>
      <c r="X182" s="0" t="n">
        <v>-67933069</v>
      </c>
      <c r="Y182" s="0" t="n">
        <f aca="false">AT182</f>
        <v>5E-005</v>
      </c>
      <c r="AA182" s="0" t="n">
        <v>60960.43</v>
      </c>
      <c r="AB182" s="0" t="n">
        <v>0</v>
      </c>
      <c r="AC182" s="0" t="n">
        <v>0</v>
      </c>
      <c r="AD182" s="0" t="n">
        <v>0</v>
      </c>
      <c r="AE182" s="0" t="n">
        <v>60960.43</v>
      </c>
      <c r="AF182" s="0" t="n">
        <v>0</v>
      </c>
      <c r="AG182" s="0" t="n">
        <v>0</v>
      </c>
      <c r="AH182" s="0" t="n">
        <v>0</v>
      </c>
      <c r="AI182" s="0" t="n">
        <v>1</v>
      </c>
      <c r="AJ182" s="0" t="n">
        <v>1</v>
      </c>
      <c r="AK182" s="0" t="n">
        <v>1</v>
      </c>
      <c r="AL182" s="0" t="n">
        <v>1</v>
      </c>
      <c r="AM182" s="0" t="n">
        <v>0</v>
      </c>
      <c r="AN182" s="0" t="n">
        <v>0</v>
      </c>
      <c r="AO182" s="0" t="n">
        <v>1</v>
      </c>
      <c r="AP182" s="0" t="n">
        <v>0</v>
      </c>
      <c r="AQ182" s="0" t="n">
        <v>0</v>
      </c>
      <c r="AR182" s="0" t="n">
        <v>0</v>
      </c>
      <c r="AT182" s="0" t="n">
        <v>5E-005</v>
      </c>
      <c r="AV182" s="0" t="n">
        <v>0</v>
      </c>
      <c r="AW182" s="0" t="n">
        <v>2</v>
      </c>
      <c r="AX182" s="0" t="n">
        <v>86498126</v>
      </c>
      <c r="AY182" s="0" t="n">
        <v>1</v>
      </c>
      <c r="AZ182" s="0" t="n">
        <v>0</v>
      </c>
      <c r="BA182" s="0" t="n">
        <v>182</v>
      </c>
      <c r="BB182" s="0" t="n">
        <v>0</v>
      </c>
      <c r="BC182" s="0" t="n">
        <v>0</v>
      </c>
      <c r="BD182" s="0" t="n">
        <v>0</v>
      </c>
      <c r="BE182" s="0" t="n">
        <v>0</v>
      </c>
      <c r="BF182" s="0" t="n">
        <v>0</v>
      </c>
      <c r="BG182" s="0" t="n">
        <v>0</v>
      </c>
      <c r="BH182" s="0" t="n">
        <v>0</v>
      </c>
      <c r="BI182" s="0" t="n">
        <v>0</v>
      </c>
      <c r="BJ182" s="0" t="n">
        <v>0</v>
      </c>
      <c r="BK182" s="0" t="n">
        <v>0</v>
      </c>
      <c r="BL182" s="0" t="n">
        <v>0</v>
      </c>
      <c r="BM182" s="0" t="n">
        <v>0</v>
      </c>
      <c r="BN182" s="0" t="n">
        <v>0</v>
      </c>
      <c r="BO182" s="0" t="n">
        <v>0</v>
      </c>
      <c r="BP182" s="0" t="n">
        <v>0</v>
      </c>
      <c r="BQ182" s="0" t="n">
        <v>0</v>
      </c>
      <c r="BR182" s="0" t="n">
        <v>0</v>
      </c>
      <c r="BS182" s="0" t="n">
        <v>0</v>
      </c>
      <c r="BT182" s="0" t="n">
        <v>0</v>
      </c>
      <c r="BU182" s="0" t="n">
        <v>0</v>
      </c>
      <c r="BV182" s="0" t="n">
        <v>0</v>
      </c>
      <c r="BW182" s="0" t="n">
        <v>0</v>
      </c>
      <c r="CV182" s="0" t="n">
        <v>0</v>
      </c>
      <c r="CW182" s="0" t="n">
        <v>0</v>
      </c>
      <c r="CX182" s="0" t="n">
        <f aca="false">ROUND(Y182*Source!I120,9)</f>
        <v>0.0002</v>
      </c>
      <c r="CY182" s="0" t="n">
        <f aca="false">AA182</f>
        <v>60960.43</v>
      </c>
      <c r="CZ182" s="0" t="n">
        <f aca="false">AE182</f>
        <v>60960.43</v>
      </c>
      <c r="DA182" s="0" t="n">
        <f aca="false">AI182</f>
        <v>1</v>
      </c>
      <c r="DB182" s="0" t="n">
        <f aca="false">ROUND(AT182*CZ182,2)</f>
        <v>3.05</v>
      </c>
      <c r="DC182" s="0" t="n">
        <f aca="false">ROUND(AT182*AG182,2)</f>
        <v>0</v>
      </c>
      <c r="DF182" s="0" t="n">
        <f aca="false">ROUND(ROUND(AE182,2)*CX182,2)</f>
        <v>12.19</v>
      </c>
      <c r="DG182" s="0" t="n">
        <f aca="false">ROUND(ROUND(AF182,2)*CX182,2)</f>
        <v>0</v>
      </c>
      <c r="DH182" s="0" t="n">
        <f aca="false">ROUND(ROUND(AG182,2)*ROUND(AT182*Source!I120,9),2)</f>
        <v>0</v>
      </c>
      <c r="DI182" s="0" t="n">
        <f aca="false">ROUND(ROUND(AH182,2)*CX182,2)</f>
        <v>0</v>
      </c>
      <c r="DJ182" s="0" t="n">
        <f aca="false">DF182</f>
        <v>12.19</v>
      </c>
      <c r="DK182" s="0" t="n">
        <v>0</v>
      </c>
      <c r="DM182" s="0" t="n">
        <v>0</v>
      </c>
      <c r="DO182" s="0" t="n">
        <v>0</v>
      </c>
    </row>
    <row r="183" customFormat="false" ht="12.75" hidden="false" customHeight="false" outlineLevel="0" collapsed="false">
      <c r="A183" s="0" t="n">
        <f aca="false">ROW(Source!A120)</f>
        <v>120</v>
      </c>
      <c r="B183" s="0" t="n">
        <v>86497921</v>
      </c>
      <c r="C183" s="0" t="n">
        <v>86498110</v>
      </c>
      <c r="D183" s="0" t="n">
        <v>0</v>
      </c>
      <c r="E183" s="0" t="n">
        <v>1</v>
      </c>
      <c r="F183" s="0" t="n">
        <v>1</v>
      </c>
      <c r="G183" s="0" t="n">
        <v>30515945</v>
      </c>
      <c r="H183" s="0" t="n">
        <v>3</v>
      </c>
      <c r="I183" s="0" t="s">
        <v>354</v>
      </c>
      <c r="K183" s="0" t="s">
        <v>355</v>
      </c>
      <c r="L183" s="0" t="n">
        <v>1356</v>
      </c>
      <c r="N183" s="0" t="n">
        <v>1010</v>
      </c>
      <c r="O183" s="0" t="s">
        <v>356</v>
      </c>
      <c r="P183" s="0" t="s">
        <v>356</v>
      </c>
      <c r="Q183" s="0" t="n">
        <v>1000</v>
      </c>
      <c r="W183" s="0" t="n">
        <v>0</v>
      </c>
      <c r="X183" s="0" t="n">
        <v>1885574063</v>
      </c>
      <c r="Y183" s="0" t="n">
        <f aca="false">AT183</f>
        <v>0.001</v>
      </c>
      <c r="AA183" s="0" t="n">
        <v>226.66</v>
      </c>
      <c r="AB183" s="0" t="n">
        <v>0</v>
      </c>
      <c r="AC183" s="0" t="n">
        <v>0</v>
      </c>
      <c r="AD183" s="0" t="n">
        <v>0</v>
      </c>
      <c r="AE183" s="0" t="n">
        <v>226.66</v>
      </c>
      <c r="AF183" s="0" t="n">
        <v>0</v>
      </c>
      <c r="AG183" s="0" t="n">
        <v>0</v>
      </c>
      <c r="AH183" s="0" t="n">
        <v>0</v>
      </c>
      <c r="AI183" s="0" t="n">
        <v>1</v>
      </c>
      <c r="AJ183" s="0" t="n">
        <v>1</v>
      </c>
      <c r="AK183" s="0" t="n">
        <v>1</v>
      </c>
      <c r="AL183" s="0" t="n">
        <v>1</v>
      </c>
      <c r="AM183" s="0" t="n">
        <v>0</v>
      </c>
      <c r="AN183" s="0" t="n">
        <v>0</v>
      </c>
      <c r="AO183" s="0" t="n">
        <v>1</v>
      </c>
      <c r="AP183" s="0" t="n">
        <v>0</v>
      </c>
      <c r="AQ183" s="0" t="n">
        <v>0</v>
      </c>
      <c r="AR183" s="0" t="n">
        <v>0</v>
      </c>
      <c r="AT183" s="0" t="n">
        <v>0.001</v>
      </c>
      <c r="AV183" s="0" t="n">
        <v>0</v>
      </c>
      <c r="AW183" s="0" t="n">
        <v>2</v>
      </c>
      <c r="AX183" s="0" t="n">
        <v>86498127</v>
      </c>
      <c r="AY183" s="0" t="n">
        <v>1</v>
      </c>
      <c r="AZ183" s="0" t="n">
        <v>0</v>
      </c>
      <c r="BA183" s="0" t="n">
        <v>183</v>
      </c>
      <c r="BB183" s="0" t="n">
        <v>0</v>
      </c>
      <c r="BC183" s="0" t="n">
        <v>0</v>
      </c>
      <c r="BD183" s="0" t="n">
        <v>0</v>
      </c>
      <c r="BE183" s="0" t="n">
        <v>0</v>
      </c>
      <c r="BF183" s="0" t="n">
        <v>0</v>
      </c>
      <c r="BG183" s="0" t="n">
        <v>0</v>
      </c>
      <c r="BH183" s="0" t="n">
        <v>0</v>
      </c>
      <c r="BI183" s="0" t="n">
        <v>0</v>
      </c>
      <c r="BJ183" s="0" t="n">
        <v>0</v>
      </c>
      <c r="BK183" s="0" t="n">
        <v>0</v>
      </c>
      <c r="BL183" s="0" t="n">
        <v>0</v>
      </c>
      <c r="BM183" s="0" t="n">
        <v>0</v>
      </c>
      <c r="BN183" s="0" t="n">
        <v>0</v>
      </c>
      <c r="BO183" s="0" t="n">
        <v>0</v>
      </c>
      <c r="BP183" s="0" t="n">
        <v>0</v>
      </c>
      <c r="BQ183" s="0" t="n">
        <v>0</v>
      </c>
      <c r="BR183" s="0" t="n">
        <v>0</v>
      </c>
      <c r="BS183" s="0" t="n">
        <v>0</v>
      </c>
      <c r="BT183" s="0" t="n">
        <v>0</v>
      </c>
      <c r="BU183" s="0" t="n">
        <v>0</v>
      </c>
      <c r="BV183" s="0" t="n">
        <v>0</v>
      </c>
      <c r="BW183" s="0" t="n">
        <v>0</v>
      </c>
      <c r="CV183" s="0" t="n">
        <v>0</v>
      </c>
      <c r="CW183" s="0" t="n">
        <v>0</v>
      </c>
      <c r="CX183" s="0" t="n">
        <f aca="false">ROUND(Y183*Source!I120,9)</f>
        <v>0.004</v>
      </c>
      <c r="CY183" s="0" t="n">
        <f aca="false">AA183</f>
        <v>226.66</v>
      </c>
      <c r="CZ183" s="0" t="n">
        <f aca="false">AE183</f>
        <v>226.66</v>
      </c>
      <c r="DA183" s="0" t="n">
        <f aca="false">AI183</f>
        <v>1</v>
      </c>
      <c r="DB183" s="0" t="n">
        <f aca="false">ROUND(AT183*CZ183,2)</f>
        <v>0.23</v>
      </c>
      <c r="DC183" s="0" t="n">
        <f aca="false">ROUND(AT183*AG183,2)</f>
        <v>0</v>
      </c>
      <c r="DF183" s="0" t="n">
        <f aca="false">ROUND(ROUND(AE183,2)*CX183,2)</f>
        <v>0.91</v>
      </c>
      <c r="DG183" s="0" t="n">
        <f aca="false">ROUND(ROUND(AF183,2)*CX183,2)</f>
        <v>0</v>
      </c>
      <c r="DH183" s="0" t="n">
        <f aca="false">ROUND(ROUND(AG183,2)*ROUND(AT183*Source!I120,9),2)</f>
        <v>0</v>
      </c>
      <c r="DI183" s="0" t="n">
        <f aca="false">ROUND(ROUND(AH183,2)*CX183,2)</f>
        <v>0</v>
      </c>
      <c r="DJ183" s="0" t="n">
        <f aca="false">DF183</f>
        <v>0.91</v>
      </c>
      <c r="DK183" s="0" t="n">
        <v>0</v>
      </c>
      <c r="DM183" s="0" t="n">
        <v>0</v>
      </c>
      <c r="DO183" s="0" t="n">
        <v>0</v>
      </c>
    </row>
    <row r="184" customFormat="false" ht="12.75" hidden="false" customHeight="false" outlineLevel="0" collapsed="false">
      <c r="A184" s="0" t="n">
        <f aca="false">ROW(Source!A120)</f>
        <v>120</v>
      </c>
      <c r="B184" s="0" t="n">
        <v>86497921</v>
      </c>
      <c r="C184" s="0" t="n">
        <v>86498110</v>
      </c>
      <c r="D184" s="0" t="n">
        <v>0</v>
      </c>
      <c r="E184" s="0" t="n">
        <v>1</v>
      </c>
      <c r="F184" s="0" t="n">
        <v>1</v>
      </c>
      <c r="G184" s="0" t="n">
        <v>30515945</v>
      </c>
      <c r="H184" s="0" t="n">
        <v>3</v>
      </c>
      <c r="I184" s="0" t="s">
        <v>357</v>
      </c>
      <c r="K184" s="0" t="s">
        <v>358</v>
      </c>
      <c r="L184" s="0" t="n">
        <v>1303</v>
      </c>
      <c r="N184" s="0" t="n">
        <v>1003</v>
      </c>
      <c r="O184" s="0" t="s">
        <v>316</v>
      </c>
      <c r="P184" s="0" t="s">
        <v>316</v>
      </c>
      <c r="Q184" s="0" t="n">
        <v>1000</v>
      </c>
      <c r="W184" s="0" t="n">
        <v>0</v>
      </c>
      <c r="X184" s="0" t="n">
        <v>-1676998187</v>
      </c>
      <c r="Y184" s="0" t="n">
        <f aca="false">AT184</f>
        <v>0.00314</v>
      </c>
      <c r="AA184" s="0" t="n">
        <v>2897.31</v>
      </c>
      <c r="AB184" s="0" t="n">
        <v>0</v>
      </c>
      <c r="AC184" s="0" t="n">
        <v>0</v>
      </c>
      <c r="AD184" s="0" t="n">
        <v>0</v>
      </c>
      <c r="AE184" s="0" t="n">
        <v>2897.31</v>
      </c>
      <c r="AF184" s="0" t="n">
        <v>0</v>
      </c>
      <c r="AG184" s="0" t="n">
        <v>0</v>
      </c>
      <c r="AH184" s="0" t="n">
        <v>0</v>
      </c>
      <c r="AI184" s="0" t="n">
        <v>1</v>
      </c>
      <c r="AJ184" s="0" t="n">
        <v>1</v>
      </c>
      <c r="AK184" s="0" t="n">
        <v>1</v>
      </c>
      <c r="AL184" s="0" t="n">
        <v>1</v>
      </c>
      <c r="AM184" s="0" t="n">
        <v>0</v>
      </c>
      <c r="AN184" s="0" t="n">
        <v>0</v>
      </c>
      <c r="AO184" s="0" t="n">
        <v>1</v>
      </c>
      <c r="AP184" s="0" t="n">
        <v>0</v>
      </c>
      <c r="AQ184" s="0" t="n">
        <v>0</v>
      </c>
      <c r="AR184" s="0" t="n">
        <v>0</v>
      </c>
      <c r="AT184" s="0" t="n">
        <v>0.00314</v>
      </c>
      <c r="AV184" s="0" t="n">
        <v>0</v>
      </c>
      <c r="AW184" s="0" t="n">
        <v>2</v>
      </c>
      <c r="AX184" s="0" t="n">
        <v>86498128</v>
      </c>
      <c r="AY184" s="0" t="n">
        <v>1</v>
      </c>
      <c r="AZ184" s="0" t="n">
        <v>0</v>
      </c>
      <c r="BA184" s="0" t="n">
        <v>184</v>
      </c>
      <c r="BB184" s="0" t="n">
        <v>0</v>
      </c>
      <c r="BC184" s="0" t="n">
        <v>0</v>
      </c>
      <c r="BD184" s="0" t="n">
        <v>0</v>
      </c>
      <c r="BE184" s="0" t="n">
        <v>0</v>
      </c>
      <c r="BF184" s="0" t="n">
        <v>0</v>
      </c>
      <c r="BG184" s="0" t="n">
        <v>0</v>
      </c>
      <c r="BH184" s="0" t="n">
        <v>0</v>
      </c>
      <c r="BI184" s="0" t="n">
        <v>0</v>
      </c>
      <c r="BJ184" s="0" t="n">
        <v>0</v>
      </c>
      <c r="BK184" s="0" t="n">
        <v>0</v>
      </c>
      <c r="BL184" s="0" t="n">
        <v>0</v>
      </c>
      <c r="BM184" s="0" t="n">
        <v>0</v>
      </c>
      <c r="BN184" s="0" t="n">
        <v>0</v>
      </c>
      <c r="BO184" s="0" t="n">
        <v>0</v>
      </c>
      <c r="BP184" s="0" t="n">
        <v>0</v>
      </c>
      <c r="BQ184" s="0" t="n">
        <v>0</v>
      </c>
      <c r="BR184" s="0" t="n">
        <v>0</v>
      </c>
      <c r="BS184" s="0" t="n">
        <v>0</v>
      </c>
      <c r="BT184" s="0" t="n">
        <v>0</v>
      </c>
      <c r="BU184" s="0" t="n">
        <v>0</v>
      </c>
      <c r="BV184" s="0" t="n">
        <v>0</v>
      </c>
      <c r="BW184" s="0" t="n">
        <v>0</v>
      </c>
      <c r="CV184" s="0" t="n">
        <v>0</v>
      </c>
      <c r="CW184" s="0" t="n">
        <v>0</v>
      </c>
      <c r="CX184" s="0" t="n">
        <f aca="false">ROUND(Y184*Source!I120,9)</f>
        <v>0.01256</v>
      </c>
      <c r="CY184" s="0" t="n">
        <f aca="false">AA184</f>
        <v>2897.31</v>
      </c>
      <c r="CZ184" s="0" t="n">
        <f aca="false">AE184</f>
        <v>2897.31</v>
      </c>
      <c r="DA184" s="0" t="n">
        <f aca="false">AI184</f>
        <v>1</v>
      </c>
      <c r="DB184" s="0" t="n">
        <f aca="false">ROUND(AT184*CZ184,2)</f>
        <v>9.1</v>
      </c>
      <c r="DC184" s="0" t="n">
        <f aca="false">ROUND(AT184*AG184,2)</f>
        <v>0</v>
      </c>
      <c r="DF184" s="0" t="n">
        <f aca="false">ROUND(ROUND(AE184,2)*CX184,2)</f>
        <v>36.39</v>
      </c>
      <c r="DG184" s="0" t="n">
        <f aca="false">ROUND(ROUND(AF184,2)*CX184,2)</f>
        <v>0</v>
      </c>
      <c r="DH184" s="0" t="n">
        <f aca="false">ROUND(ROUND(AG184,2)*ROUND(AT184*Source!I120,9),2)</f>
        <v>0</v>
      </c>
      <c r="DI184" s="0" t="n">
        <f aca="false">ROUND(ROUND(AH184,2)*CX184,2)</f>
        <v>0</v>
      </c>
      <c r="DJ184" s="0" t="n">
        <f aca="false">DF184</f>
        <v>36.39</v>
      </c>
      <c r="DK184" s="0" t="n">
        <v>0</v>
      </c>
      <c r="DM184" s="0" t="n">
        <v>0</v>
      </c>
      <c r="DO184" s="0" t="n">
        <v>0</v>
      </c>
    </row>
    <row r="185" customFormat="false" ht="12.75" hidden="false" customHeight="false" outlineLevel="0" collapsed="false">
      <c r="A185" s="0" t="n">
        <f aca="false">ROW(Source!A120)</f>
        <v>120</v>
      </c>
      <c r="B185" s="0" t="n">
        <v>86497921</v>
      </c>
      <c r="C185" s="0" t="n">
        <v>86498110</v>
      </c>
      <c r="D185" s="0" t="n">
        <v>64749792</v>
      </c>
      <c r="E185" s="0" t="n">
        <v>1</v>
      </c>
      <c r="F185" s="0" t="n">
        <v>1</v>
      </c>
      <c r="G185" s="0" t="n">
        <v>30515945</v>
      </c>
      <c r="H185" s="0" t="n">
        <v>3</v>
      </c>
      <c r="I185" s="0" t="s">
        <v>359</v>
      </c>
      <c r="K185" s="0" t="s">
        <v>360</v>
      </c>
      <c r="L185" s="0" t="n">
        <v>1354</v>
      </c>
      <c r="N185" s="0" t="n">
        <v>1010</v>
      </c>
      <c r="O185" s="0" t="s">
        <v>277</v>
      </c>
      <c r="P185" s="0" t="s">
        <v>277</v>
      </c>
      <c r="Q185" s="0" t="n">
        <v>1</v>
      </c>
      <c r="W185" s="0" t="n">
        <v>0</v>
      </c>
      <c r="X185" s="0" t="n">
        <v>-1431231368</v>
      </c>
      <c r="Y185" s="0" t="n">
        <f aca="false">AT185</f>
        <v>1</v>
      </c>
      <c r="AA185" s="0" t="n">
        <v>0</v>
      </c>
      <c r="AB185" s="0" t="n">
        <v>0</v>
      </c>
      <c r="AC185" s="0" t="n">
        <v>0</v>
      </c>
      <c r="AD185" s="0" t="n">
        <v>0</v>
      </c>
      <c r="AE185" s="0" t="n">
        <v>0</v>
      </c>
      <c r="AF185" s="0" t="n">
        <v>0</v>
      </c>
      <c r="AG185" s="0" t="n">
        <v>0</v>
      </c>
      <c r="AH185" s="0" t="n">
        <v>0</v>
      </c>
      <c r="AI185" s="0" t="n">
        <v>1</v>
      </c>
      <c r="AJ185" s="0" t="n">
        <v>1</v>
      </c>
      <c r="AK185" s="0" t="n">
        <v>1</v>
      </c>
      <c r="AL185" s="0" t="n">
        <v>1</v>
      </c>
      <c r="AM185" s="0" t="n">
        <v>0</v>
      </c>
      <c r="AN185" s="0" t="n">
        <v>0</v>
      </c>
      <c r="AO185" s="0" t="n">
        <v>0</v>
      </c>
      <c r="AP185" s="0" t="n">
        <v>0</v>
      </c>
      <c r="AQ185" s="0" t="n">
        <v>0</v>
      </c>
      <c r="AR185" s="0" t="n">
        <v>0</v>
      </c>
      <c r="AT185" s="0" t="n">
        <v>1</v>
      </c>
      <c r="AV185" s="0" t="n">
        <v>0</v>
      </c>
      <c r="AW185" s="0" t="n">
        <v>2</v>
      </c>
      <c r="AX185" s="0" t="n">
        <v>86498129</v>
      </c>
      <c r="AY185" s="0" t="n">
        <v>1</v>
      </c>
      <c r="AZ185" s="0" t="n">
        <v>0</v>
      </c>
      <c r="BA185" s="0" t="n">
        <v>185</v>
      </c>
      <c r="BB185" s="0" t="n">
        <v>0</v>
      </c>
      <c r="BC185" s="0" t="n">
        <v>0</v>
      </c>
      <c r="BD185" s="0" t="n">
        <v>0</v>
      </c>
      <c r="BE185" s="0" t="n">
        <v>0</v>
      </c>
      <c r="BF185" s="0" t="n">
        <v>0</v>
      </c>
      <c r="BG185" s="0" t="n">
        <v>0</v>
      </c>
      <c r="BH185" s="0" t="n">
        <v>0</v>
      </c>
      <c r="BI185" s="0" t="n">
        <v>0</v>
      </c>
      <c r="BJ185" s="0" t="n">
        <v>0</v>
      </c>
      <c r="BK185" s="0" t="n">
        <v>0</v>
      </c>
      <c r="BL185" s="0" t="n">
        <v>0</v>
      </c>
      <c r="BM185" s="0" t="n">
        <v>0</v>
      </c>
      <c r="BN185" s="0" t="n">
        <v>0</v>
      </c>
      <c r="BO185" s="0" t="n">
        <v>0</v>
      </c>
      <c r="BP185" s="0" t="n">
        <v>0</v>
      </c>
      <c r="BQ185" s="0" t="n">
        <v>0</v>
      </c>
      <c r="BR185" s="0" t="n">
        <v>0</v>
      </c>
      <c r="BS185" s="0" t="n">
        <v>0</v>
      </c>
      <c r="BT185" s="0" t="n">
        <v>0</v>
      </c>
      <c r="BU185" s="0" t="n">
        <v>0</v>
      </c>
      <c r="BV185" s="0" t="n">
        <v>0</v>
      </c>
      <c r="BW185" s="0" t="n">
        <v>0</v>
      </c>
      <c r="CV185" s="0" t="n">
        <v>0</v>
      </c>
      <c r="CW185" s="0" t="n">
        <v>0</v>
      </c>
      <c r="CX185" s="0" t="n">
        <f aca="false">ROUND(Y185*Source!I120,9)</f>
        <v>4</v>
      </c>
      <c r="CY185" s="0" t="n">
        <f aca="false">AA185</f>
        <v>0</v>
      </c>
      <c r="CZ185" s="0" t="n">
        <f aca="false">AE185</f>
        <v>0</v>
      </c>
      <c r="DA185" s="0" t="n">
        <f aca="false">AI185</f>
        <v>1</v>
      </c>
      <c r="DB185" s="0" t="n">
        <f aca="false">ROUND(AT185*CZ185,2)</f>
        <v>0</v>
      </c>
      <c r="DC185" s="0" t="n">
        <f aca="false">ROUND(AT185*AG185,2)</f>
        <v>0</v>
      </c>
      <c r="DF185" s="0" t="n">
        <f aca="false">ROUND(ROUND(AE185,2)*CX185,2)</f>
        <v>0</v>
      </c>
      <c r="DG185" s="0" t="n">
        <f aca="false">ROUND(ROUND(AF185,2)*CX185,2)</f>
        <v>0</v>
      </c>
      <c r="DH185" s="0" t="n">
        <f aca="false">ROUND(ROUND(AG185,2)*ROUND(AT185*Source!I120,9),2)</f>
        <v>0</v>
      </c>
      <c r="DI185" s="0" t="n">
        <f aca="false">ROUND(ROUND(AH185,2)*CX185,2)</f>
        <v>0</v>
      </c>
      <c r="DJ185" s="0" t="n">
        <f aca="false">DF185</f>
        <v>0</v>
      </c>
      <c r="DK185" s="0" t="n">
        <v>0</v>
      </c>
      <c r="DM185" s="0" t="n">
        <v>0</v>
      </c>
      <c r="DO185" s="0" t="n">
        <v>0</v>
      </c>
    </row>
    <row r="186" customFormat="false" ht="12.75" hidden="false" customHeight="false" outlineLevel="0" collapsed="false">
      <c r="A186" s="0" t="n">
        <f aca="false">ROW(Source!A120)</f>
        <v>120</v>
      </c>
      <c r="B186" s="0" t="n">
        <v>86497921</v>
      </c>
      <c r="C186" s="0" t="n">
        <v>86498110</v>
      </c>
      <c r="D186" s="0" t="n">
        <v>64759126</v>
      </c>
      <c r="E186" s="0" t="n">
        <v>1</v>
      </c>
      <c r="F186" s="0" t="n">
        <v>1</v>
      </c>
      <c r="G186" s="0" t="n">
        <v>30515945</v>
      </c>
      <c r="H186" s="0" t="n">
        <v>3</v>
      </c>
      <c r="I186" s="0" t="s">
        <v>361</v>
      </c>
      <c r="K186" s="0" t="s">
        <v>362</v>
      </c>
      <c r="L186" s="0" t="n">
        <v>1391</v>
      </c>
      <c r="N186" s="0" t="n">
        <v>1013</v>
      </c>
      <c r="O186" s="0" t="s">
        <v>363</v>
      </c>
      <c r="P186" s="0" t="s">
        <v>363</v>
      </c>
      <c r="Q186" s="0" t="n">
        <v>1</v>
      </c>
      <c r="W186" s="0" t="n">
        <v>0</v>
      </c>
      <c r="X186" s="0" t="n">
        <v>-706835813</v>
      </c>
      <c r="Y186" s="0" t="n">
        <f aca="false">AT186</f>
        <v>1.02</v>
      </c>
      <c r="AA186" s="0" t="n">
        <v>0</v>
      </c>
      <c r="AB186" s="0" t="n">
        <v>0</v>
      </c>
      <c r="AC186" s="0" t="n">
        <v>0</v>
      </c>
      <c r="AD186" s="0" t="n">
        <v>0</v>
      </c>
      <c r="AE186" s="0" t="n">
        <v>0</v>
      </c>
      <c r="AF186" s="0" t="n">
        <v>0</v>
      </c>
      <c r="AG186" s="0" t="n">
        <v>0</v>
      </c>
      <c r="AH186" s="0" t="n">
        <v>0</v>
      </c>
      <c r="AI186" s="0" t="n">
        <v>1</v>
      </c>
      <c r="AJ186" s="0" t="n">
        <v>1</v>
      </c>
      <c r="AK186" s="0" t="n">
        <v>1</v>
      </c>
      <c r="AL186" s="0" t="n">
        <v>1</v>
      </c>
      <c r="AM186" s="0" t="n">
        <v>0</v>
      </c>
      <c r="AN186" s="0" t="n">
        <v>0</v>
      </c>
      <c r="AO186" s="0" t="n">
        <v>0</v>
      </c>
      <c r="AP186" s="0" t="n">
        <v>0</v>
      </c>
      <c r="AQ186" s="0" t="n">
        <v>0</v>
      </c>
      <c r="AR186" s="0" t="n">
        <v>0</v>
      </c>
      <c r="AT186" s="0" t="n">
        <v>1.02</v>
      </c>
      <c r="AV186" s="0" t="n">
        <v>0</v>
      </c>
      <c r="AW186" s="0" t="n">
        <v>2</v>
      </c>
      <c r="AX186" s="0" t="n">
        <v>86498130</v>
      </c>
      <c r="AY186" s="0" t="n">
        <v>1</v>
      </c>
      <c r="AZ186" s="0" t="n">
        <v>0</v>
      </c>
      <c r="BA186" s="0" t="n">
        <v>186</v>
      </c>
      <c r="BB186" s="0" t="n">
        <v>0</v>
      </c>
      <c r="BC186" s="0" t="n">
        <v>0</v>
      </c>
      <c r="BD186" s="0" t="n">
        <v>0</v>
      </c>
      <c r="BE186" s="0" t="n">
        <v>0</v>
      </c>
      <c r="BF186" s="0" t="n">
        <v>0</v>
      </c>
      <c r="BG186" s="0" t="n">
        <v>0</v>
      </c>
      <c r="BH186" s="0" t="n">
        <v>0</v>
      </c>
      <c r="BI186" s="0" t="n">
        <v>0</v>
      </c>
      <c r="BJ186" s="0" t="n">
        <v>0</v>
      </c>
      <c r="BK186" s="0" t="n">
        <v>0</v>
      </c>
      <c r="BL186" s="0" t="n">
        <v>0</v>
      </c>
      <c r="BM186" s="0" t="n">
        <v>0</v>
      </c>
      <c r="BN186" s="0" t="n">
        <v>0</v>
      </c>
      <c r="BO186" s="0" t="n">
        <v>0</v>
      </c>
      <c r="BP186" s="0" t="n">
        <v>0</v>
      </c>
      <c r="BQ186" s="0" t="n">
        <v>0</v>
      </c>
      <c r="BR186" s="0" t="n">
        <v>0</v>
      </c>
      <c r="BS186" s="0" t="n">
        <v>0</v>
      </c>
      <c r="BT186" s="0" t="n">
        <v>0</v>
      </c>
      <c r="BU186" s="0" t="n">
        <v>0</v>
      </c>
      <c r="BV186" s="0" t="n">
        <v>0</v>
      </c>
      <c r="BW186" s="0" t="n">
        <v>0</v>
      </c>
      <c r="CV186" s="0" t="n">
        <v>0</v>
      </c>
      <c r="CW186" s="0" t="n">
        <v>0</v>
      </c>
      <c r="CX186" s="0" t="n">
        <f aca="false">ROUND(Y186*Source!I120,9)</f>
        <v>4.08</v>
      </c>
      <c r="CY186" s="0" t="n">
        <f aca="false">AA186</f>
        <v>0</v>
      </c>
      <c r="CZ186" s="0" t="n">
        <f aca="false">AE186</f>
        <v>0</v>
      </c>
      <c r="DA186" s="0" t="n">
        <f aca="false">AI186</f>
        <v>1</v>
      </c>
      <c r="DB186" s="0" t="n">
        <f aca="false">ROUND(AT186*CZ186,2)</f>
        <v>0</v>
      </c>
      <c r="DC186" s="0" t="n">
        <f aca="false">ROUND(AT186*AG186,2)</f>
        <v>0</v>
      </c>
      <c r="DF186" s="0" t="n">
        <f aca="false">ROUND(ROUND(AE186,2)*CX186,2)</f>
        <v>0</v>
      </c>
      <c r="DG186" s="0" t="n">
        <f aca="false">ROUND(ROUND(AF186,2)*CX186,2)</f>
        <v>0</v>
      </c>
      <c r="DH186" s="0" t="n">
        <f aca="false">ROUND(ROUND(AG186,2)*ROUND(AT186*Source!I120,9),2)</f>
        <v>0</v>
      </c>
      <c r="DI186" s="0" t="n">
        <f aca="false">ROUND(ROUND(AH186,2)*CX186,2)</f>
        <v>0</v>
      </c>
      <c r="DJ186" s="0" t="n">
        <f aca="false">DF186</f>
        <v>0</v>
      </c>
      <c r="DK186" s="0" t="n">
        <v>0</v>
      </c>
      <c r="DM186" s="0" t="n">
        <v>0</v>
      </c>
      <c r="DO186" s="0" t="n">
        <v>0</v>
      </c>
    </row>
    <row r="187" customFormat="false" ht="12.75" hidden="false" customHeight="false" outlineLevel="0" collapsed="false">
      <c r="A187" s="0" t="n">
        <f aca="false">ROW(Source!A121)</f>
        <v>121</v>
      </c>
      <c r="B187" s="0" t="n">
        <v>86497922</v>
      </c>
      <c r="C187" s="0" t="n">
        <v>86498110</v>
      </c>
      <c r="D187" s="0" t="n">
        <v>0</v>
      </c>
      <c r="E187" s="0" t="n">
        <v>1</v>
      </c>
      <c r="F187" s="0" t="n">
        <v>1</v>
      </c>
      <c r="G187" s="0" t="n">
        <v>30515945</v>
      </c>
      <c r="H187" s="0" t="n">
        <v>1</v>
      </c>
      <c r="I187" s="0" t="s">
        <v>93</v>
      </c>
      <c r="K187" s="0" t="s">
        <v>258</v>
      </c>
      <c r="L187" s="0" t="n">
        <v>1369</v>
      </c>
      <c r="N187" s="0" t="n">
        <v>1013</v>
      </c>
      <c r="O187" s="0" t="s">
        <v>259</v>
      </c>
      <c r="P187" s="0" t="s">
        <v>259</v>
      </c>
      <c r="Q187" s="0" t="n">
        <v>1</v>
      </c>
      <c r="W187" s="0" t="n">
        <v>0</v>
      </c>
      <c r="X187" s="0" t="n">
        <v>-2001970737</v>
      </c>
      <c r="Y187" s="0" t="n">
        <f aca="false">(AT187*1.1)</f>
        <v>0.319</v>
      </c>
      <c r="AA187" s="0" t="n">
        <v>0</v>
      </c>
      <c r="AB187" s="0" t="n">
        <v>0</v>
      </c>
      <c r="AC187" s="0" t="n">
        <v>0</v>
      </c>
      <c r="AD187" s="0" t="n">
        <v>0</v>
      </c>
      <c r="AE187" s="0" t="n">
        <v>0</v>
      </c>
      <c r="AF187" s="0" t="n">
        <v>0</v>
      </c>
      <c r="AG187" s="0" t="n">
        <v>0</v>
      </c>
      <c r="AH187" s="0" t="n">
        <v>0</v>
      </c>
      <c r="AI187" s="0" t="n">
        <v>1</v>
      </c>
      <c r="AJ187" s="0" t="n">
        <v>1</v>
      </c>
      <c r="AK187" s="0" t="n">
        <v>1</v>
      </c>
      <c r="AL187" s="0" t="n">
        <v>1</v>
      </c>
      <c r="AM187" s="0" t="n">
        <v>0</v>
      </c>
      <c r="AN187" s="0" t="n">
        <v>0</v>
      </c>
      <c r="AO187" s="0" t="n">
        <v>1</v>
      </c>
      <c r="AP187" s="0" t="n">
        <v>0</v>
      </c>
      <c r="AQ187" s="0" t="n">
        <v>0</v>
      </c>
      <c r="AR187" s="0" t="n">
        <v>0</v>
      </c>
      <c r="AT187" s="0" t="n">
        <v>0.29</v>
      </c>
      <c r="AU187" s="0" t="s">
        <v>173</v>
      </c>
      <c r="AV187" s="0" t="n">
        <v>1</v>
      </c>
      <c r="AW187" s="0" t="n">
        <v>2</v>
      </c>
      <c r="AX187" s="0" t="n">
        <v>86498121</v>
      </c>
      <c r="AY187" s="0" t="n">
        <v>1</v>
      </c>
      <c r="AZ187" s="0" t="n">
        <v>6144</v>
      </c>
      <c r="BA187" s="0" t="n">
        <v>187</v>
      </c>
      <c r="BB187" s="0" t="n">
        <v>0</v>
      </c>
      <c r="BC187" s="0" t="n">
        <v>0</v>
      </c>
      <c r="BD187" s="0" t="n">
        <v>0</v>
      </c>
      <c r="BE187" s="0" t="n">
        <v>0</v>
      </c>
      <c r="BF187" s="0" t="n">
        <v>0</v>
      </c>
      <c r="BG187" s="0" t="n">
        <v>0</v>
      </c>
      <c r="BH187" s="0" t="n">
        <v>0</v>
      </c>
      <c r="BI187" s="0" t="n">
        <v>0</v>
      </c>
      <c r="BJ187" s="0" t="n">
        <v>0</v>
      </c>
      <c r="BK187" s="0" t="n">
        <v>0</v>
      </c>
      <c r="BL187" s="0" t="n">
        <v>0</v>
      </c>
      <c r="BM187" s="0" t="n">
        <v>0</v>
      </c>
      <c r="BN187" s="0" t="n">
        <v>0</v>
      </c>
      <c r="BO187" s="0" t="n">
        <v>0</v>
      </c>
      <c r="BP187" s="0" t="n">
        <v>0</v>
      </c>
      <c r="BQ187" s="0" t="n">
        <v>0</v>
      </c>
      <c r="BR187" s="0" t="n">
        <v>0</v>
      </c>
      <c r="BS187" s="0" t="n">
        <v>0</v>
      </c>
      <c r="BT187" s="0" t="n">
        <v>0</v>
      </c>
      <c r="BU187" s="0" t="n">
        <v>0</v>
      </c>
      <c r="BV187" s="0" t="n">
        <v>0</v>
      </c>
      <c r="BW187" s="0" t="n">
        <v>0</v>
      </c>
      <c r="CU187" s="0" t="n">
        <f aca="false">ROUND(AT187*Source!I121*AH187*AL187,2)</f>
        <v>0</v>
      </c>
      <c r="CV187" s="0" t="n">
        <f aca="false">ROUND(Y187*Source!I121,9)</f>
        <v>1.276</v>
      </c>
      <c r="CW187" s="0" t="n">
        <v>0</v>
      </c>
      <c r="CX187" s="0" t="n">
        <f aca="false">ROUND(Y187*Source!I121,9)</f>
        <v>1.276</v>
      </c>
      <c r="CY187" s="0" t="n">
        <f aca="false">AD187</f>
        <v>0</v>
      </c>
      <c r="CZ187" s="0" t="n">
        <f aca="false">AH187</f>
        <v>0</v>
      </c>
      <c r="DA187" s="0" t="n">
        <f aca="false">AL187</f>
        <v>1</v>
      </c>
      <c r="DB187" s="0" t="n">
        <f aca="false">(ROUND(AT187*CZ187,2)*1.1)</f>
        <v>0</v>
      </c>
      <c r="DC187" s="0" t="n">
        <f aca="false">(ROUND(AT187*AG187,2)*1.1)</f>
        <v>0</v>
      </c>
      <c r="DF187" s="0" t="n">
        <f aca="false">ROUND(ROUND(AE187,2)*CX187,2)</f>
        <v>0</v>
      </c>
      <c r="DG187" s="0" t="n">
        <f aca="false">ROUND(ROUND(AF187,2)*CX187,2)</f>
        <v>0</v>
      </c>
      <c r="DH187" s="0" t="n">
        <f aca="false">ROUND(ROUND(AG187,2)*ROUND((AT187*Source!I121*1.1),9),2)</f>
        <v>0</v>
      </c>
      <c r="DI187" s="0" t="n">
        <f aca="false">ROUND(ROUND(AH187,2)*CX187,2)</f>
        <v>0</v>
      </c>
      <c r="DJ187" s="0" t="n">
        <f aca="false">DI187</f>
        <v>0</v>
      </c>
      <c r="DK187" s="0" t="n">
        <v>0</v>
      </c>
      <c r="DM187" s="0" t="n">
        <v>0</v>
      </c>
      <c r="DO187" s="0" t="n">
        <v>0</v>
      </c>
      <c r="DP187" s="0" t="s">
        <v>173</v>
      </c>
    </row>
    <row r="188" customFormat="false" ht="12.75" hidden="false" customHeight="false" outlineLevel="0" collapsed="false">
      <c r="A188" s="0" t="n">
        <f aca="false">ROW(Source!A121)</f>
        <v>121</v>
      </c>
      <c r="B188" s="0" t="n">
        <v>86497922</v>
      </c>
      <c r="C188" s="0" t="n">
        <v>86498110</v>
      </c>
      <c r="D188" s="0" t="n">
        <v>0</v>
      </c>
      <c r="E188" s="0" t="n">
        <v>1</v>
      </c>
      <c r="F188" s="0" t="n">
        <v>1</v>
      </c>
      <c r="G188" s="0" t="n">
        <v>30515945</v>
      </c>
      <c r="H188" s="0" t="n">
        <v>3</v>
      </c>
      <c r="I188" s="0" t="s">
        <v>346</v>
      </c>
      <c r="K188" s="0" t="s">
        <v>347</v>
      </c>
      <c r="L188" s="0" t="n">
        <v>1346</v>
      </c>
      <c r="N188" s="0" t="n">
        <v>1009</v>
      </c>
      <c r="O188" s="0" t="s">
        <v>307</v>
      </c>
      <c r="P188" s="0" t="s">
        <v>307</v>
      </c>
      <c r="Q188" s="0" t="n">
        <v>1</v>
      </c>
      <c r="W188" s="0" t="n">
        <v>0</v>
      </c>
      <c r="X188" s="0" t="n">
        <v>-281684752</v>
      </c>
      <c r="Y188" s="0" t="n">
        <f aca="false">AT188</f>
        <v>0.02</v>
      </c>
      <c r="AA188" s="0" t="n">
        <v>159.06</v>
      </c>
      <c r="AB188" s="0" t="n">
        <v>0</v>
      </c>
      <c r="AC188" s="0" t="n">
        <v>0</v>
      </c>
      <c r="AD188" s="0" t="n">
        <v>0</v>
      </c>
      <c r="AE188" s="0" t="n">
        <v>159.06</v>
      </c>
      <c r="AF188" s="0" t="n">
        <v>0</v>
      </c>
      <c r="AG188" s="0" t="n">
        <v>0</v>
      </c>
      <c r="AH188" s="0" t="n">
        <v>0</v>
      </c>
      <c r="AI188" s="0" t="n">
        <v>1</v>
      </c>
      <c r="AJ188" s="0" t="n">
        <v>1</v>
      </c>
      <c r="AK188" s="0" t="n">
        <v>1</v>
      </c>
      <c r="AL188" s="0" t="n">
        <v>1</v>
      </c>
      <c r="AM188" s="0" t="n">
        <v>0</v>
      </c>
      <c r="AN188" s="0" t="n">
        <v>0</v>
      </c>
      <c r="AO188" s="0" t="n">
        <v>1</v>
      </c>
      <c r="AP188" s="0" t="n">
        <v>0</v>
      </c>
      <c r="AQ188" s="0" t="n">
        <v>0</v>
      </c>
      <c r="AR188" s="0" t="n">
        <v>0</v>
      </c>
      <c r="AT188" s="0" t="n">
        <v>0.02</v>
      </c>
      <c r="AV188" s="0" t="n">
        <v>0</v>
      </c>
      <c r="AW188" s="0" t="n">
        <v>2</v>
      </c>
      <c r="AX188" s="0" t="n">
        <v>86498122</v>
      </c>
      <c r="AY188" s="0" t="n">
        <v>1</v>
      </c>
      <c r="AZ188" s="0" t="n">
        <v>0</v>
      </c>
      <c r="BA188" s="0" t="n">
        <v>188</v>
      </c>
      <c r="BB188" s="0" t="n">
        <v>0</v>
      </c>
      <c r="BC188" s="0" t="n">
        <v>0</v>
      </c>
      <c r="BD188" s="0" t="n">
        <v>0</v>
      </c>
      <c r="BE188" s="0" t="n">
        <v>0</v>
      </c>
      <c r="BF188" s="0" t="n">
        <v>0</v>
      </c>
      <c r="BG188" s="0" t="n">
        <v>0</v>
      </c>
      <c r="BH188" s="0" t="n">
        <v>0</v>
      </c>
      <c r="BI188" s="0" t="n">
        <v>0</v>
      </c>
      <c r="BJ188" s="0" t="n">
        <v>0</v>
      </c>
      <c r="BK188" s="0" t="n">
        <v>0</v>
      </c>
      <c r="BL188" s="0" t="n">
        <v>0</v>
      </c>
      <c r="BM188" s="0" t="n">
        <v>0</v>
      </c>
      <c r="BN188" s="0" t="n">
        <v>0</v>
      </c>
      <c r="BO188" s="0" t="n">
        <v>0</v>
      </c>
      <c r="BP188" s="0" t="n">
        <v>0</v>
      </c>
      <c r="BQ188" s="0" t="n">
        <v>0</v>
      </c>
      <c r="BR188" s="0" t="n">
        <v>0</v>
      </c>
      <c r="BS188" s="0" t="n">
        <v>0</v>
      </c>
      <c r="BT188" s="0" t="n">
        <v>0</v>
      </c>
      <c r="BU188" s="0" t="n">
        <v>0</v>
      </c>
      <c r="BV188" s="0" t="n">
        <v>0</v>
      </c>
      <c r="BW188" s="0" t="n">
        <v>0</v>
      </c>
      <c r="CV188" s="0" t="n">
        <v>0</v>
      </c>
      <c r="CW188" s="0" t="n">
        <v>0</v>
      </c>
      <c r="CX188" s="0" t="n">
        <f aca="false">ROUND(Y188*Source!I121,9)</f>
        <v>0.08</v>
      </c>
      <c r="CY188" s="0" t="n">
        <f aca="false">AA188</f>
        <v>159.06</v>
      </c>
      <c r="CZ188" s="0" t="n">
        <f aca="false">AE188</f>
        <v>159.06</v>
      </c>
      <c r="DA188" s="0" t="n">
        <f aca="false">AI188</f>
        <v>1</v>
      </c>
      <c r="DB188" s="0" t="n">
        <f aca="false">ROUND(AT188*CZ188,2)</f>
        <v>3.18</v>
      </c>
      <c r="DC188" s="0" t="n">
        <f aca="false">ROUND(AT188*AG188,2)</f>
        <v>0</v>
      </c>
      <c r="DF188" s="0" t="n">
        <f aca="false">ROUND(ROUND(AE188,2)*CX188,2)</f>
        <v>12.72</v>
      </c>
      <c r="DG188" s="0" t="n">
        <f aca="false">ROUND(ROUND(AF188,2)*CX188,2)</f>
        <v>0</v>
      </c>
      <c r="DH188" s="0" t="n">
        <f aca="false">ROUND(ROUND(AG188,2)*ROUND(AT188*Source!I121,9),2)</f>
        <v>0</v>
      </c>
      <c r="DI188" s="0" t="n">
        <f aca="false">ROUND(ROUND(AH188,2)*CX188,2)</f>
        <v>0</v>
      </c>
      <c r="DJ188" s="0" t="n">
        <f aca="false">DF188</f>
        <v>12.72</v>
      </c>
      <c r="DK188" s="0" t="n">
        <v>0</v>
      </c>
      <c r="DM188" s="0" t="n">
        <v>0</v>
      </c>
      <c r="DO188" s="0" t="n">
        <v>0</v>
      </c>
    </row>
    <row r="189" customFormat="false" ht="12.75" hidden="false" customHeight="false" outlineLevel="0" collapsed="false">
      <c r="A189" s="0" t="n">
        <f aca="false">ROW(Source!A121)</f>
        <v>121</v>
      </c>
      <c r="B189" s="0" t="n">
        <v>86497922</v>
      </c>
      <c r="C189" s="0" t="n">
        <v>86498110</v>
      </c>
      <c r="D189" s="0" t="n">
        <v>0</v>
      </c>
      <c r="E189" s="0" t="n">
        <v>1</v>
      </c>
      <c r="F189" s="0" t="n">
        <v>1</v>
      </c>
      <c r="G189" s="0" t="n">
        <v>30515945</v>
      </c>
      <c r="H189" s="0" t="n">
        <v>3</v>
      </c>
      <c r="I189" s="0" t="s">
        <v>348</v>
      </c>
      <c r="K189" s="0" t="s">
        <v>349</v>
      </c>
      <c r="L189" s="0" t="n">
        <v>1348</v>
      </c>
      <c r="N189" s="0" t="n">
        <v>1009</v>
      </c>
      <c r="O189" s="0" t="s">
        <v>220</v>
      </c>
      <c r="P189" s="0" t="s">
        <v>220</v>
      </c>
      <c r="Q189" s="0" t="n">
        <v>1000</v>
      </c>
      <c r="W189" s="0" t="n">
        <v>0</v>
      </c>
      <c r="X189" s="0" t="n">
        <v>-1378802193</v>
      </c>
      <c r="Y189" s="0" t="n">
        <f aca="false">AT189</f>
        <v>1E-005</v>
      </c>
      <c r="AA189" s="0" t="n">
        <v>16474.36</v>
      </c>
      <c r="AB189" s="0" t="n">
        <v>0</v>
      </c>
      <c r="AC189" s="0" t="n">
        <v>0</v>
      </c>
      <c r="AD189" s="0" t="n">
        <v>0</v>
      </c>
      <c r="AE189" s="0" t="n">
        <v>16474.36</v>
      </c>
      <c r="AF189" s="0" t="n">
        <v>0</v>
      </c>
      <c r="AG189" s="0" t="n">
        <v>0</v>
      </c>
      <c r="AH189" s="0" t="n">
        <v>0</v>
      </c>
      <c r="AI189" s="0" t="n">
        <v>1</v>
      </c>
      <c r="AJ189" s="0" t="n">
        <v>1</v>
      </c>
      <c r="AK189" s="0" t="n">
        <v>1</v>
      </c>
      <c r="AL189" s="0" t="n">
        <v>1</v>
      </c>
      <c r="AM189" s="0" t="n">
        <v>0</v>
      </c>
      <c r="AN189" s="0" t="n">
        <v>0</v>
      </c>
      <c r="AO189" s="0" t="n">
        <v>1</v>
      </c>
      <c r="AP189" s="0" t="n">
        <v>0</v>
      </c>
      <c r="AQ189" s="0" t="n">
        <v>0</v>
      </c>
      <c r="AR189" s="0" t="n">
        <v>0</v>
      </c>
      <c r="AT189" s="0" t="n">
        <v>1E-005</v>
      </c>
      <c r="AV189" s="0" t="n">
        <v>0</v>
      </c>
      <c r="AW189" s="0" t="n">
        <v>2</v>
      </c>
      <c r="AX189" s="0" t="n">
        <v>86498123</v>
      </c>
      <c r="AY189" s="0" t="n">
        <v>1</v>
      </c>
      <c r="AZ189" s="0" t="n">
        <v>0</v>
      </c>
      <c r="BA189" s="0" t="n">
        <v>189</v>
      </c>
      <c r="BB189" s="0" t="n">
        <v>0</v>
      </c>
      <c r="BC189" s="0" t="n">
        <v>0</v>
      </c>
      <c r="BD189" s="0" t="n">
        <v>0</v>
      </c>
      <c r="BE189" s="0" t="n">
        <v>0</v>
      </c>
      <c r="BF189" s="0" t="n">
        <v>0</v>
      </c>
      <c r="BG189" s="0" t="n">
        <v>0</v>
      </c>
      <c r="BH189" s="0" t="n">
        <v>0</v>
      </c>
      <c r="BI189" s="0" t="n">
        <v>0</v>
      </c>
      <c r="BJ189" s="0" t="n">
        <v>0</v>
      </c>
      <c r="BK189" s="0" t="n">
        <v>0</v>
      </c>
      <c r="BL189" s="0" t="n">
        <v>0</v>
      </c>
      <c r="BM189" s="0" t="n">
        <v>0</v>
      </c>
      <c r="BN189" s="0" t="n">
        <v>0</v>
      </c>
      <c r="BO189" s="0" t="n">
        <v>0</v>
      </c>
      <c r="BP189" s="0" t="n">
        <v>0</v>
      </c>
      <c r="BQ189" s="0" t="n">
        <v>0</v>
      </c>
      <c r="BR189" s="0" t="n">
        <v>0</v>
      </c>
      <c r="BS189" s="0" t="n">
        <v>0</v>
      </c>
      <c r="BT189" s="0" t="n">
        <v>0</v>
      </c>
      <c r="BU189" s="0" t="n">
        <v>0</v>
      </c>
      <c r="BV189" s="0" t="n">
        <v>0</v>
      </c>
      <c r="BW189" s="0" t="n">
        <v>0</v>
      </c>
      <c r="CV189" s="0" t="n">
        <v>0</v>
      </c>
      <c r="CW189" s="0" t="n">
        <v>0</v>
      </c>
      <c r="CX189" s="0" t="n">
        <f aca="false">ROUND(Y189*Source!I121,9)</f>
        <v>4E-005</v>
      </c>
      <c r="CY189" s="0" t="n">
        <f aca="false">AA189</f>
        <v>16474.36</v>
      </c>
      <c r="CZ189" s="0" t="n">
        <f aca="false">AE189</f>
        <v>16474.36</v>
      </c>
      <c r="DA189" s="0" t="n">
        <f aca="false">AI189</f>
        <v>1</v>
      </c>
      <c r="DB189" s="0" t="n">
        <f aca="false">ROUND(AT189*CZ189,2)</f>
        <v>0.16</v>
      </c>
      <c r="DC189" s="0" t="n">
        <f aca="false">ROUND(AT189*AG189,2)</f>
        <v>0</v>
      </c>
      <c r="DF189" s="0" t="n">
        <f aca="false">ROUND(ROUND(AE189,2)*CX189,2)</f>
        <v>0.66</v>
      </c>
      <c r="DG189" s="0" t="n">
        <f aca="false">ROUND(ROUND(AF189,2)*CX189,2)</f>
        <v>0</v>
      </c>
      <c r="DH189" s="0" t="n">
        <f aca="false">ROUND(ROUND(AG189,2)*ROUND(AT189*Source!I121,9),2)</f>
        <v>0</v>
      </c>
      <c r="DI189" s="0" t="n">
        <f aca="false">ROUND(ROUND(AH189,2)*CX189,2)</f>
        <v>0</v>
      </c>
      <c r="DJ189" s="0" t="n">
        <f aca="false">DF189</f>
        <v>0.66</v>
      </c>
      <c r="DK189" s="0" t="n">
        <v>0</v>
      </c>
      <c r="DM189" s="0" t="n">
        <v>0</v>
      </c>
      <c r="DO189" s="0" t="n">
        <v>0</v>
      </c>
    </row>
    <row r="190" customFormat="false" ht="12.75" hidden="false" customHeight="false" outlineLevel="0" collapsed="false">
      <c r="A190" s="0" t="n">
        <f aca="false">ROW(Source!A121)</f>
        <v>121</v>
      </c>
      <c r="B190" s="0" t="n">
        <v>86497922</v>
      </c>
      <c r="C190" s="0" t="n">
        <v>86498110</v>
      </c>
      <c r="D190" s="0" t="n">
        <v>0</v>
      </c>
      <c r="E190" s="0" t="n">
        <v>1</v>
      </c>
      <c r="F190" s="0" t="n">
        <v>1</v>
      </c>
      <c r="G190" s="0" t="n">
        <v>30515945</v>
      </c>
      <c r="H190" s="0" t="n">
        <v>3</v>
      </c>
      <c r="I190" s="0" t="s">
        <v>350</v>
      </c>
      <c r="K190" s="0" t="s">
        <v>351</v>
      </c>
      <c r="L190" s="0" t="n">
        <v>1348</v>
      </c>
      <c r="N190" s="0" t="n">
        <v>1009</v>
      </c>
      <c r="O190" s="0" t="s">
        <v>220</v>
      </c>
      <c r="P190" s="0" t="s">
        <v>220</v>
      </c>
      <c r="Q190" s="0" t="n">
        <v>1000</v>
      </c>
      <c r="W190" s="0" t="n">
        <v>0</v>
      </c>
      <c r="X190" s="0" t="n">
        <v>799484909</v>
      </c>
      <c r="Y190" s="0" t="n">
        <f aca="false">AT190</f>
        <v>3E-005</v>
      </c>
      <c r="AA190" s="0" t="n">
        <v>11191.39</v>
      </c>
      <c r="AB190" s="0" t="n">
        <v>0</v>
      </c>
      <c r="AC190" s="0" t="n">
        <v>0</v>
      </c>
      <c r="AD190" s="0" t="n">
        <v>0</v>
      </c>
      <c r="AE190" s="0" t="n">
        <v>11191.39</v>
      </c>
      <c r="AF190" s="0" t="n">
        <v>0</v>
      </c>
      <c r="AG190" s="0" t="n">
        <v>0</v>
      </c>
      <c r="AH190" s="0" t="n">
        <v>0</v>
      </c>
      <c r="AI190" s="0" t="n">
        <v>1</v>
      </c>
      <c r="AJ190" s="0" t="n">
        <v>1</v>
      </c>
      <c r="AK190" s="0" t="n">
        <v>1</v>
      </c>
      <c r="AL190" s="0" t="n">
        <v>1</v>
      </c>
      <c r="AM190" s="0" t="n">
        <v>0</v>
      </c>
      <c r="AN190" s="0" t="n">
        <v>0</v>
      </c>
      <c r="AO190" s="0" t="n">
        <v>1</v>
      </c>
      <c r="AP190" s="0" t="n">
        <v>0</v>
      </c>
      <c r="AQ190" s="0" t="n">
        <v>0</v>
      </c>
      <c r="AR190" s="0" t="n">
        <v>0</v>
      </c>
      <c r="AT190" s="0" t="n">
        <v>3E-005</v>
      </c>
      <c r="AV190" s="0" t="n">
        <v>0</v>
      </c>
      <c r="AW190" s="0" t="n">
        <v>2</v>
      </c>
      <c r="AX190" s="0" t="n">
        <v>86498124</v>
      </c>
      <c r="AY190" s="0" t="n">
        <v>1</v>
      </c>
      <c r="AZ190" s="0" t="n">
        <v>0</v>
      </c>
      <c r="BA190" s="0" t="n">
        <v>190</v>
      </c>
      <c r="BB190" s="0" t="n">
        <v>0</v>
      </c>
      <c r="BC190" s="0" t="n">
        <v>0</v>
      </c>
      <c r="BD190" s="0" t="n">
        <v>0</v>
      </c>
      <c r="BE190" s="0" t="n">
        <v>0</v>
      </c>
      <c r="BF190" s="0" t="n">
        <v>0</v>
      </c>
      <c r="BG190" s="0" t="n">
        <v>0</v>
      </c>
      <c r="BH190" s="0" t="n">
        <v>0</v>
      </c>
      <c r="BI190" s="0" t="n">
        <v>0</v>
      </c>
      <c r="BJ190" s="0" t="n">
        <v>0</v>
      </c>
      <c r="BK190" s="0" t="n">
        <v>0</v>
      </c>
      <c r="BL190" s="0" t="n">
        <v>0</v>
      </c>
      <c r="BM190" s="0" t="n">
        <v>0</v>
      </c>
      <c r="BN190" s="0" t="n">
        <v>0</v>
      </c>
      <c r="BO190" s="0" t="n">
        <v>0</v>
      </c>
      <c r="BP190" s="0" t="n">
        <v>0</v>
      </c>
      <c r="BQ190" s="0" t="n">
        <v>0</v>
      </c>
      <c r="BR190" s="0" t="n">
        <v>0</v>
      </c>
      <c r="BS190" s="0" t="n">
        <v>0</v>
      </c>
      <c r="BT190" s="0" t="n">
        <v>0</v>
      </c>
      <c r="BU190" s="0" t="n">
        <v>0</v>
      </c>
      <c r="BV190" s="0" t="n">
        <v>0</v>
      </c>
      <c r="BW190" s="0" t="n">
        <v>0</v>
      </c>
      <c r="CV190" s="0" t="n">
        <v>0</v>
      </c>
      <c r="CW190" s="0" t="n">
        <v>0</v>
      </c>
      <c r="CX190" s="0" t="n">
        <f aca="false">ROUND(Y190*Source!I121,9)</f>
        <v>0.00012</v>
      </c>
      <c r="CY190" s="0" t="n">
        <f aca="false">AA190</f>
        <v>11191.39</v>
      </c>
      <c r="CZ190" s="0" t="n">
        <f aca="false">AE190</f>
        <v>11191.39</v>
      </c>
      <c r="DA190" s="0" t="n">
        <f aca="false">AI190</f>
        <v>1</v>
      </c>
      <c r="DB190" s="0" t="n">
        <f aca="false">ROUND(AT190*CZ190,2)</f>
        <v>0.34</v>
      </c>
      <c r="DC190" s="0" t="n">
        <f aca="false">ROUND(AT190*AG190,2)</f>
        <v>0</v>
      </c>
      <c r="DF190" s="0" t="n">
        <f aca="false">ROUND(ROUND(AE190,2)*CX190,2)</f>
        <v>1.34</v>
      </c>
      <c r="DG190" s="0" t="n">
        <f aca="false">ROUND(ROUND(AF190,2)*CX190,2)</f>
        <v>0</v>
      </c>
      <c r="DH190" s="0" t="n">
        <f aca="false">ROUND(ROUND(AG190,2)*ROUND(AT190*Source!I121,9),2)</f>
        <v>0</v>
      </c>
      <c r="DI190" s="0" t="n">
        <f aca="false">ROUND(ROUND(AH190,2)*CX190,2)</f>
        <v>0</v>
      </c>
      <c r="DJ190" s="0" t="n">
        <f aca="false">DF190</f>
        <v>1.34</v>
      </c>
      <c r="DK190" s="0" t="n">
        <v>0</v>
      </c>
      <c r="DM190" s="0" t="n">
        <v>0</v>
      </c>
      <c r="DO190" s="0" t="n">
        <v>0</v>
      </c>
    </row>
    <row r="191" customFormat="false" ht="12.75" hidden="false" customHeight="false" outlineLevel="0" collapsed="false">
      <c r="A191" s="0" t="n">
        <f aca="false">ROW(Source!A121)</f>
        <v>121</v>
      </c>
      <c r="B191" s="0" t="n">
        <v>86497922</v>
      </c>
      <c r="C191" s="0" t="n">
        <v>86498110</v>
      </c>
      <c r="D191" s="0" t="n">
        <v>0</v>
      </c>
      <c r="E191" s="0" t="n">
        <v>1</v>
      </c>
      <c r="F191" s="0" t="n">
        <v>1</v>
      </c>
      <c r="G191" s="0" t="n">
        <v>30515945</v>
      </c>
      <c r="H191" s="0" t="n">
        <v>3</v>
      </c>
      <c r="I191" s="0" t="s">
        <v>352</v>
      </c>
      <c r="K191" s="0" t="s">
        <v>353</v>
      </c>
      <c r="L191" s="0" t="n">
        <v>1346</v>
      </c>
      <c r="N191" s="0" t="n">
        <v>1009</v>
      </c>
      <c r="O191" s="0" t="s">
        <v>307</v>
      </c>
      <c r="P191" s="0" t="s">
        <v>307</v>
      </c>
      <c r="Q191" s="0" t="n">
        <v>1</v>
      </c>
      <c r="W191" s="0" t="n">
        <v>0</v>
      </c>
      <c r="X191" s="0" t="n">
        <v>-117581746</v>
      </c>
      <c r="Y191" s="0" t="n">
        <f aca="false">AT191</f>
        <v>0.02</v>
      </c>
      <c r="AA191" s="0" t="n">
        <v>138.85</v>
      </c>
      <c r="AB191" s="0" t="n">
        <v>0</v>
      </c>
      <c r="AC191" s="0" t="n">
        <v>0</v>
      </c>
      <c r="AD191" s="0" t="n">
        <v>0</v>
      </c>
      <c r="AE191" s="0" t="n">
        <v>138.85</v>
      </c>
      <c r="AF191" s="0" t="n">
        <v>0</v>
      </c>
      <c r="AG191" s="0" t="n">
        <v>0</v>
      </c>
      <c r="AH191" s="0" t="n">
        <v>0</v>
      </c>
      <c r="AI191" s="0" t="n">
        <v>1</v>
      </c>
      <c r="AJ191" s="0" t="n">
        <v>1</v>
      </c>
      <c r="AK191" s="0" t="n">
        <v>1</v>
      </c>
      <c r="AL191" s="0" t="n">
        <v>1</v>
      </c>
      <c r="AM191" s="0" t="n">
        <v>0</v>
      </c>
      <c r="AN191" s="0" t="n">
        <v>0</v>
      </c>
      <c r="AO191" s="0" t="n">
        <v>1</v>
      </c>
      <c r="AP191" s="0" t="n">
        <v>0</v>
      </c>
      <c r="AQ191" s="0" t="n">
        <v>0</v>
      </c>
      <c r="AR191" s="0" t="n">
        <v>0</v>
      </c>
      <c r="AT191" s="0" t="n">
        <v>0.02</v>
      </c>
      <c r="AV191" s="0" t="n">
        <v>0</v>
      </c>
      <c r="AW191" s="0" t="n">
        <v>2</v>
      </c>
      <c r="AX191" s="0" t="n">
        <v>86498125</v>
      </c>
      <c r="AY191" s="0" t="n">
        <v>1</v>
      </c>
      <c r="AZ191" s="0" t="n">
        <v>0</v>
      </c>
      <c r="BA191" s="0" t="n">
        <v>191</v>
      </c>
      <c r="BB191" s="0" t="n">
        <v>0</v>
      </c>
      <c r="BC191" s="0" t="n">
        <v>0</v>
      </c>
      <c r="BD191" s="0" t="n">
        <v>0</v>
      </c>
      <c r="BE191" s="0" t="n">
        <v>0</v>
      </c>
      <c r="BF191" s="0" t="n">
        <v>0</v>
      </c>
      <c r="BG191" s="0" t="n">
        <v>0</v>
      </c>
      <c r="BH191" s="0" t="n">
        <v>0</v>
      </c>
      <c r="BI191" s="0" t="n">
        <v>0</v>
      </c>
      <c r="BJ191" s="0" t="n">
        <v>0</v>
      </c>
      <c r="BK191" s="0" t="n">
        <v>0</v>
      </c>
      <c r="BL191" s="0" t="n">
        <v>0</v>
      </c>
      <c r="BM191" s="0" t="n">
        <v>0</v>
      </c>
      <c r="BN191" s="0" t="n">
        <v>0</v>
      </c>
      <c r="BO191" s="0" t="n">
        <v>0</v>
      </c>
      <c r="BP191" s="0" t="n">
        <v>0</v>
      </c>
      <c r="BQ191" s="0" t="n">
        <v>0</v>
      </c>
      <c r="BR191" s="0" t="n">
        <v>0</v>
      </c>
      <c r="BS191" s="0" t="n">
        <v>0</v>
      </c>
      <c r="BT191" s="0" t="n">
        <v>0</v>
      </c>
      <c r="BU191" s="0" t="n">
        <v>0</v>
      </c>
      <c r="BV191" s="0" t="n">
        <v>0</v>
      </c>
      <c r="BW191" s="0" t="n">
        <v>0</v>
      </c>
      <c r="CV191" s="0" t="n">
        <v>0</v>
      </c>
      <c r="CW191" s="0" t="n">
        <v>0</v>
      </c>
      <c r="CX191" s="0" t="n">
        <f aca="false">ROUND(Y191*Source!I121,9)</f>
        <v>0.08</v>
      </c>
      <c r="CY191" s="0" t="n">
        <f aca="false">AA191</f>
        <v>138.85</v>
      </c>
      <c r="CZ191" s="0" t="n">
        <f aca="false">AE191</f>
        <v>138.85</v>
      </c>
      <c r="DA191" s="0" t="n">
        <f aca="false">AI191</f>
        <v>1</v>
      </c>
      <c r="DB191" s="0" t="n">
        <f aca="false">ROUND(AT191*CZ191,2)</f>
        <v>2.78</v>
      </c>
      <c r="DC191" s="0" t="n">
        <f aca="false">ROUND(AT191*AG191,2)</f>
        <v>0</v>
      </c>
      <c r="DF191" s="0" t="n">
        <f aca="false">ROUND(ROUND(AE191,2)*CX191,2)</f>
        <v>11.11</v>
      </c>
      <c r="DG191" s="0" t="n">
        <f aca="false">ROUND(ROUND(AF191,2)*CX191,2)</f>
        <v>0</v>
      </c>
      <c r="DH191" s="0" t="n">
        <f aca="false">ROUND(ROUND(AG191,2)*ROUND(AT191*Source!I121,9),2)</f>
        <v>0</v>
      </c>
      <c r="DI191" s="0" t="n">
        <f aca="false">ROUND(ROUND(AH191,2)*CX191,2)</f>
        <v>0</v>
      </c>
      <c r="DJ191" s="0" t="n">
        <f aca="false">DF191</f>
        <v>11.11</v>
      </c>
      <c r="DK191" s="0" t="n">
        <v>0</v>
      </c>
      <c r="DM191" s="0" t="n">
        <v>0</v>
      </c>
      <c r="DO191" s="0" t="n">
        <v>0</v>
      </c>
    </row>
    <row r="192" customFormat="false" ht="12.75" hidden="false" customHeight="false" outlineLevel="0" collapsed="false">
      <c r="A192" s="0" t="n">
        <f aca="false">ROW(Source!A121)</f>
        <v>121</v>
      </c>
      <c r="B192" s="0" t="n">
        <v>86497922</v>
      </c>
      <c r="C192" s="0" t="n">
        <v>86498110</v>
      </c>
      <c r="D192" s="0" t="n">
        <v>0</v>
      </c>
      <c r="E192" s="0" t="n">
        <v>1</v>
      </c>
      <c r="F192" s="0" t="n">
        <v>1</v>
      </c>
      <c r="G192" s="0" t="n">
        <v>30515945</v>
      </c>
      <c r="H192" s="0" t="n">
        <v>3</v>
      </c>
      <c r="I192" s="0" t="s">
        <v>242</v>
      </c>
      <c r="K192" s="0" t="s">
        <v>68</v>
      </c>
      <c r="L192" s="0" t="n">
        <v>1348</v>
      </c>
      <c r="N192" s="0" t="n">
        <v>1009</v>
      </c>
      <c r="O192" s="0" t="s">
        <v>220</v>
      </c>
      <c r="P192" s="0" t="s">
        <v>220</v>
      </c>
      <c r="Q192" s="0" t="n">
        <v>1000</v>
      </c>
      <c r="W192" s="0" t="n">
        <v>0</v>
      </c>
      <c r="X192" s="0" t="n">
        <v>-67933069</v>
      </c>
      <c r="Y192" s="0" t="n">
        <f aca="false">AT192</f>
        <v>5E-005</v>
      </c>
      <c r="AA192" s="0" t="n">
        <v>60960.43</v>
      </c>
      <c r="AB192" s="0" t="n">
        <v>0</v>
      </c>
      <c r="AC192" s="0" t="n">
        <v>0</v>
      </c>
      <c r="AD192" s="0" t="n">
        <v>0</v>
      </c>
      <c r="AE192" s="0" t="n">
        <v>60960.43</v>
      </c>
      <c r="AF192" s="0" t="n">
        <v>0</v>
      </c>
      <c r="AG192" s="0" t="n">
        <v>0</v>
      </c>
      <c r="AH192" s="0" t="n">
        <v>0</v>
      </c>
      <c r="AI192" s="0" t="n">
        <v>1</v>
      </c>
      <c r="AJ192" s="0" t="n">
        <v>1</v>
      </c>
      <c r="AK192" s="0" t="n">
        <v>1</v>
      </c>
      <c r="AL192" s="0" t="n">
        <v>1</v>
      </c>
      <c r="AM192" s="0" t="n">
        <v>0</v>
      </c>
      <c r="AN192" s="0" t="n">
        <v>0</v>
      </c>
      <c r="AO192" s="0" t="n">
        <v>1</v>
      </c>
      <c r="AP192" s="0" t="n">
        <v>0</v>
      </c>
      <c r="AQ192" s="0" t="n">
        <v>0</v>
      </c>
      <c r="AR192" s="0" t="n">
        <v>0</v>
      </c>
      <c r="AT192" s="0" t="n">
        <v>5E-005</v>
      </c>
      <c r="AV192" s="0" t="n">
        <v>0</v>
      </c>
      <c r="AW192" s="0" t="n">
        <v>2</v>
      </c>
      <c r="AX192" s="0" t="n">
        <v>86498126</v>
      </c>
      <c r="AY192" s="0" t="n">
        <v>1</v>
      </c>
      <c r="AZ192" s="0" t="n">
        <v>0</v>
      </c>
      <c r="BA192" s="0" t="n">
        <v>192</v>
      </c>
      <c r="BB192" s="0" t="n">
        <v>0</v>
      </c>
      <c r="BC192" s="0" t="n">
        <v>0</v>
      </c>
      <c r="BD192" s="0" t="n">
        <v>0</v>
      </c>
      <c r="BE192" s="0" t="n">
        <v>0</v>
      </c>
      <c r="BF192" s="0" t="n">
        <v>0</v>
      </c>
      <c r="BG192" s="0" t="n">
        <v>0</v>
      </c>
      <c r="BH192" s="0" t="n">
        <v>0</v>
      </c>
      <c r="BI192" s="0" t="n">
        <v>0</v>
      </c>
      <c r="BJ192" s="0" t="n">
        <v>0</v>
      </c>
      <c r="BK192" s="0" t="n">
        <v>0</v>
      </c>
      <c r="BL192" s="0" t="n">
        <v>0</v>
      </c>
      <c r="BM192" s="0" t="n">
        <v>0</v>
      </c>
      <c r="BN192" s="0" t="n">
        <v>0</v>
      </c>
      <c r="BO192" s="0" t="n">
        <v>0</v>
      </c>
      <c r="BP192" s="0" t="n">
        <v>0</v>
      </c>
      <c r="BQ192" s="0" t="n">
        <v>0</v>
      </c>
      <c r="BR192" s="0" t="n">
        <v>0</v>
      </c>
      <c r="BS192" s="0" t="n">
        <v>0</v>
      </c>
      <c r="BT192" s="0" t="n">
        <v>0</v>
      </c>
      <c r="BU192" s="0" t="n">
        <v>0</v>
      </c>
      <c r="BV192" s="0" t="n">
        <v>0</v>
      </c>
      <c r="BW192" s="0" t="n">
        <v>0</v>
      </c>
      <c r="CV192" s="0" t="n">
        <v>0</v>
      </c>
      <c r="CW192" s="0" t="n">
        <v>0</v>
      </c>
      <c r="CX192" s="0" t="n">
        <f aca="false">ROUND(Y192*Source!I121,9)</f>
        <v>0.0002</v>
      </c>
      <c r="CY192" s="0" t="n">
        <f aca="false">AA192</f>
        <v>60960.43</v>
      </c>
      <c r="CZ192" s="0" t="n">
        <f aca="false">AE192</f>
        <v>60960.43</v>
      </c>
      <c r="DA192" s="0" t="n">
        <f aca="false">AI192</f>
        <v>1</v>
      </c>
      <c r="DB192" s="0" t="n">
        <f aca="false">ROUND(AT192*CZ192,2)</f>
        <v>3.05</v>
      </c>
      <c r="DC192" s="0" t="n">
        <f aca="false">ROUND(AT192*AG192,2)</f>
        <v>0</v>
      </c>
      <c r="DF192" s="0" t="n">
        <f aca="false">ROUND(ROUND(AE192,2)*CX192,2)</f>
        <v>12.19</v>
      </c>
      <c r="DG192" s="0" t="n">
        <f aca="false">ROUND(ROUND(AF192,2)*CX192,2)</f>
        <v>0</v>
      </c>
      <c r="DH192" s="0" t="n">
        <f aca="false">ROUND(ROUND(AG192,2)*ROUND(AT192*Source!I121,9),2)</f>
        <v>0</v>
      </c>
      <c r="DI192" s="0" t="n">
        <f aca="false">ROUND(ROUND(AH192,2)*CX192,2)</f>
        <v>0</v>
      </c>
      <c r="DJ192" s="0" t="n">
        <f aca="false">DF192</f>
        <v>12.19</v>
      </c>
      <c r="DK192" s="0" t="n">
        <v>0</v>
      </c>
      <c r="DM192" s="0" t="n">
        <v>0</v>
      </c>
      <c r="DO192" s="0" t="n">
        <v>0</v>
      </c>
    </row>
    <row r="193" customFormat="false" ht="12.75" hidden="false" customHeight="false" outlineLevel="0" collapsed="false">
      <c r="A193" s="0" t="n">
        <f aca="false">ROW(Source!A121)</f>
        <v>121</v>
      </c>
      <c r="B193" s="0" t="n">
        <v>86497922</v>
      </c>
      <c r="C193" s="0" t="n">
        <v>86498110</v>
      </c>
      <c r="D193" s="0" t="n">
        <v>0</v>
      </c>
      <c r="E193" s="0" t="n">
        <v>1</v>
      </c>
      <c r="F193" s="0" t="n">
        <v>1</v>
      </c>
      <c r="G193" s="0" t="n">
        <v>30515945</v>
      </c>
      <c r="H193" s="0" t="n">
        <v>3</v>
      </c>
      <c r="I193" s="0" t="s">
        <v>354</v>
      </c>
      <c r="K193" s="0" t="s">
        <v>355</v>
      </c>
      <c r="L193" s="0" t="n">
        <v>1356</v>
      </c>
      <c r="N193" s="0" t="n">
        <v>1010</v>
      </c>
      <c r="O193" s="0" t="s">
        <v>356</v>
      </c>
      <c r="P193" s="0" t="s">
        <v>356</v>
      </c>
      <c r="Q193" s="0" t="n">
        <v>1000</v>
      </c>
      <c r="W193" s="0" t="n">
        <v>0</v>
      </c>
      <c r="X193" s="0" t="n">
        <v>1885574063</v>
      </c>
      <c r="Y193" s="0" t="n">
        <f aca="false">AT193</f>
        <v>0.001</v>
      </c>
      <c r="AA193" s="0" t="n">
        <v>226.66</v>
      </c>
      <c r="AB193" s="0" t="n">
        <v>0</v>
      </c>
      <c r="AC193" s="0" t="n">
        <v>0</v>
      </c>
      <c r="AD193" s="0" t="n">
        <v>0</v>
      </c>
      <c r="AE193" s="0" t="n">
        <v>226.66</v>
      </c>
      <c r="AF193" s="0" t="n">
        <v>0</v>
      </c>
      <c r="AG193" s="0" t="n">
        <v>0</v>
      </c>
      <c r="AH193" s="0" t="n">
        <v>0</v>
      </c>
      <c r="AI193" s="0" t="n">
        <v>1</v>
      </c>
      <c r="AJ193" s="0" t="n">
        <v>1</v>
      </c>
      <c r="AK193" s="0" t="n">
        <v>1</v>
      </c>
      <c r="AL193" s="0" t="n">
        <v>1</v>
      </c>
      <c r="AM193" s="0" t="n">
        <v>0</v>
      </c>
      <c r="AN193" s="0" t="n">
        <v>0</v>
      </c>
      <c r="AO193" s="0" t="n">
        <v>1</v>
      </c>
      <c r="AP193" s="0" t="n">
        <v>0</v>
      </c>
      <c r="AQ193" s="0" t="n">
        <v>0</v>
      </c>
      <c r="AR193" s="0" t="n">
        <v>0</v>
      </c>
      <c r="AT193" s="0" t="n">
        <v>0.001</v>
      </c>
      <c r="AV193" s="0" t="n">
        <v>0</v>
      </c>
      <c r="AW193" s="0" t="n">
        <v>2</v>
      </c>
      <c r="AX193" s="0" t="n">
        <v>86498127</v>
      </c>
      <c r="AY193" s="0" t="n">
        <v>1</v>
      </c>
      <c r="AZ193" s="0" t="n">
        <v>0</v>
      </c>
      <c r="BA193" s="0" t="n">
        <v>193</v>
      </c>
      <c r="BB193" s="0" t="n">
        <v>0</v>
      </c>
      <c r="BC193" s="0" t="n">
        <v>0</v>
      </c>
      <c r="BD193" s="0" t="n">
        <v>0</v>
      </c>
      <c r="BE193" s="0" t="n">
        <v>0</v>
      </c>
      <c r="BF193" s="0" t="n">
        <v>0</v>
      </c>
      <c r="BG193" s="0" t="n">
        <v>0</v>
      </c>
      <c r="BH193" s="0" t="n">
        <v>0</v>
      </c>
      <c r="BI193" s="0" t="n">
        <v>0</v>
      </c>
      <c r="BJ193" s="0" t="n">
        <v>0</v>
      </c>
      <c r="BK193" s="0" t="n">
        <v>0</v>
      </c>
      <c r="BL193" s="0" t="n">
        <v>0</v>
      </c>
      <c r="BM193" s="0" t="n">
        <v>0</v>
      </c>
      <c r="BN193" s="0" t="n">
        <v>0</v>
      </c>
      <c r="BO193" s="0" t="n">
        <v>0</v>
      </c>
      <c r="BP193" s="0" t="n">
        <v>0</v>
      </c>
      <c r="BQ193" s="0" t="n">
        <v>0</v>
      </c>
      <c r="BR193" s="0" t="n">
        <v>0</v>
      </c>
      <c r="BS193" s="0" t="n">
        <v>0</v>
      </c>
      <c r="BT193" s="0" t="n">
        <v>0</v>
      </c>
      <c r="BU193" s="0" t="n">
        <v>0</v>
      </c>
      <c r="BV193" s="0" t="n">
        <v>0</v>
      </c>
      <c r="BW193" s="0" t="n">
        <v>0</v>
      </c>
      <c r="CV193" s="0" t="n">
        <v>0</v>
      </c>
      <c r="CW193" s="0" t="n">
        <v>0</v>
      </c>
      <c r="CX193" s="0" t="n">
        <f aca="false">ROUND(Y193*Source!I121,9)</f>
        <v>0.004</v>
      </c>
      <c r="CY193" s="0" t="n">
        <f aca="false">AA193</f>
        <v>226.66</v>
      </c>
      <c r="CZ193" s="0" t="n">
        <f aca="false">AE193</f>
        <v>226.66</v>
      </c>
      <c r="DA193" s="0" t="n">
        <f aca="false">AI193</f>
        <v>1</v>
      </c>
      <c r="DB193" s="0" t="n">
        <f aca="false">ROUND(AT193*CZ193,2)</f>
        <v>0.23</v>
      </c>
      <c r="DC193" s="0" t="n">
        <f aca="false">ROUND(AT193*AG193,2)</f>
        <v>0</v>
      </c>
      <c r="DF193" s="0" t="n">
        <f aca="false">ROUND(ROUND(AE193,2)*CX193,2)</f>
        <v>0.91</v>
      </c>
      <c r="DG193" s="0" t="n">
        <f aca="false">ROUND(ROUND(AF193,2)*CX193,2)</f>
        <v>0</v>
      </c>
      <c r="DH193" s="0" t="n">
        <f aca="false">ROUND(ROUND(AG193,2)*ROUND(AT193*Source!I121,9),2)</f>
        <v>0</v>
      </c>
      <c r="DI193" s="0" t="n">
        <f aca="false">ROUND(ROUND(AH193,2)*CX193,2)</f>
        <v>0</v>
      </c>
      <c r="DJ193" s="0" t="n">
        <f aca="false">DF193</f>
        <v>0.91</v>
      </c>
      <c r="DK193" s="0" t="n">
        <v>0</v>
      </c>
      <c r="DM193" s="0" t="n">
        <v>0</v>
      </c>
      <c r="DO193" s="0" t="n">
        <v>0</v>
      </c>
    </row>
    <row r="194" customFormat="false" ht="12.75" hidden="false" customHeight="false" outlineLevel="0" collapsed="false">
      <c r="A194" s="0" t="n">
        <f aca="false">ROW(Source!A121)</f>
        <v>121</v>
      </c>
      <c r="B194" s="0" t="n">
        <v>86497922</v>
      </c>
      <c r="C194" s="0" t="n">
        <v>86498110</v>
      </c>
      <c r="D194" s="0" t="n">
        <v>0</v>
      </c>
      <c r="E194" s="0" t="n">
        <v>1</v>
      </c>
      <c r="F194" s="0" t="n">
        <v>1</v>
      </c>
      <c r="G194" s="0" t="n">
        <v>30515945</v>
      </c>
      <c r="H194" s="0" t="n">
        <v>3</v>
      </c>
      <c r="I194" s="0" t="s">
        <v>357</v>
      </c>
      <c r="K194" s="0" t="s">
        <v>358</v>
      </c>
      <c r="L194" s="0" t="n">
        <v>1303</v>
      </c>
      <c r="N194" s="0" t="n">
        <v>1003</v>
      </c>
      <c r="O194" s="0" t="s">
        <v>316</v>
      </c>
      <c r="P194" s="0" t="s">
        <v>316</v>
      </c>
      <c r="Q194" s="0" t="n">
        <v>1000</v>
      </c>
      <c r="W194" s="0" t="n">
        <v>0</v>
      </c>
      <c r="X194" s="0" t="n">
        <v>-1676998187</v>
      </c>
      <c r="Y194" s="0" t="n">
        <f aca="false">AT194</f>
        <v>0.00314</v>
      </c>
      <c r="AA194" s="0" t="n">
        <v>2897.31</v>
      </c>
      <c r="AB194" s="0" t="n">
        <v>0</v>
      </c>
      <c r="AC194" s="0" t="n">
        <v>0</v>
      </c>
      <c r="AD194" s="0" t="n">
        <v>0</v>
      </c>
      <c r="AE194" s="0" t="n">
        <v>2897.31</v>
      </c>
      <c r="AF194" s="0" t="n">
        <v>0</v>
      </c>
      <c r="AG194" s="0" t="n">
        <v>0</v>
      </c>
      <c r="AH194" s="0" t="n">
        <v>0</v>
      </c>
      <c r="AI194" s="0" t="n">
        <v>1</v>
      </c>
      <c r="AJ194" s="0" t="n">
        <v>1</v>
      </c>
      <c r="AK194" s="0" t="n">
        <v>1</v>
      </c>
      <c r="AL194" s="0" t="n">
        <v>1</v>
      </c>
      <c r="AM194" s="0" t="n">
        <v>0</v>
      </c>
      <c r="AN194" s="0" t="n">
        <v>0</v>
      </c>
      <c r="AO194" s="0" t="n">
        <v>1</v>
      </c>
      <c r="AP194" s="0" t="n">
        <v>0</v>
      </c>
      <c r="AQ194" s="0" t="n">
        <v>0</v>
      </c>
      <c r="AR194" s="0" t="n">
        <v>0</v>
      </c>
      <c r="AT194" s="0" t="n">
        <v>0.00314</v>
      </c>
      <c r="AV194" s="0" t="n">
        <v>0</v>
      </c>
      <c r="AW194" s="0" t="n">
        <v>2</v>
      </c>
      <c r="AX194" s="0" t="n">
        <v>86498128</v>
      </c>
      <c r="AY194" s="0" t="n">
        <v>1</v>
      </c>
      <c r="AZ194" s="0" t="n">
        <v>0</v>
      </c>
      <c r="BA194" s="0" t="n">
        <v>194</v>
      </c>
      <c r="BB194" s="0" t="n">
        <v>0</v>
      </c>
      <c r="BC194" s="0" t="n">
        <v>0</v>
      </c>
      <c r="BD194" s="0" t="n">
        <v>0</v>
      </c>
      <c r="BE194" s="0" t="n">
        <v>0</v>
      </c>
      <c r="BF194" s="0" t="n">
        <v>0</v>
      </c>
      <c r="BG194" s="0" t="n">
        <v>0</v>
      </c>
      <c r="BH194" s="0" t="n">
        <v>0</v>
      </c>
      <c r="BI194" s="0" t="n">
        <v>0</v>
      </c>
      <c r="BJ194" s="0" t="n">
        <v>0</v>
      </c>
      <c r="BK194" s="0" t="n">
        <v>0</v>
      </c>
      <c r="BL194" s="0" t="n">
        <v>0</v>
      </c>
      <c r="BM194" s="0" t="n">
        <v>0</v>
      </c>
      <c r="BN194" s="0" t="n">
        <v>0</v>
      </c>
      <c r="BO194" s="0" t="n">
        <v>0</v>
      </c>
      <c r="BP194" s="0" t="n">
        <v>0</v>
      </c>
      <c r="BQ194" s="0" t="n">
        <v>0</v>
      </c>
      <c r="BR194" s="0" t="n">
        <v>0</v>
      </c>
      <c r="BS194" s="0" t="n">
        <v>0</v>
      </c>
      <c r="BT194" s="0" t="n">
        <v>0</v>
      </c>
      <c r="BU194" s="0" t="n">
        <v>0</v>
      </c>
      <c r="BV194" s="0" t="n">
        <v>0</v>
      </c>
      <c r="BW194" s="0" t="n">
        <v>0</v>
      </c>
      <c r="CV194" s="0" t="n">
        <v>0</v>
      </c>
      <c r="CW194" s="0" t="n">
        <v>0</v>
      </c>
      <c r="CX194" s="0" t="n">
        <f aca="false">ROUND(Y194*Source!I121,9)</f>
        <v>0.01256</v>
      </c>
      <c r="CY194" s="0" t="n">
        <f aca="false">AA194</f>
        <v>2897.31</v>
      </c>
      <c r="CZ194" s="0" t="n">
        <f aca="false">AE194</f>
        <v>2897.31</v>
      </c>
      <c r="DA194" s="0" t="n">
        <f aca="false">AI194</f>
        <v>1</v>
      </c>
      <c r="DB194" s="0" t="n">
        <f aca="false">ROUND(AT194*CZ194,2)</f>
        <v>9.1</v>
      </c>
      <c r="DC194" s="0" t="n">
        <f aca="false">ROUND(AT194*AG194,2)</f>
        <v>0</v>
      </c>
      <c r="DF194" s="0" t="n">
        <f aca="false">ROUND(ROUND(AE194,2)*CX194,2)</f>
        <v>36.39</v>
      </c>
      <c r="DG194" s="0" t="n">
        <f aca="false">ROUND(ROUND(AF194,2)*CX194,2)</f>
        <v>0</v>
      </c>
      <c r="DH194" s="0" t="n">
        <f aca="false">ROUND(ROUND(AG194,2)*ROUND(AT194*Source!I121,9),2)</f>
        <v>0</v>
      </c>
      <c r="DI194" s="0" t="n">
        <f aca="false">ROUND(ROUND(AH194,2)*CX194,2)</f>
        <v>0</v>
      </c>
      <c r="DJ194" s="0" t="n">
        <f aca="false">DF194</f>
        <v>36.39</v>
      </c>
      <c r="DK194" s="0" t="n">
        <v>0</v>
      </c>
      <c r="DM194" s="0" t="n">
        <v>0</v>
      </c>
      <c r="DO194" s="0" t="n">
        <v>0</v>
      </c>
    </row>
    <row r="195" customFormat="false" ht="12.75" hidden="false" customHeight="false" outlineLevel="0" collapsed="false">
      <c r="A195" s="0" t="n">
        <f aca="false">ROW(Source!A121)</f>
        <v>121</v>
      </c>
      <c r="B195" s="0" t="n">
        <v>86497922</v>
      </c>
      <c r="C195" s="0" t="n">
        <v>86498110</v>
      </c>
      <c r="D195" s="0" t="n">
        <v>64749792</v>
      </c>
      <c r="E195" s="0" t="n">
        <v>1</v>
      </c>
      <c r="F195" s="0" t="n">
        <v>1</v>
      </c>
      <c r="G195" s="0" t="n">
        <v>30515945</v>
      </c>
      <c r="H195" s="0" t="n">
        <v>3</v>
      </c>
      <c r="I195" s="0" t="s">
        <v>359</v>
      </c>
      <c r="K195" s="0" t="s">
        <v>360</v>
      </c>
      <c r="L195" s="0" t="n">
        <v>1354</v>
      </c>
      <c r="N195" s="0" t="n">
        <v>1010</v>
      </c>
      <c r="O195" s="0" t="s">
        <v>277</v>
      </c>
      <c r="P195" s="0" t="s">
        <v>277</v>
      </c>
      <c r="Q195" s="0" t="n">
        <v>1</v>
      </c>
      <c r="W195" s="0" t="n">
        <v>0</v>
      </c>
      <c r="X195" s="0" t="n">
        <v>-1431231368</v>
      </c>
      <c r="Y195" s="0" t="n">
        <f aca="false">AT195</f>
        <v>1</v>
      </c>
      <c r="AA195" s="0" t="n">
        <v>0</v>
      </c>
      <c r="AB195" s="0" t="n">
        <v>0</v>
      </c>
      <c r="AC195" s="0" t="n">
        <v>0</v>
      </c>
      <c r="AD195" s="0" t="n">
        <v>0</v>
      </c>
      <c r="AE195" s="0" t="n">
        <v>0</v>
      </c>
      <c r="AF195" s="0" t="n">
        <v>0</v>
      </c>
      <c r="AG195" s="0" t="n">
        <v>0</v>
      </c>
      <c r="AH195" s="0" t="n">
        <v>0</v>
      </c>
      <c r="AI195" s="0" t="n">
        <v>1</v>
      </c>
      <c r="AJ195" s="0" t="n">
        <v>1</v>
      </c>
      <c r="AK195" s="0" t="n">
        <v>1</v>
      </c>
      <c r="AL195" s="0" t="n">
        <v>1</v>
      </c>
      <c r="AM195" s="0" t="n">
        <v>0</v>
      </c>
      <c r="AN195" s="0" t="n">
        <v>0</v>
      </c>
      <c r="AO195" s="0" t="n">
        <v>0</v>
      </c>
      <c r="AP195" s="0" t="n">
        <v>0</v>
      </c>
      <c r="AQ195" s="0" t="n">
        <v>0</v>
      </c>
      <c r="AR195" s="0" t="n">
        <v>0</v>
      </c>
      <c r="AT195" s="0" t="n">
        <v>1</v>
      </c>
      <c r="AV195" s="0" t="n">
        <v>0</v>
      </c>
      <c r="AW195" s="0" t="n">
        <v>2</v>
      </c>
      <c r="AX195" s="0" t="n">
        <v>86498129</v>
      </c>
      <c r="AY195" s="0" t="n">
        <v>1</v>
      </c>
      <c r="AZ195" s="0" t="n">
        <v>0</v>
      </c>
      <c r="BA195" s="0" t="n">
        <v>195</v>
      </c>
      <c r="BB195" s="0" t="n">
        <v>0</v>
      </c>
      <c r="BC195" s="0" t="n">
        <v>0</v>
      </c>
      <c r="BD195" s="0" t="n">
        <v>0</v>
      </c>
      <c r="BE195" s="0" t="n">
        <v>0</v>
      </c>
      <c r="BF195" s="0" t="n">
        <v>0</v>
      </c>
      <c r="BG195" s="0" t="n">
        <v>0</v>
      </c>
      <c r="BH195" s="0" t="n">
        <v>0</v>
      </c>
      <c r="BI195" s="0" t="n">
        <v>0</v>
      </c>
      <c r="BJ195" s="0" t="n">
        <v>0</v>
      </c>
      <c r="BK195" s="0" t="n">
        <v>0</v>
      </c>
      <c r="BL195" s="0" t="n">
        <v>0</v>
      </c>
      <c r="BM195" s="0" t="n">
        <v>0</v>
      </c>
      <c r="BN195" s="0" t="n">
        <v>0</v>
      </c>
      <c r="BO195" s="0" t="n">
        <v>0</v>
      </c>
      <c r="BP195" s="0" t="n">
        <v>0</v>
      </c>
      <c r="BQ195" s="0" t="n">
        <v>0</v>
      </c>
      <c r="BR195" s="0" t="n">
        <v>0</v>
      </c>
      <c r="BS195" s="0" t="n">
        <v>0</v>
      </c>
      <c r="BT195" s="0" t="n">
        <v>0</v>
      </c>
      <c r="BU195" s="0" t="n">
        <v>0</v>
      </c>
      <c r="BV195" s="0" t="n">
        <v>0</v>
      </c>
      <c r="BW195" s="0" t="n">
        <v>0</v>
      </c>
      <c r="CV195" s="0" t="n">
        <v>0</v>
      </c>
      <c r="CW195" s="0" t="n">
        <v>0</v>
      </c>
      <c r="CX195" s="0" t="n">
        <f aca="false">ROUND(Y195*Source!I121,9)</f>
        <v>4</v>
      </c>
      <c r="CY195" s="0" t="n">
        <f aca="false">AA195</f>
        <v>0</v>
      </c>
      <c r="CZ195" s="0" t="n">
        <f aca="false">AE195</f>
        <v>0</v>
      </c>
      <c r="DA195" s="0" t="n">
        <f aca="false">AI195</f>
        <v>1</v>
      </c>
      <c r="DB195" s="0" t="n">
        <f aca="false">ROUND(AT195*CZ195,2)</f>
        <v>0</v>
      </c>
      <c r="DC195" s="0" t="n">
        <f aca="false">ROUND(AT195*AG195,2)</f>
        <v>0</v>
      </c>
      <c r="DF195" s="0" t="n">
        <f aca="false">ROUND(ROUND(AE195,2)*CX195,2)</f>
        <v>0</v>
      </c>
      <c r="DG195" s="0" t="n">
        <f aca="false">ROUND(ROUND(AF195,2)*CX195,2)</f>
        <v>0</v>
      </c>
      <c r="DH195" s="0" t="n">
        <f aca="false">ROUND(ROUND(AG195,2)*ROUND(AT195*Source!I121,9),2)</f>
        <v>0</v>
      </c>
      <c r="DI195" s="0" t="n">
        <f aca="false">ROUND(ROUND(AH195,2)*CX195,2)</f>
        <v>0</v>
      </c>
      <c r="DJ195" s="0" t="n">
        <f aca="false">DF195</f>
        <v>0</v>
      </c>
      <c r="DK195" s="0" t="n">
        <v>0</v>
      </c>
      <c r="DM195" s="0" t="n">
        <v>0</v>
      </c>
      <c r="DO195" s="0" t="n">
        <v>0</v>
      </c>
    </row>
    <row r="196" customFormat="false" ht="12.75" hidden="false" customHeight="false" outlineLevel="0" collapsed="false">
      <c r="A196" s="0" t="n">
        <f aca="false">ROW(Source!A121)</f>
        <v>121</v>
      </c>
      <c r="B196" s="0" t="n">
        <v>86497922</v>
      </c>
      <c r="C196" s="0" t="n">
        <v>86498110</v>
      </c>
      <c r="D196" s="0" t="n">
        <v>64759126</v>
      </c>
      <c r="E196" s="0" t="n">
        <v>1</v>
      </c>
      <c r="F196" s="0" t="n">
        <v>1</v>
      </c>
      <c r="G196" s="0" t="n">
        <v>30515945</v>
      </c>
      <c r="H196" s="0" t="n">
        <v>3</v>
      </c>
      <c r="I196" s="0" t="s">
        <v>361</v>
      </c>
      <c r="K196" s="0" t="s">
        <v>362</v>
      </c>
      <c r="L196" s="0" t="n">
        <v>1391</v>
      </c>
      <c r="N196" s="0" t="n">
        <v>1013</v>
      </c>
      <c r="O196" s="0" t="s">
        <v>363</v>
      </c>
      <c r="P196" s="0" t="s">
        <v>363</v>
      </c>
      <c r="Q196" s="0" t="n">
        <v>1</v>
      </c>
      <c r="W196" s="0" t="n">
        <v>0</v>
      </c>
      <c r="X196" s="0" t="n">
        <v>-706835813</v>
      </c>
      <c r="Y196" s="0" t="n">
        <f aca="false">AT196</f>
        <v>1.02</v>
      </c>
      <c r="AA196" s="0" t="n">
        <v>0</v>
      </c>
      <c r="AB196" s="0" t="n">
        <v>0</v>
      </c>
      <c r="AC196" s="0" t="n">
        <v>0</v>
      </c>
      <c r="AD196" s="0" t="n">
        <v>0</v>
      </c>
      <c r="AE196" s="0" t="n">
        <v>0</v>
      </c>
      <c r="AF196" s="0" t="n">
        <v>0</v>
      </c>
      <c r="AG196" s="0" t="n">
        <v>0</v>
      </c>
      <c r="AH196" s="0" t="n">
        <v>0</v>
      </c>
      <c r="AI196" s="0" t="n">
        <v>1</v>
      </c>
      <c r="AJ196" s="0" t="n">
        <v>1</v>
      </c>
      <c r="AK196" s="0" t="n">
        <v>1</v>
      </c>
      <c r="AL196" s="0" t="n">
        <v>1</v>
      </c>
      <c r="AM196" s="0" t="n">
        <v>0</v>
      </c>
      <c r="AN196" s="0" t="n">
        <v>0</v>
      </c>
      <c r="AO196" s="0" t="n">
        <v>0</v>
      </c>
      <c r="AP196" s="0" t="n">
        <v>0</v>
      </c>
      <c r="AQ196" s="0" t="n">
        <v>0</v>
      </c>
      <c r="AR196" s="0" t="n">
        <v>0</v>
      </c>
      <c r="AT196" s="0" t="n">
        <v>1.02</v>
      </c>
      <c r="AV196" s="0" t="n">
        <v>0</v>
      </c>
      <c r="AW196" s="0" t="n">
        <v>2</v>
      </c>
      <c r="AX196" s="0" t="n">
        <v>86498130</v>
      </c>
      <c r="AY196" s="0" t="n">
        <v>1</v>
      </c>
      <c r="AZ196" s="0" t="n">
        <v>0</v>
      </c>
      <c r="BA196" s="0" t="n">
        <v>196</v>
      </c>
      <c r="BB196" s="0" t="n">
        <v>0</v>
      </c>
      <c r="BC196" s="0" t="n">
        <v>0</v>
      </c>
      <c r="BD196" s="0" t="n">
        <v>0</v>
      </c>
      <c r="BE196" s="0" t="n">
        <v>0</v>
      </c>
      <c r="BF196" s="0" t="n">
        <v>0</v>
      </c>
      <c r="BG196" s="0" t="n">
        <v>0</v>
      </c>
      <c r="BH196" s="0" t="n">
        <v>0</v>
      </c>
      <c r="BI196" s="0" t="n">
        <v>0</v>
      </c>
      <c r="BJ196" s="0" t="n">
        <v>0</v>
      </c>
      <c r="BK196" s="0" t="n">
        <v>0</v>
      </c>
      <c r="BL196" s="0" t="n">
        <v>0</v>
      </c>
      <c r="BM196" s="0" t="n">
        <v>0</v>
      </c>
      <c r="BN196" s="0" t="n">
        <v>0</v>
      </c>
      <c r="BO196" s="0" t="n">
        <v>0</v>
      </c>
      <c r="BP196" s="0" t="n">
        <v>0</v>
      </c>
      <c r="BQ196" s="0" t="n">
        <v>0</v>
      </c>
      <c r="BR196" s="0" t="n">
        <v>0</v>
      </c>
      <c r="BS196" s="0" t="n">
        <v>0</v>
      </c>
      <c r="BT196" s="0" t="n">
        <v>0</v>
      </c>
      <c r="BU196" s="0" t="n">
        <v>0</v>
      </c>
      <c r="BV196" s="0" t="n">
        <v>0</v>
      </c>
      <c r="BW196" s="0" t="n">
        <v>0</v>
      </c>
      <c r="CV196" s="0" t="n">
        <v>0</v>
      </c>
      <c r="CW196" s="0" t="n">
        <v>0</v>
      </c>
      <c r="CX196" s="0" t="n">
        <f aca="false">ROUND(Y196*Source!I121,9)</f>
        <v>4.08</v>
      </c>
      <c r="CY196" s="0" t="n">
        <f aca="false">AA196</f>
        <v>0</v>
      </c>
      <c r="CZ196" s="0" t="n">
        <f aca="false">AE196</f>
        <v>0</v>
      </c>
      <c r="DA196" s="0" t="n">
        <f aca="false">AI196</f>
        <v>1</v>
      </c>
      <c r="DB196" s="0" t="n">
        <f aca="false">ROUND(AT196*CZ196,2)</f>
        <v>0</v>
      </c>
      <c r="DC196" s="0" t="n">
        <f aca="false">ROUND(AT196*AG196,2)</f>
        <v>0</v>
      </c>
      <c r="DF196" s="0" t="n">
        <f aca="false">ROUND(ROUND(AE196,2)*CX196,2)</f>
        <v>0</v>
      </c>
      <c r="DG196" s="0" t="n">
        <f aca="false">ROUND(ROUND(AF196,2)*CX196,2)</f>
        <v>0</v>
      </c>
      <c r="DH196" s="0" t="n">
        <f aca="false">ROUND(ROUND(AG196,2)*ROUND(AT196*Source!I121,9),2)</f>
        <v>0</v>
      </c>
      <c r="DI196" s="0" t="n">
        <f aca="false">ROUND(ROUND(AH196,2)*CX196,2)</f>
        <v>0</v>
      </c>
      <c r="DJ196" s="0" t="n">
        <f aca="false">DF196</f>
        <v>0</v>
      </c>
      <c r="DK196" s="0" t="n">
        <v>0</v>
      </c>
      <c r="DM196" s="0" t="n">
        <v>0</v>
      </c>
      <c r="DO196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R196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C19" activeCellId="0" sqref="C19"/>
    </sheetView>
  </sheetViews>
  <sheetFormatPr defaultColWidth="9.12890625" defaultRowHeight="12.75" zeroHeight="false" outlineLevelRow="0" outlineLevelCol="0"/>
  <sheetData>
    <row r="1" customFormat="false" ht="12.75" hidden="false" customHeight="false" outlineLevel="0" collapsed="false">
      <c r="A1" s="0" t="n">
        <f aca="false">ROW(Source!A28)</f>
        <v>28</v>
      </c>
      <c r="B1" s="0" t="n">
        <v>86497937</v>
      </c>
      <c r="C1" s="0" t="n">
        <v>86497923</v>
      </c>
      <c r="D1" s="0" t="n">
        <v>0</v>
      </c>
      <c r="E1" s="0" t="n">
        <v>1</v>
      </c>
      <c r="F1" s="0" t="n">
        <v>1</v>
      </c>
      <c r="G1" s="0" t="n">
        <v>30515945</v>
      </c>
      <c r="H1" s="0" t="n">
        <v>1</v>
      </c>
      <c r="I1" s="0" t="s">
        <v>93</v>
      </c>
      <c r="K1" s="0" t="s">
        <v>258</v>
      </c>
      <c r="L1" s="0" t="n">
        <v>1369</v>
      </c>
      <c r="N1" s="0" t="n">
        <v>1013</v>
      </c>
      <c r="O1" s="0" t="s">
        <v>259</v>
      </c>
      <c r="P1" s="0" t="s">
        <v>259</v>
      </c>
      <c r="Q1" s="0" t="n">
        <v>1</v>
      </c>
      <c r="X1" s="0" t="n">
        <v>60.3784192</v>
      </c>
      <c r="Y1" s="0" t="n">
        <v>0</v>
      </c>
      <c r="Z1" s="0" t="n">
        <v>0</v>
      </c>
      <c r="AA1" s="0" t="n">
        <v>0</v>
      </c>
      <c r="AB1" s="0" t="n">
        <v>0</v>
      </c>
      <c r="AC1" s="0" t="n">
        <v>0</v>
      </c>
      <c r="AD1" s="0" t="n">
        <v>1</v>
      </c>
      <c r="AE1" s="0" t="n">
        <v>1</v>
      </c>
      <c r="AF1" s="0" t="s">
        <v>99</v>
      </c>
      <c r="AG1" s="0" t="n">
        <v>53.133008896</v>
      </c>
      <c r="AH1" s="0" t="n">
        <v>2</v>
      </c>
      <c r="AI1" s="0" t="n">
        <v>86497924</v>
      </c>
      <c r="AJ1" s="0" t="n">
        <v>1</v>
      </c>
      <c r="AK1" s="0" t="n">
        <v>0</v>
      </c>
      <c r="AL1" s="0" t="n">
        <v>0</v>
      </c>
      <c r="AM1" s="0" t="n">
        <v>0</v>
      </c>
      <c r="AN1" s="0" t="n">
        <v>0</v>
      </c>
      <c r="AO1" s="0" t="n">
        <v>0</v>
      </c>
      <c r="AP1" s="0" t="n">
        <v>0</v>
      </c>
      <c r="AQ1" s="0" t="n">
        <v>0</v>
      </c>
      <c r="AR1" s="0" t="n">
        <v>0</v>
      </c>
    </row>
    <row r="2" customFormat="false" ht="12.75" hidden="false" customHeight="false" outlineLevel="0" collapsed="false">
      <c r="A2" s="0" t="n">
        <f aca="false">ROW(Source!A28)</f>
        <v>28</v>
      </c>
      <c r="B2" s="0" t="n">
        <v>86497938</v>
      </c>
      <c r="C2" s="0" t="n">
        <v>86497923</v>
      </c>
      <c r="D2" s="0" t="n">
        <v>0</v>
      </c>
      <c r="E2" s="0" t="n">
        <v>1</v>
      </c>
      <c r="F2" s="0" t="n">
        <v>1</v>
      </c>
      <c r="G2" s="0" t="n">
        <v>30515945</v>
      </c>
      <c r="H2" s="0" t="n">
        <v>2</v>
      </c>
      <c r="I2" s="0" t="s">
        <v>260</v>
      </c>
      <c r="K2" s="0" t="s">
        <v>261</v>
      </c>
      <c r="L2" s="0" t="n">
        <v>1368</v>
      </c>
      <c r="N2" s="0" t="n">
        <v>1011</v>
      </c>
      <c r="O2" s="0" t="s">
        <v>262</v>
      </c>
      <c r="P2" s="0" t="s">
        <v>262</v>
      </c>
      <c r="Q2" s="0" t="n">
        <v>1</v>
      </c>
      <c r="X2" s="0" t="n">
        <v>0.21807104</v>
      </c>
      <c r="Y2" s="0" t="n">
        <v>0</v>
      </c>
      <c r="Z2" s="0" t="n">
        <v>0.74</v>
      </c>
      <c r="AA2" s="0" t="n">
        <v>0</v>
      </c>
      <c r="AB2" s="0" t="n">
        <v>0</v>
      </c>
      <c r="AC2" s="0" t="n">
        <v>0</v>
      </c>
      <c r="AD2" s="0" t="n">
        <v>1</v>
      </c>
      <c r="AE2" s="0" t="n">
        <v>0</v>
      </c>
      <c r="AF2" s="0" t="s">
        <v>99</v>
      </c>
      <c r="AG2" s="0" t="n">
        <v>0.1919025152</v>
      </c>
      <c r="AH2" s="0" t="n">
        <v>2</v>
      </c>
      <c r="AI2" s="0" t="n">
        <v>86497925</v>
      </c>
      <c r="AJ2" s="0" t="n">
        <v>2</v>
      </c>
      <c r="AK2" s="0" t="n">
        <v>0</v>
      </c>
      <c r="AL2" s="0" t="n">
        <v>0</v>
      </c>
      <c r="AM2" s="0" t="n">
        <v>0</v>
      </c>
      <c r="AN2" s="0" t="n">
        <v>0</v>
      </c>
      <c r="AO2" s="0" t="n">
        <v>0</v>
      </c>
      <c r="AP2" s="0" t="n">
        <v>0</v>
      </c>
      <c r="AQ2" s="0" t="n">
        <v>0</v>
      </c>
      <c r="AR2" s="0" t="n">
        <v>0</v>
      </c>
    </row>
    <row r="3" customFormat="false" ht="12.75" hidden="false" customHeight="false" outlineLevel="0" collapsed="false">
      <c r="A3" s="0" t="n">
        <f aca="false">ROW(Source!A28)</f>
        <v>28</v>
      </c>
      <c r="B3" s="0" t="n">
        <v>86497939</v>
      </c>
      <c r="C3" s="0" t="n">
        <v>86497923</v>
      </c>
      <c r="D3" s="0" t="n">
        <v>0</v>
      </c>
      <c r="E3" s="0" t="n">
        <v>1</v>
      </c>
      <c r="F3" s="0" t="n">
        <v>1</v>
      </c>
      <c r="G3" s="0" t="n">
        <v>30515945</v>
      </c>
      <c r="H3" s="0" t="n">
        <v>2</v>
      </c>
      <c r="I3" s="0" t="s">
        <v>263</v>
      </c>
      <c r="K3" s="0" t="s">
        <v>264</v>
      </c>
      <c r="L3" s="0" t="n">
        <v>1368</v>
      </c>
      <c r="N3" s="0" t="n">
        <v>1011</v>
      </c>
      <c r="O3" s="0" t="s">
        <v>262</v>
      </c>
      <c r="P3" s="0" t="s">
        <v>262</v>
      </c>
      <c r="Q3" s="0" t="n">
        <v>1</v>
      </c>
      <c r="X3" s="0" t="n">
        <v>4.85889536</v>
      </c>
      <c r="Y3" s="0" t="n">
        <v>0</v>
      </c>
      <c r="Z3" s="0" t="n">
        <v>73.13</v>
      </c>
      <c r="AA3" s="0" t="n">
        <v>11.11</v>
      </c>
      <c r="AB3" s="0" t="n">
        <v>0</v>
      </c>
      <c r="AC3" s="0" t="n">
        <v>0</v>
      </c>
      <c r="AD3" s="0" t="n">
        <v>1</v>
      </c>
      <c r="AE3" s="0" t="n">
        <v>0</v>
      </c>
      <c r="AF3" s="0" t="s">
        <v>99</v>
      </c>
      <c r="AG3" s="0" t="n">
        <v>4.2758279168</v>
      </c>
      <c r="AH3" s="0" t="n">
        <v>2</v>
      </c>
      <c r="AI3" s="0" t="n">
        <v>86497926</v>
      </c>
      <c r="AJ3" s="0" t="n">
        <v>3</v>
      </c>
      <c r="AK3" s="0" t="n">
        <v>0</v>
      </c>
      <c r="AL3" s="0" t="n">
        <v>0</v>
      </c>
      <c r="AM3" s="0" t="n">
        <v>0</v>
      </c>
      <c r="AN3" s="0" t="n">
        <v>0</v>
      </c>
      <c r="AO3" s="0" t="n">
        <v>0</v>
      </c>
      <c r="AP3" s="0" t="n">
        <v>0</v>
      </c>
      <c r="AQ3" s="0" t="n">
        <v>0</v>
      </c>
      <c r="AR3" s="0" t="n">
        <v>0</v>
      </c>
    </row>
    <row r="4" customFormat="false" ht="12.75" hidden="false" customHeight="false" outlineLevel="0" collapsed="false">
      <c r="A4" s="0" t="n">
        <f aca="false">ROW(Source!A28)</f>
        <v>28</v>
      </c>
      <c r="B4" s="0" t="n">
        <v>86497940</v>
      </c>
      <c r="C4" s="0" t="n">
        <v>86497923</v>
      </c>
      <c r="D4" s="0" t="n">
        <v>0</v>
      </c>
      <c r="E4" s="0" t="n">
        <v>1</v>
      </c>
      <c r="F4" s="0" t="n">
        <v>1</v>
      </c>
      <c r="G4" s="0" t="n">
        <v>30515945</v>
      </c>
      <c r="H4" s="0" t="n">
        <v>2</v>
      </c>
      <c r="I4" s="0" t="s">
        <v>265</v>
      </c>
      <c r="K4" s="0" t="s">
        <v>266</v>
      </c>
      <c r="L4" s="0" t="n">
        <v>1368</v>
      </c>
      <c r="N4" s="0" t="n">
        <v>1011</v>
      </c>
      <c r="O4" s="0" t="s">
        <v>262</v>
      </c>
      <c r="P4" s="0" t="s">
        <v>262</v>
      </c>
      <c r="Q4" s="0" t="n">
        <v>1</v>
      </c>
      <c r="X4" s="0" t="n">
        <v>1.92175104</v>
      </c>
      <c r="Y4" s="0" t="n">
        <v>0</v>
      </c>
      <c r="Z4" s="0" t="n">
        <v>157.67</v>
      </c>
      <c r="AA4" s="0" t="n">
        <v>14.9</v>
      </c>
      <c r="AB4" s="0" t="n">
        <v>0</v>
      </c>
      <c r="AC4" s="0" t="n">
        <v>0</v>
      </c>
      <c r="AD4" s="0" t="n">
        <v>1</v>
      </c>
      <c r="AE4" s="0" t="n">
        <v>0</v>
      </c>
      <c r="AF4" s="0" t="s">
        <v>99</v>
      </c>
      <c r="AG4" s="0" t="n">
        <v>1.6911409152</v>
      </c>
      <c r="AH4" s="0" t="n">
        <v>2</v>
      </c>
      <c r="AI4" s="0" t="n">
        <v>86497927</v>
      </c>
      <c r="AJ4" s="0" t="n">
        <v>4</v>
      </c>
      <c r="AK4" s="0" t="n">
        <v>0</v>
      </c>
      <c r="AL4" s="0" t="n">
        <v>0</v>
      </c>
      <c r="AM4" s="0" t="n">
        <v>0</v>
      </c>
      <c r="AN4" s="0" t="n">
        <v>0</v>
      </c>
      <c r="AO4" s="0" t="n">
        <v>0</v>
      </c>
      <c r="AP4" s="0" t="n">
        <v>0</v>
      </c>
      <c r="AQ4" s="0" t="n">
        <v>0</v>
      </c>
      <c r="AR4" s="0" t="n">
        <v>0</v>
      </c>
    </row>
    <row r="5" customFormat="false" ht="12.75" hidden="false" customHeight="false" outlineLevel="0" collapsed="false">
      <c r="A5" s="0" t="n">
        <f aca="false">ROW(Source!A28)</f>
        <v>28</v>
      </c>
      <c r="B5" s="0" t="n">
        <v>86497941</v>
      </c>
      <c r="C5" s="0" t="n">
        <v>86497923</v>
      </c>
      <c r="D5" s="0" t="n">
        <v>0</v>
      </c>
      <c r="E5" s="0" t="n">
        <v>1</v>
      </c>
      <c r="F5" s="0" t="n">
        <v>1</v>
      </c>
      <c r="G5" s="0" t="n">
        <v>30515945</v>
      </c>
      <c r="H5" s="0" t="n">
        <v>2</v>
      </c>
      <c r="I5" s="0" t="s">
        <v>267</v>
      </c>
      <c r="K5" s="0" t="s">
        <v>268</v>
      </c>
      <c r="L5" s="0" t="n">
        <v>1368</v>
      </c>
      <c r="N5" s="0" t="n">
        <v>1011</v>
      </c>
      <c r="O5" s="0" t="s">
        <v>262</v>
      </c>
      <c r="P5" s="0" t="s">
        <v>262</v>
      </c>
      <c r="Q5" s="0" t="n">
        <v>1</v>
      </c>
      <c r="X5" s="0" t="n">
        <v>0.15673856</v>
      </c>
      <c r="Y5" s="0" t="n">
        <v>0</v>
      </c>
      <c r="Z5" s="0" t="n">
        <v>145.15</v>
      </c>
      <c r="AA5" s="0" t="n">
        <v>12.8</v>
      </c>
      <c r="AB5" s="0" t="n">
        <v>0</v>
      </c>
      <c r="AC5" s="0" t="n">
        <v>0</v>
      </c>
      <c r="AD5" s="0" t="n">
        <v>1</v>
      </c>
      <c r="AE5" s="0" t="n">
        <v>0</v>
      </c>
      <c r="AF5" s="0" t="s">
        <v>99</v>
      </c>
      <c r="AG5" s="0" t="n">
        <v>0.1379299328</v>
      </c>
      <c r="AH5" s="0" t="n">
        <v>2</v>
      </c>
      <c r="AI5" s="0" t="n">
        <v>86497928</v>
      </c>
      <c r="AJ5" s="0" t="n">
        <v>5</v>
      </c>
      <c r="AK5" s="0" t="n">
        <v>0</v>
      </c>
      <c r="AL5" s="0" t="n">
        <v>0</v>
      </c>
      <c r="AM5" s="0" t="n">
        <v>0</v>
      </c>
      <c r="AN5" s="0" t="n">
        <v>0</v>
      </c>
      <c r="AO5" s="0" t="n">
        <v>0</v>
      </c>
      <c r="AP5" s="0" t="n">
        <v>0</v>
      </c>
      <c r="AQ5" s="0" t="n">
        <v>0</v>
      </c>
      <c r="AR5" s="0" t="n">
        <v>0</v>
      </c>
    </row>
    <row r="6" customFormat="false" ht="12.75" hidden="false" customHeight="false" outlineLevel="0" collapsed="false">
      <c r="A6" s="0" t="n">
        <f aca="false">ROW(Source!A28)</f>
        <v>28</v>
      </c>
      <c r="B6" s="0" t="n">
        <v>86497942</v>
      </c>
      <c r="C6" s="0" t="n">
        <v>86497923</v>
      </c>
      <c r="D6" s="0" t="n">
        <v>0</v>
      </c>
      <c r="E6" s="0" t="n">
        <v>1</v>
      </c>
      <c r="F6" s="0" t="n">
        <v>1</v>
      </c>
      <c r="G6" s="0" t="n">
        <v>30515945</v>
      </c>
      <c r="H6" s="0" t="n">
        <v>3</v>
      </c>
      <c r="I6" s="0" t="s">
        <v>269</v>
      </c>
      <c r="K6" s="0" t="s">
        <v>270</v>
      </c>
      <c r="L6" s="0" t="n">
        <v>1339</v>
      </c>
      <c r="N6" s="0" t="n">
        <v>1007</v>
      </c>
      <c r="O6" s="0" t="s">
        <v>222</v>
      </c>
      <c r="P6" s="0" t="s">
        <v>222</v>
      </c>
      <c r="Q6" s="0" t="n">
        <v>1</v>
      </c>
      <c r="X6" s="0" t="n">
        <v>0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  <c r="AD6" s="0" t="n">
        <v>1</v>
      </c>
      <c r="AE6" s="0" t="n">
        <v>0</v>
      </c>
      <c r="AF6" s="0" t="s">
        <v>98</v>
      </c>
      <c r="AG6" s="0" t="n">
        <v>0</v>
      </c>
      <c r="AH6" s="0" t="n">
        <v>2</v>
      </c>
      <c r="AI6" s="0" t="n">
        <v>86497929</v>
      </c>
      <c r="AJ6" s="0" t="n">
        <v>6</v>
      </c>
      <c r="AK6" s="0" t="n">
        <v>0</v>
      </c>
      <c r="AL6" s="0" t="n">
        <v>0</v>
      </c>
      <c r="AM6" s="0" t="n">
        <v>0</v>
      </c>
      <c r="AN6" s="0" t="n">
        <v>0</v>
      </c>
      <c r="AO6" s="0" t="n">
        <v>0</v>
      </c>
      <c r="AP6" s="0" t="n">
        <v>0</v>
      </c>
      <c r="AQ6" s="0" t="n">
        <v>0</v>
      </c>
      <c r="AR6" s="0" t="n">
        <v>0</v>
      </c>
    </row>
    <row r="7" customFormat="false" ht="12.75" hidden="false" customHeight="false" outlineLevel="0" collapsed="false">
      <c r="A7" s="0" t="n">
        <f aca="false">ROW(Source!A28)</f>
        <v>28</v>
      </c>
      <c r="B7" s="0" t="n">
        <v>86497943</v>
      </c>
      <c r="C7" s="0" t="n">
        <v>86497923</v>
      </c>
      <c r="D7" s="0" t="n">
        <v>0</v>
      </c>
      <c r="E7" s="0" t="n">
        <v>1</v>
      </c>
      <c r="F7" s="0" t="n">
        <v>1</v>
      </c>
      <c r="G7" s="0" t="n">
        <v>30515945</v>
      </c>
      <c r="H7" s="0" t="n">
        <v>3</v>
      </c>
      <c r="I7" s="0" t="s">
        <v>271</v>
      </c>
      <c r="K7" s="0" t="s">
        <v>272</v>
      </c>
      <c r="L7" s="0" t="n">
        <v>1348</v>
      </c>
      <c r="N7" s="0" t="n">
        <v>1009</v>
      </c>
      <c r="O7" s="0" t="s">
        <v>220</v>
      </c>
      <c r="P7" s="0" t="s">
        <v>220</v>
      </c>
      <c r="Q7" s="0" t="n">
        <v>1000</v>
      </c>
      <c r="X7" s="0" t="n">
        <v>0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  <c r="AD7" s="0" t="n">
        <v>1</v>
      </c>
      <c r="AE7" s="0" t="n">
        <v>0</v>
      </c>
      <c r="AF7" s="0" t="s">
        <v>98</v>
      </c>
      <c r="AG7" s="0" t="n">
        <v>0</v>
      </c>
      <c r="AH7" s="0" t="n">
        <v>2</v>
      </c>
      <c r="AI7" s="0" t="n">
        <v>86497930</v>
      </c>
      <c r="AJ7" s="0" t="n">
        <v>7</v>
      </c>
      <c r="AK7" s="0" t="n">
        <v>0</v>
      </c>
      <c r="AL7" s="0" t="n">
        <v>0</v>
      </c>
      <c r="AM7" s="0" t="n">
        <v>0</v>
      </c>
      <c r="AN7" s="0" t="n">
        <v>0</v>
      </c>
      <c r="AO7" s="0" t="n">
        <v>0</v>
      </c>
      <c r="AP7" s="0" t="n">
        <v>0</v>
      </c>
      <c r="AQ7" s="0" t="n">
        <v>0</v>
      </c>
      <c r="AR7" s="0" t="n">
        <v>0</v>
      </c>
    </row>
    <row r="8" customFormat="false" ht="12.75" hidden="false" customHeight="false" outlineLevel="0" collapsed="false">
      <c r="A8" s="0" t="n">
        <f aca="false">ROW(Source!A28)</f>
        <v>28</v>
      </c>
      <c r="B8" s="0" t="n">
        <v>86497944</v>
      </c>
      <c r="C8" s="0" t="n">
        <v>86497923</v>
      </c>
      <c r="D8" s="0" t="n">
        <v>42194904</v>
      </c>
      <c r="E8" s="0" t="n">
        <v>1</v>
      </c>
      <c r="F8" s="0" t="n">
        <v>1</v>
      </c>
      <c r="G8" s="0" t="n">
        <v>30515945</v>
      </c>
      <c r="H8" s="0" t="n">
        <v>3</v>
      </c>
      <c r="I8" s="0" t="s">
        <v>273</v>
      </c>
      <c r="K8" s="0" t="s">
        <v>274</v>
      </c>
      <c r="L8" s="0" t="n">
        <v>1348</v>
      </c>
      <c r="N8" s="0" t="n">
        <v>1009</v>
      </c>
      <c r="O8" s="0" t="s">
        <v>220</v>
      </c>
      <c r="P8" s="0" t="s">
        <v>220</v>
      </c>
      <c r="Q8" s="0" t="n">
        <v>1000</v>
      </c>
      <c r="X8" s="0" t="n">
        <v>0</v>
      </c>
      <c r="Y8" s="0" t="n">
        <v>0</v>
      </c>
      <c r="Z8" s="0" t="n">
        <v>0</v>
      </c>
      <c r="AA8" s="0" t="n">
        <v>0</v>
      </c>
      <c r="AB8" s="0" t="n">
        <v>0</v>
      </c>
      <c r="AC8" s="0" t="n">
        <v>0</v>
      </c>
      <c r="AD8" s="0" t="n">
        <v>0</v>
      </c>
      <c r="AE8" s="0" t="n">
        <v>0</v>
      </c>
      <c r="AF8" s="0" t="s">
        <v>98</v>
      </c>
      <c r="AG8" s="0" t="n">
        <v>0</v>
      </c>
      <c r="AH8" s="0" t="n">
        <v>2</v>
      </c>
      <c r="AI8" s="0" t="n">
        <v>86497931</v>
      </c>
      <c r="AJ8" s="0" t="n">
        <v>8</v>
      </c>
      <c r="AK8" s="0" t="n">
        <v>0</v>
      </c>
      <c r="AL8" s="0" t="n">
        <v>0</v>
      </c>
      <c r="AM8" s="0" t="n">
        <v>0</v>
      </c>
      <c r="AN8" s="0" t="n">
        <v>0</v>
      </c>
      <c r="AO8" s="0" t="n">
        <v>0</v>
      </c>
      <c r="AP8" s="0" t="n">
        <v>0</v>
      </c>
      <c r="AQ8" s="0" t="n">
        <v>0</v>
      </c>
      <c r="AR8" s="0" t="n">
        <v>0</v>
      </c>
    </row>
    <row r="9" customFormat="false" ht="12.75" hidden="false" customHeight="false" outlineLevel="0" collapsed="false">
      <c r="A9" s="0" t="n">
        <f aca="false">ROW(Source!A28)</f>
        <v>28</v>
      </c>
      <c r="B9" s="0" t="n">
        <v>86497945</v>
      </c>
      <c r="C9" s="0" t="n">
        <v>86497923</v>
      </c>
      <c r="D9" s="0" t="n">
        <v>30531790</v>
      </c>
      <c r="E9" s="0" t="n">
        <v>1</v>
      </c>
      <c r="F9" s="0" t="n">
        <v>1</v>
      </c>
      <c r="G9" s="0" t="n">
        <v>30515945</v>
      </c>
      <c r="H9" s="0" t="n">
        <v>3</v>
      </c>
      <c r="I9" s="0" t="s">
        <v>275</v>
      </c>
      <c r="K9" s="0" t="s">
        <v>276</v>
      </c>
      <c r="L9" s="0" t="n">
        <v>1354</v>
      </c>
      <c r="N9" s="0" t="n">
        <v>1010</v>
      </c>
      <c r="O9" s="0" t="s">
        <v>277</v>
      </c>
      <c r="P9" s="0" t="s">
        <v>277</v>
      </c>
      <c r="Q9" s="0" t="n">
        <v>1</v>
      </c>
      <c r="X9" s="0" t="n">
        <v>0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F9" s="0" t="s">
        <v>98</v>
      </c>
      <c r="AG9" s="0" t="n">
        <v>0</v>
      </c>
      <c r="AH9" s="0" t="n">
        <v>2</v>
      </c>
      <c r="AI9" s="0" t="n">
        <v>86497932</v>
      </c>
      <c r="AJ9" s="0" t="n">
        <v>9</v>
      </c>
      <c r="AK9" s="0" t="n">
        <v>0</v>
      </c>
      <c r="AL9" s="0" t="n">
        <v>0</v>
      </c>
      <c r="AM9" s="0" t="n">
        <v>0</v>
      </c>
      <c r="AN9" s="0" t="n">
        <v>0</v>
      </c>
      <c r="AO9" s="0" t="n">
        <v>0</v>
      </c>
      <c r="AP9" s="0" t="n">
        <v>0</v>
      </c>
      <c r="AQ9" s="0" t="n">
        <v>0</v>
      </c>
      <c r="AR9" s="0" t="n">
        <v>0</v>
      </c>
    </row>
    <row r="10" customFormat="false" ht="12.75" hidden="false" customHeight="false" outlineLevel="0" collapsed="false">
      <c r="A10" s="0" t="n">
        <f aca="false">ROW(Source!A28)</f>
        <v>28</v>
      </c>
      <c r="B10" s="0" t="n">
        <v>86497946</v>
      </c>
      <c r="C10" s="0" t="n">
        <v>86497923</v>
      </c>
      <c r="D10" s="0" t="n">
        <v>30531464</v>
      </c>
      <c r="E10" s="0" t="n">
        <v>1</v>
      </c>
      <c r="F10" s="0" t="n">
        <v>1</v>
      </c>
      <c r="G10" s="0" t="n">
        <v>30515945</v>
      </c>
      <c r="H10" s="0" t="n">
        <v>3</v>
      </c>
      <c r="I10" s="0" t="s">
        <v>278</v>
      </c>
      <c r="K10" s="0" t="s">
        <v>279</v>
      </c>
      <c r="L10" s="0" t="n">
        <v>1339</v>
      </c>
      <c r="N10" s="0" t="n">
        <v>1007</v>
      </c>
      <c r="O10" s="0" t="s">
        <v>222</v>
      </c>
      <c r="P10" s="0" t="s">
        <v>222</v>
      </c>
      <c r="Q10" s="0" t="n">
        <v>1</v>
      </c>
      <c r="X10" s="0" t="n">
        <v>0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s">
        <v>98</v>
      </c>
      <c r="AG10" s="0" t="n">
        <v>0</v>
      </c>
      <c r="AH10" s="0" t="n">
        <v>2</v>
      </c>
      <c r="AI10" s="0" t="n">
        <v>86497933</v>
      </c>
      <c r="AJ10" s="0" t="n">
        <v>10</v>
      </c>
      <c r="AK10" s="0" t="n">
        <v>0</v>
      </c>
      <c r="AL10" s="0" t="n">
        <v>0</v>
      </c>
      <c r="AM10" s="0" t="n">
        <v>0</v>
      </c>
      <c r="AN10" s="0" t="n">
        <v>0</v>
      </c>
      <c r="AO10" s="0" t="n">
        <v>0</v>
      </c>
      <c r="AP10" s="0" t="n">
        <v>0</v>
      </c>
      <c r="AQ10" s="0" t="n">
        <v>0</v>
      </c>
      <c r="AR10" s="0" t="n">
        <v>0</v>
      </c>
    </row>
    <row r="11" customFormat="false" ht="12.75" hidden="false" customHeight="false" outlineLevel="0" collapsed="false">
      <c r="A11" s="0" t="n">
        <f aca="false">ROW(Source!A28)</f>
        <v>28</v>
      </c>
      <c r="B11" s="0" t="n">
        <v>86497947</v>
      </c>
      <c r="C11" s="0" t="n">
        <v>86497923</v>
      </c>
      <c r="D11" s="0" t="n">
        <v>30531602</v>
      </c>
      <c r="E11" s="0" t="n">
        <v>1</v>
      </c>
      <c r="F11" s="0" t="n">
        <v>1</v>
      </c>
      <c r="G11" s="0" t="n">
        <v>30515945</v>
      </c>
      <c r="H11" s="0" t="n">
        <v>3</v>
      </c>
      <c r="I11" s="0" t="s">
        <v>280</v>
      </c>
      <c r="K11" s="0" t="s">
        <v>281</v>
      </c>
      <c r="L11" s="0" t="n">
        <v>1339</v>
      </c>
      <c r="N11" s="0" t="n">
        <v>1007</v>
      </c>
      <c r="O11" s="0" t="s">
        <v>222</v>
      </c>
      <c r="P11" s="0" t="s">
        <v>222</v>
      </c>
      <c r="Q11" s="0" t="n">
        <v>1</v>
      </c>
      <c r="X11" s="0" t="n">
        <v>0</v>
      </c>
      <c r="Y11" s="0" t="n">
        <v>0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0</v>
      </c>
      <c r="AE11" s="0" t="n">
        <v>0</v>
      </c>
      <c r="AF11" s="0" t="s">
        <v>98</v>
      </c>
      <c r="AG11" s="0" t="n">
        <v>0</v>
      </c>
      <c r="AH11" s="0" t="n">
        <v>2</v>
      </c>
      <c r="AI11" s="0" t="n">
        <v>86497934</v>
      </c>
      <c r="AJ11" s="0" t="n">
        <v>11</v>
      </c>
      <c r="AK11" s="0" t="n">
        <v>0</v>
      </c>
      <c r="AL11" s="0" t="n">
        <v>0</v>
      </c>
      <c r="AM11" s="0" t="n">
        <v>0</v>
      </c>
      <c r="AN11" s="0" t="n">
        <v>0</v>
      </c>
      <c r="AO11" s="0" t="n">
        <v>0</v>
      </c>
      <c r="AP11" s="0" t="n">
        <v>0</v>
      </c>
      <c r="AQ11" s="0" t="n">
        <v>0</v>
      </c>
      <c r="AR11" s="0" t="n">
        <v>0</v>
      </c>
    </row>
    <row r="12" customFormat="false" ht="12.75" hidden="false" customHeight="false" outlineLevel="0" collapsed="false">
      <c r="A12" s="0" t="n">
        <f aca="false">ROW(Source!A28)</f>
        <v>28</v>
      </c>
      <c r="B12" s="0" t="n">
        <v>86497948</v>
      </c>
      <c r="C12" s="0" t="n">
        <v>86497923</v>
      </c>
      <c r="D12" s="0" t="n">
        <v>30531602</v>
      </c>
      <c r="E12" s="0" t="n">
        <v>1</v>
      </c>
      <c r="F12" s="0" t="n">
        <v>1</v>
      </c>
      <c r="G12" s="0" t="n">
        <v>30515945</v>
      </c>
      <c r="H12" s="0" t="n">
        <v>3</v>
      </c>
      <c r="I12" s="0" t="s">
        <v>280</v>
      </c>
      <c r="K12" s="0" t="s">
        <v>282</v>
      </c>
      <c r="L12" s="0" t="n">
        <v>1339</v>
      </c>
      <c r="N12" s="0" t="n">
        <v>1007</v>
      </c>
      <c r="O12" s="0" t="s">
        <v>222</v>
      </c>
      <c r="P12" s="0" t="s">
        <v>222</v>
      </c>
      <c r="Q12" s="0" t="n">
        <v>1</v>
      </c>
      <c r="X12" s="0" t="n">
        <v>0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s">
        <v>98</v>
      </c>
      <c r="AG12" s="0" t="n">
        <v>0</v>
      </c>
      <c r="AH12" s="0" t="n">
        <v>2</v>
      </c>
      <c r="AI12" s="0" t="n">
        <v>86497935</v>
      </c>
      <c r="AJ12" s="0" t="n">
        <v>12</v>
      </c>
      <c r="AK12" s="0" t="n">
        <v>0</v>
      </c>
      <c r="AL12" s="0" t="n">
        <v>0</v>
      </c>
      <c r="AM12" s="0" t="n">
        <v>0</v>
      </c>
      <c r="AN12" s="0" t="n">
        <v>0</v>
      </c>
      <c r="AO12" s="0" t="n">
        <v>0</v>
      </c>
      <c r="AP12" s="0" t="n">
        <v>0</v>
      </c>
      <c r="AQ12" s="0" t="n">
        <v>0</v>
      </c>
      <c r="AR12" s="0" t="n">
        <v>0</v>
      </c>
    </row>
    <row r="13" customFormat="false" ht="12.75" hidden="false" customHeight="false" outlineLevel="0" collapsed="false">
      <c r="A13" s="0" t="n">
        <f aca="false">ROW(Source!A28)</f>
        <v>28</v>
      </c>
      <c r="B13" s="0" t="n">
        <v>86497949</v>
      </c>
      <c r="C13" s="0" t="n">
        <v>86497923</v>
      </c>
      <c r="D13" s="0" t="n">
        <v>30531602</v>
      </c>
      <c r="E13" s="0" t="n">
        <v>1</v>
      </c>
      <c r="F13" s="0" t="n">
        <v>1</v>
      </c>
      <c r="G13" s="0" t="n">
        <v>30515945</v>
      </c>
      <c r="H13" s="0" t="n">
        <v>3</v>
      </c>
      <c r="I13" s="0" t="s">
        <v>280</v>
      </c>
      <c r="K13" s="0" t="s">
        <v>283</v>
      </c>
      <c r="L13" s="0" t="n">
        <v>1339</v>
      </c>
      <c r="N13" s="0" t="n">
        <v>1007</v>
      </c>
      <c r="O13" s="0" t="s">
        <v>222</v>
      </c>
      <c r="P13" s="0" t="s">
        <v>222</v>
      </c>
      <c r="Q13" s="0" t="n">
        <v>1</v>
      </c>
      <c r="X13" s="0" t="n">
        <v>0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s">
        <v>98</v>
      </c>
      <c r="AG13" s="0" t="n">
        <v>0</v>
      </c>
      <c r="AH13" s="0" t="n">
        <v>2</v>
      </c>
      <c r="AI13" s="0" t="n">
        <v>86497936</v>
      </c>
      <c r="AJ13" s="0" t="n">
        <v>13</v>
      </c>
      <c r="AK13" s="0" t="n">
        <v>0</v>
      </c>
      <c r="AL13" s="0" t="n">
        <v>0</v>
      </c>
      <c r="AM13" s="0" t="n">
        <v>0</v>
      </c>
      <c r="AN13" s="0" t="n">
        <v>0</v>
      </c>
      <c r="AO13" s="0" t="n">
        <v>0</v>
      </c>
      <c r="AP13" s="0" t="n">
        <v>0</v>
      </c>
      <c r="AQ13" s="0" t="n">
        <v>0</v>
      </c>
      <c r="AR13" s="0" t="n">
        <v>0</v>
      </c>
    </row>
    <row r="14" customFormat="false" ht="12.75" hidden="false" customHeight="false" outlineLevel="0" collapsed="false">
      <c r="A14" s="0" t="n">
        <f aca="false">ROW(Source!A29)</f>
        <v>29</v>
      </c>
      <c r="B14" s="0" t="n">
        <v>86497937</v>
      </c>
      <c r="C14" s="0" t="n">
        <v>86497923</v>
      </c>
      <c r="D14" s="0" t="n">
        <v>0</v>
      </c>
      <c r="E14" s="0" t="n">
        <v>1</v>
      </c>
      <c r="F14" s="0" t="n">
        <v>1</v>
      </c>
      <c r="G14" s="0" t="n">
        <v>30515945</v>
      </c>
      <c r="H14" s="0" t="n">
        <v>1</v>
      </c>
      <c r="I14" s="0" t="s">
        <v>93</v>
      </c>
      <c r="K14" s="0" t="s">
        <v>258</v>
      </c>
      <c r="L14" s="0" t="n">
        <v>1369</v>
      </c>
      <c r="N14" s="0" t="n">
        <v>1013</v>
      </c>
      <c r="O14" s="0" t="s">
        <v>259</v>
      </c>
      <c r="P14" s="0" t="s">
        <v>259</v>
      </c>
      <c r="Q14" s="0" t="n">
        <v>1</v>
      </c>
      <c r="X14" s="0" t="n">
        <v>60.3784192</v>
      </c>
      <c r="Y14" s="0" t="n">
        <v>0</v>
      </c>
      <c r="Z14" s="0" t="n">
        <v>0</v>
      </c>
      <c r="AA14" s="0" t="n">
        <v>0</v>
      </c>
      <c r="AB14" s="0" t="n">
        <v>0</v>
      </c>
      <c r="AC14" s="0" t="n">
        <v>0</v>
      </c>
      <c r="AD14" s="0" t="n">
        <v>1</v>
      </c>
      <c r="AE14" s="0" t="n">
        <v>1</v>
      </c>
      <c r="AF14" s="0" t="s">
        <v>99</v>
      </c>
      <c r="AG14" s="0" t="n">
        <v>53.133008896</v>
      </c>
      <c r="AH14" s="0" t="n">
        <v>2</v>
      </c>
      <c r="AI14" s="0" t="n">
        <v>86497924</v>
      </c>
      <c r="AJ14" s="0" t="n">
        <v>14</v>
      </c>
      <c r="AK14" s="0" t="n">
        <v>0</v>
      </c>
      <c r="AL14" s="0" t="n">
        <v>0</v>
      </c>
      <c r="AM14" s="0" t="n">
        <v>0</v>
      </c>
      <c r="AN14" s="0" t="n">
        <v>0</v>
      </c>
      <c r="AO14" s="0" t="n">
        <v>0</v>
      </c>
      <c r="AP14" s="0" t="n">
        <v>0</v>
      </c>
      <c r="AQ14" s="0" t="n">
        <v>0</v>
      </c>
      <c r="AR14" s="0" t="n">
        <v>0</v>
      </c>
    </row>
    <row r="15" customFormat="false" ht="12.75" hidden="false" customHeight="false" outlineLevel="0" collapsed="false">
      <c r="A15" s="0" t="n">
        <f aca="false">ROW(Source!A29)</f>
        <v>29</v>
      </c>
      <c r="B15" s="0" t="n">
        <v>86497938</v>
      </c>
      <c r="C15" s="0" t="n">
        <v>86497923</v>
      </c>
      <c r="D15" s="0" t="n">
        <v>0</v>
      </c>
      <c r="E15" s="0" t="n">
        <v>1</v>
      </c>
      <c r="F15" s="0" t="n">
        <v>1</v>
      </c>
      <c r="G15" s="0" t="n">
        <v>30515945</v>
      </c>
      <c r="H15" s="0" t="n">
        <v>2</v>
      </c>
      <c r="I15" s="0" t="s">
        <v>260</v>
      </c>
      <c r="K15" s="0" t="s">
        <v>261</v>
      </c>
      <c r="L15" s="0" t="n">
        <v>1368</v>
      </c>
      <c r="N15" s="0" t="n">
        <v>1011</v>
      </c>
      <c r="O15" s="0" t="s">
        <v>262</v>
      </c>
      <c r="P15" s="0" t="s">
        <v>262</v>
      </c>
      <c r="Q15" s="0" t="n">
        <v>1</v>
      </c>
      <c r="X15" s="0" t="n">
        <v>0.21807104</v>
      </c>
      <c r="Y15" s="0" t="n">
        <v>0</v>
      </c>
      <c r="Z15" s="0" t="n">
        <v>0.74</v>
      </c>
      <c r="AA15" s="0" t="n">
        <v>0</v>
      </c>
      <c r="AB15" s="0" t="n">
        <v>0</v>
      </c>
      <c r="AC15" s="0" t="n">
        <v>0</v>
      </c>
      <c r="AD15" s="0" t="n">
        <v>1</v>
      </c>
      <c r="AE15" s="0" t="n">
        <v>0</v>
      </c>
      <c r="AF15" s="0" t="s">
        <v>99</v>
      </c>
      <c r="AG15" s="0" t="n">
        <v>0.1919025152</v>
      </c>
      <c r="AH15" s="0" t="n">
        <v>2</v>
      </c>
      <c r="AI15" s="0" t="n">
        <v>86497925</v>
      </c>
      <c r="AJ15" s="0" t="n">
        <v>15</v>
      </c>
      <c r="AK15" s="0" t="n">
        <v>0</v>
      </c>
      <c r="AL15" s="0" t="n">
        <v>0</v>
      </c>
      <c r="AM15" s="0" t="n">
        <v>0</v>
      </c>
      <c r="AN15" s="0" t="n">
        <v>0</v>
      </c>
      <c r="AO15" s="0" t="n">
        <v>0</v>
      </c>
      <c r="AP15" s="0" t="n">
        <v>0</v>
      </c>
      <c r="AQ15" s="0" t="n">
        <v>0</v>
      </c>
      <c r="AR15" s="0" t="n">
        <v>0</v>
      </c>
    </row>
    <row r="16" customFormat="false" ht="12.75" hidden="false" customHeight="false" outlineLevel="0" collapsed="false">
      <c r="A16" s="0" t="n">
        <f aca="false">ROW(Source!A29)</f>
        <v>29</v>
      </c>
      <c r="B16" s="0" t="n">
        <v>86497939</v>
      </c>
      <c r="C16" s="0" t="n">
        <v>86497923</v>
      </c>
      <c r="D16" s="0" t="n">
        <v>0</v>
      </c>
      <c r="E16" s="0" t="n">
        <v>1</v>
      </c>
      <c r="F16" s="0" t="n">
        <v>1</v>
      </c>
      <c r="G16" s="0" t="n">
        <v>30515945</v>
      </c>
      <c r="H16" s="0" t="n">
        <v>2</v>
      </c>
      <c r="I16" s="0" t="s">
        <v>263</v>
      </c>
      <c r="K16" s="0" t="s">
        <v>264</v>
      </c>
      <c r="L16" s="0" t="n">
        <v>1368</v>
      </c>
      <c r="N16" s="0" t="n">
        <v>1011</v>
      </c>
      <c r="O16" s="0" t="s">
        <v>262</v>
      </c>
      <c r="P16" s="0" t="s">
        <v>262</v>
      </c>
      <c r="Q16" s="0" t="n">
        <v>1</v>
      </c>
      <c r="X16" s="0" t="n">
        <v>4.85889536</v>
      </c>
      <c r="Y16" s="0" t="n">
        <v>0</v>
      </c>
      <c r="Z16" s="0" t="n">
        <v>73.13</v>
      </c>
      <c r="AA16" s="0" t="n">
        <v>11.11</v>
      </c>
      <c r="AB16" s="0" t="n">
        <v>0</v>
      </c>
      <c r="AC16" s="0" t="n">
        <v>0</v>
      </c>
      <c r="AD16" s="0" t="n">
        <v>1</v>
      </c>
      <c r="AE16" s="0" t="n">
        <v>0</v>
      </c>
      <c r="AF16" s="0" t="s">
        <v>99</v>
      </c>
      <c r="AG16" s="0" t="n">
        <v>4.2758279168</v>
      </c>
      <c r="AH16" s="0" t="n">
        <v>2</v>
      </c>
      <c r="AI16" s="0" t="n">
        <v>86497926</v>
      </c>
      <c r="AJ16" s="0" t="n">
        <v>16</v>
      </c>
      <c r="AK16" s="0" t="n">
        <v>0</v>
      </c>
      <c r="AL16" s="0" t="n">
        <v>0</v>
      </c>
      <c r="AM16" s="0" t="n">
        <v>0</v>
      </c>
      <c r="AN16" s="0" t="n">
        <v>0</v>
      </c>
      <c r="AO16" s="0" t="n">
        <v>0</v>
      </c>
      <c r="AP16" s="0" t="n">
        <v>0</v>
      </c>
      <c r="AQ16" s="0" t="n">
        <v>0</v>
      </c>
      <c r="AR16" s="0" t="n">
        <v>0</v>
      </c>
    </row>
    <row r="17" customFormat="false" ht="12.75" hidden="false" customHeight="false" outlineLevel="0" collapsed="false">
      <c r="A17" s="0" t="n">
        <f aca="false">ROW(Source!A29)</f>
        <v>29</v>
      </c>
      <c r="B17" s="0" t="n">
        <v>86497940</v>
      </c>
      <c r="C17" s="0" t="n">
        <v>86497923</v>
      </c>
      <c r="D17" s="0" t="n">
        <v>0</v>
      </c>
      <c r="E17" s="0" t="n">
        <v>1</v>
      </c>
      <c r="F17" s="0" t="n">
        <v>1</v>
      </c>
      <c r="G17" s="0" t="n">
        <v>30515945</v>
      </c>
      <c r="H17" s="0" t="n">
        <v>2</v>
      </c>
      <c r="I17" s="0" t="s">
        <v>265</v>
      </c>
      <c r="K17" s="0" t="s">
        <v>266</v>
      </c>
      <c r="L17" s="0" t="n">
        <v>1368</v>
      </c>
      <c r="N17" s="0" t="n">
        <v>1011</v>
      </c>
      <c r="O17" s="0" t="s">
        <v>262</v>
      </c>
      <c r="P17" s="0" t="s">
        <v>262</v>
      </c>
      <c r="Q17" s="0" t="n">
        <v>1</v>
      </c>
      <c r="X17" s="0" t="n">
        <v>1.92175104</v>
      </c>
      <c r="Y17" s="0" t="n">
        <v>0</v>
      </c>
      <c r="Z17" s="0" t="n">
        <v>157.67</v>
      </c>
      <c r="AA17" s="0" t="n">
        <v>14.9</v>
      </c>
      <c r="AB17" s="0" t="n">
        <v>0</v>
      </c>
      <c r="AC17" s="0" t="n">
        <v>0</v>
      </c>
      <c r="AD17" s="0" t="n">
        <v>1</v>
      </c>
      <c r="AE17" s="0" t="n">
        <v>0</v>
      </c>
      <c r="AF17" s="0" t="s">
        <v>99</v>
      </c>
      <c r="AG17" s="0" t="n">
        <v>1.6911409152</v>
      </c>
      <c r="AH17" s="0" t="n">
        <v>2</v>
      </c>
      <c r="AI17" s="0" t="n">
        <v>86497927</v>
      </c>
      <c r="AJ17" s="0" t="n">
        <v>17</v>
      </c>
      <c r="AK17" s="0" t="n">
        <v>0</v>
      </c>
      <c r="AL17" s="0" t="n">
        <v>0</v>
      </c>
      <c r="AM17" s="0" t="n">
        <v>0</v>
      </c>
      <c r="AN17" s="0" t="n">
        <v>0</v>
      </c>
      <c r="AO17" s="0" t="n">
        <v>0</v>
      </c>
      <c r="AP17" s="0" t="n">
        <v>0</v>
      </c>
      <c r="AQ17" s="0" t="n">
        <v>0</v>
      </c>
      <c r="AR17" s="0" t="n">
        <v>0</v>
      </c>
    </row>
    <row r="18" customFormat="false" ht="12.75" hidden="false" customHeight="false" outlineLevel="0" collapsed="false">
      <c r="A18" s="0" t="n">
        <f aca="false">ROW(Source!A29)</f>
        <v>29</v>
      </c>
      <c r="B18" s="0" t="n">
        <v>86497941</v>
      </c>
      <c r="C18" s="0" t="n">
        <v>86497923</v>
      </c>
      <c r="D18" s="0" t="n">
        <v>0</v>
      </c>
      <c r="E18" s="0" t="n">
        <v>1</v>
      </c>
      <c r="F18" s="0" t="n">
        <v>1</v>
      </c>
      <c r="G18" s="0" t="n">
        <v>30515945</v>
      </c>
      <c r="H18" s="0" t="n">
        <v>2</v>
      </c>
      <c r="I18" s="0" t="s">
        <v>267</v>
      </c>
      <c r="K18" s="0" t="s">
        <v>268</v>
      </c>
      <c r="L18" s="0" t="n">
        <v>1368</v>
      </c>
      <c r="N18" s="0" t="n">
        <v>1011</v>
      </c>
      <c r="O18" s="0" t="s">
        <v>262</v>
      </c>
      <c r="P18" s="0" t="s">
        <v>262</v>
      </c>
      <c r="Q18" s="0" t="n">
        <v>1</v>
      </c>
      <c r="X18" s="0" t="n">
        <v>0.15673856</v>
      </c>
      <c r="Y18" s="0" t="n">
        <v>0</v>
      </c>
      <c r="Z18" s="0" t="n">
        <v>145.15</v>
      </c>
      <c r="AA18" s="0" t="n">
        <v>12.8</v>
      </c>
      <c r="AB18" s="0" t="n">
        <v>0</v>
      </c>
      <c r="AC18" s="0" t="n">
        <v>0</v>
      </c>
      <c r="AD18" s="0" t="n">
        <v>1</v>
      </c>
      <c r="AE18" s="0" t="n">
        <v>0</v>
      </c>
      <c r="AF18" s="0" t="s">
        <v>99</v>
      </c>
      <c r="AG18" s="0" t="n">
        <v>0.1379299328</v>
      </c>
      <c r="AH18" s="0" t="n">
        <v>2</v>
      </c>
      <c r="AI18" s="0" t="n">
        <v>86497928</v>
      </c>
      <c r="AJ18" s="0" t="n">
        <v>18</v>
      </c>
      <c r="AK18" s="0" t="n">
        <v>0</v>
      </c>
      <c r="AL18" s="0" t="n">
        <v>0</v>
      </c>
      <c r="AM18" s="0" t="n">
        <v>0</v>
      </c>
      <c r="AN18" s="0" t="n">
        <v>0</v>
      </c>
      <c r="AO18" s="0" t="n">
        <v>0</v>
      </c>
      <c r="AP18" s="0" t="n">
        <v>0</v>
      </c>
      <c r="AQ18" s="0" t="n">
        <v>0</v>
      </c>
      <c r="AR18" s="0" t="n">
        <v>0</v>
      </c>
    </row>
    <row r="19" customFormat="false" ht="12.75" hidden="false" customHeight="false" outlineLevel="0" collapsed="false">
      <c r="A19" s="0" t="n">
        <f aca="false">ROW(Source!A29)</f>
        <v>29</v>
      </c>
      <c r="B19" s="0" t="n">
        <v>86497942</v>
      </c>
      <c r="C19" s="0" t="n">
        <v>86497923</v>
      </c>
      <c r="D19" s="0" t="n">
        <v>0</v>
      </c>
      <c r="E19" s="0" t="n">
        <v>1</v>
      </c>
      <c r="F19" s="0" t="n">
        <v>1</v>
      </c>
      <c r="G19" s="0" t="n">
        <v>30515945</v>
      </c>
      <c r="H19" s="0" t="n">
        <v>3</v>
      </c>
      <c r="I19" s="0" t="s">
        <v>269</v>
      </c>
      <c r="K19" s="0" t="s">
        <v>270</v>
      </c>
      <c r="L19" s="0" t="n">
        <v>1339</v>
      </c>
      <c r="N19" s="0" t="n">
        <v>1007</v>
      </c>
      <c r="O19" s="0" t="s">
        <v>222</v>
      </c>
      <c r="P19" s="0" t="s">
        <v>222</v>
      </c>
      <c r="Q19" s="0" t="n">
        <v>1</v>
      </c>
      <c r="X19" s="0" t="n">
        <v>0</v>
      </c>
      <c r="Y19" s="0" t="n">
        <v>0</v>
      </c>
      <c r="Z19" s="0" t="n">
        <v>0</v>
      </c>
      <c r="AA19" s="0" t="n">
        <v>0</v>
      </c>
      <c r="AB19" s="0" t="n">
        <v>0</v>
      </c>
      <c r="AC19" s="0" t="n">
        <v>0</v>
      </c>
      <c r="AD19" s="0" t="n">
        <v>1</v>
      </c>
      <c r="AE19" s="0" t="n">
        <v>0</v>
      </c>
      <c r="AF19" s="0" t="s">
        <v>98</v>
      </c>
      <c r="AG19" s="0" t="n">
        <v>0</v>
      </c>
      <c r="AH19" s="0" t="n">
        <v>2</v>
      </c>
      <c r="AI19" s="0" t="n">
        <v>86497929</v>
      </c>
      <c r="AJ19" s="0" t="n">
        <v>19</v>
      </c>
      <c r="AK19" s="0" t="n">
        <v>0</v>
      </c>
      <c r="AL19" s="0" t="n">
        <v>0</v>
      </c>
      <c r="AM19" s="0" t="n">
        <v>0</v>
      </c>
      <c r="AN19" s="0" t="n">
        <v>0</v>
      </c>
      <c r="AO19" s="0" t="n">
        <v>0</v>
      </c>
      <c r="AP19" s="0" t="n">
        <v>0</v>
      </c>
      <c r="AQ19" s="0" t="n">
        <v>0</v>
      </c>
      <c r="AR19" s="0" t="n">
        <v>0</v>
      </c>
    </row>
    <row r="20" customFormat="false" ht="12.75" hidden="false" customHeight="false" outlineLevel="0" collapsed="false">
      <c r="A20" s="0" t="n">
        <f aca="false">ROW(Source!A29)</f>
        <v>29</v>
      </c>
      <c r="B20" s="0" t="n">
        <v>86497943</v>
      </c>
      <c r="C20" s="0" t="n">
        <v>86497923</v>
      </c>
      <c r="D20" s="0" t="n">
        <v>0</v>
      </c>
      <c r="E20" s="0" t="n">
        <v>1</v>
      </c>
      <c r="F20" s="0" t="n">
        <v>1</v>
      </c>
      <c r="G20" s="0" t="n">
        <v>30515945</v>
      </c>
      <c r="H20" s="0" t="n">
        <v>3</v>
      </c>
      <c r="I20" s="0" t="s">
        <v>271</v>
      </c>
      <c r="K20" s="0" t="s">
        <v>272</v>
      </c>
      <c r="L20" s="0" t="n">
        <v>1348</v>
      </c>
      <c r="N20" s="0" t="n">
        <v>1009</v>
      </c>
      <c r="O20" s="0" t="s">
        <v>220</v>
      </c>
      <c r="P20" s="0" t="s">
        <v>220</v>
      </c>
      <c r="Q20" s="0" t="n">
        <v>1000</v>
      </c>
      <c r="X20" s="0" t="n">
        <v>0</v>
      </c>
      <c r="Y20" s="0" t="n">
        <v>0</v>
      </c>
      <c r="Z20" s="0" t="n">
        <v>0</v>
      </c>
      <c r="AA20" s="0" t="n">
        <v>0</v>
      </c>
      <c r="AB20" s="0" t="n">
        <v>0</v>
      </c>
      <c r="AC20" s="0" t="n">
        <v>0</v>
      </c>
      <c r="AD20" s="0" t="n">
        <v>1</v>
      </c>
      <c r="AE20" s="0" t="n">
        <v>0</v>
      </c>
      <c r="AF20" s="0" t="s">
        <v>98</v>
      </c>
      <c r="AG20" s="0" t="n">
        <v>0</v>
      </c>
      <c r="AH20" s="0" t="n">
        <v>2</v>
      </c>
      <c r="AI20" s="0" t="n">
        <v>86497930</v>
      </c>
      <c r="AJ20" s="0" t="n">
        <v>20</v>
      </c>
      <c r="AK20" s="0" t="n">
        <v>0</v>
      </c>
      <c r="AL20" s="0" t="n">
        <v>0</v>
      </c>
      <c r="AM20" s="0" t="n">
        <v>0</v>
      </c>
      <c r="AN20" s="0" t="n">
        <v>0</v>
      </c>
      <c r="AO20" s="0" t="n">
        <v>0</v>
      </c>
      <c r="AP20" s="0" t="n">
        <v>0</v>
      </c>
      <c r="AQ20" s="0" t="n">
        <v>0</v>
      </c>
      <c r="AR20" s="0" t="n">
        <v>0</v>
      </c>
    </row>
    <row r="21" customFormat="false" ht="12.75" hidden="false" customHeight="false" outlineLevel="0" collapsed="false">
      <c r="A21" s="0" t="n">
        <f aca="false">ROW(Source!A29)</f>
        <v>29</v>
      </c>
      <c r="B21" s="0" t="n">
        <v>86497944</v>
      </c>
      <c r="C21" s="0" t="n">
        <v>86497923</v>
      </c>
      <c r="D21" s="0" t="n">
        <v>42194904</v>
      </c>
      <c r="E21" s="0" t="n">
        <v>1</v>
      </c>
      <c r="F21" s="0" t="n">
        <v>1</v>
      </c>
      <c r="G21" s="0" t="n">
        <v>30515945</v>
      </c>
      <c r="H21" s="0" t="n">
        <v>3</v>
      </c>
      <c r="I21" s="0" t="s">
        <v>273</v>
      </c>
      <c r="K21" s="0" t="s">
        <v>274</v>
      </c>
      <c r="L21" s="0" t="n">
        <v>1348</v>
      </c>
      <c r="N21" s="0" t="n">
        <v>1009</v>
      </c>
      <c r="O21" s="0" t="s">
        <v>220</v>
      </c>
      <c r="P21" s="0" t="s">
        <v>220</v>
      </c>
      <c r="Q21" s="0" t="n">
        <v>1000</v>
      </c>
      <c r="X21" s="0" t="n">
        <v>0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0</v>
      </c>
      <c r="AD21" s="0" t="n">
        <v>0</v>
      </c>
      <c r="AE21" s="0" t="n">
        <v>0</v>
      </c>
      <c r="AF21" s="0" t="s">
        <v>98</v>
      </c>
      <c r="AG21" s="0" t="n">
        <v>0</v>
      </c>
      <c r="AH21" s="0" t="n">
        <v>2</v>
      </c>
      <c r="AI21" s="0" t="n">
        <v>86497931</v>
      </c>
      <c r="AJ21" s="0" t="n">
        <v>21</v>
      </c>
      <c r="AK21" s="0" t="n">
        <v>0</v>
      </c>
      <c r="AL21" s="0" t="n">
        <v>0</v>
      </c>
      <c r="AM21" s="0" t="n">
        <v>0</v>
      </c>
      <c r="AN21" s="0" t="n">
        <v>0</v>
      </c>
      <c r="AO21" s="0" t="n">
        <v>0</v>
      </c>
      <c r="AP21" s="0" t="n">
        <v>0</v>
      </c>
      <c r="AQ21" s="0" t="n">
        <v>0</v>
      </c>
      <c r="AR21" s="0" t="n">
        <v>0</v>
      </c>
    </row>
    <row r="22" customFormat="false" ht="12.75" hidden="false" customHeight="false" outlineLevel="0" collapsed="false">
      <c r="A22" s="0" t="n">
        <f aca="false">ROW(Source!A29)</f>
        <v>29</v>
      </c>
      <c r="B22" s="0" t="n">
        <v>86497945</v>
      </c>
      <c r="C22" s="0" t="n">
        <v>86497923</v>
      </c>
      <c r="D22" s="0" t="n">
        <v>30531790</v>
      </c>
      <c r="E22" s="0" t="n">
        <v>1</v>
      </c>
      <c r="F22" s="0" t="n">
        <v>1</v>
      </c>
      <c r="G22" s="0" t="n">
        <v>30515945</v>
      </c>
      <c r="H22" s="0" t="n">
        <v>3</v>
      </c>
      <c r="I22" s="0" t="s">
        <v>275</v>
      </c>
      <c r="K22" s="0" t="s">
        <v>276</v>
      </c>
      <c r="L22" s="0" t="n">
        <v>1354</v>
      </c>
      <c r="N22" s="0" t="n">
        <v>1010</v>
      </c>
      <c r="O22" s="0" t="s">
        <v>277</v>
      </c>
      <c r="P22" s="0" t="s">
        <v>277</v>
      </c>
      <c r="Q22" s="0" t="n">
        <v>1</v>
      </c>
      <c r="X22" s="0" t="n">
        <v>0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F22" s="0" t="s">
        <v>98</v>
      </c>
      <c r="AG22" s="0" t="n">
        <v>0</v>
      </c>
      <c r="AH22" s="0" t="n">
        <v>2</v>
      </c>
      <c r="AI22" s="0" t="n">
        <v>86497932</v>
      </c>
      <c r="AJ22" s="0" t="n">
        <v>22</v>
      </c>
      <c r="AK22" s="0" t="n">
        <v>0</v>
      </c>
      <c r="AL22" s="0" t="n">
        <v>0</v>
      </c>
      <c r="AM22" s="0" t="n">
        <v>0</v>
      </c>
      <c r="AN22" s="0" t="n">
        <v>0</v>
      </c>
      <c r="AO22" s="0" t="n">
        <v>0</v>
      </c>
      <c r="AP22" s="0" t="n">
        <v>0</v>
      </c>
      <c r="AQ22" s="0" t="n">
        <v>0</v>
      </c>
      <c r="AR22" s="0" t="n">
        <v>0</v>
      </c>
    </row>
    <row r="23" customFormat="false" ht="12.75" hidden="false" customHeight="false" outlineLevel="0" collapsed="false">
      <c r="A23" s="0" t="n">
        <f aca="false">ROW(Source!A29)</f>
        <v>29</v>
      </c>
      <c r="B23" s="0" t="n">
        <v>86497946</v>
      </c>
      <c r="C23" s="0" t="n">
        <v>86497923</v>
      </c>
      <c r="D23" s="0" t="n">
        <v>30531464</v>
      </c>
      <c r="E23" s="0" t="n">
        <v>1</v>
      </c>
      <c r="F23" s="0" t="n">
        <v>1</v>
      </c>
      <c r="G23" s="0" t="n">
        <v>30515945</v>
      </c>
      <c r="H23" s="0" t="n">
        <v>3</v>
      </c>
      <c r="I23" s="0" t="s">
        <v>278</v>
      </c>
      <c r="K23" s="0" t="s">
        <v>279</v>
      </c>
      <c r="L23" s="0" t="n">
        <v>1339</v>
      </c>
      <c r="N23" s="0" t="n">
        <v>1007</v>
      </c>
      <c r="O23" s="0" t="s">
        <v>222</v>
      </c>
      <c r="P23" s="0" t="s">
        <v>222</v>
      </c>
      <c r="Q23" s="0" t="n">
        <v>1</v>
      </c>
      <c r="X23" s="0" t="n">
        <v>0</v>
      </c>
      <c r="Y23" s="0" t="n">
        <v>0</v>
      </c>
      <c r="Z23" s="0" t="n">
        <v>0</v>
      </c>
      <c r="AA23" s="0" t="n">
        <v>0</v>
      </c>
      <c r="AB23" s="0" t="n">
        <v>0</v>
      </c>
      <c r="AC23" s="0" t="n">
        <v>0</v>
      </c>
      <c r="AD23" s="0" t="n">
        <v>0</v>
      </c>
      <c r="AE23" s="0" t="n">
        <v>0</v>
      </c>
      <c r="AF23" s="0" t="s">
        <v>98</v>
      </c>
      <c r="AG23" s="0" t="n">
        <v>0</v>
      </c>
      <c r="AH23" s="0" t="n">
        <v>2</v>
      </c>
      <c r="AI23" s="0" t="n">
        <v>86497933</v>
      </c>
      <c r="AJ23" s="0" t="n">
        <v>23</v>
      </c>
      <c r="AK23" s="0" t="n">
        <v>0</v>
      </c>
      <c r="AL23" s="0" t="n">
        <v>0</v>
      </c>
      <c r="AM23" s="0" t="n">
        <v>0</v>
      </c>
      <c r="AN23" s="0" t="n">
        <v>0</v>
      </c>
      <c r="AO23" s="0" t="n">
        <v>0</v>
      </c>
      <c r="AP23" s="0" t="n">
        <v>0</v>
      </c>
      <c r="AQ23" s="0" t="n">
        <v>0</v>
      </c>
      <c r="AR23" s="0" t="n">
        <v>0</v>
      </c>
    </row>
    <row r="24" customFormat="false" ht="12.75" hidden="false" customHeight="false" outlineLevel="0" collapsed="false">
      <c r="A24" s="0" t="n">
        <f aca="false">ROW(Source!A29)</f>
        <v>29</v>
      </c>
      <c r="B24" s="0" t="n">
        <v>86497947</v>
      </c>
      <c r="C24" s="0" t="n">
        <v>86497923</v>
      </c>
      <c r="D24" s="0" t="n">
        <v>30531602</v>
      </c>
      <c r="E24" s="0" t="n">
        <v>1</v>
      </c>
      <c r="F24" s="0" t="n">
        <v>1</v>
      </c>
      <c r="G24" s="0" t="n">
        <v>30515945</v>
      </c>
      <c r="H24" s="0" t="n">
        <v>3</v>
      </c>
      <c r="I24" s="0" t="s">
        <v>280</v>
      </c>
      <c r="K24" s="0" t="s">
        <v>281</v>
      </c>
      <c r="L24" s="0" t="n">
        <v>1339</v>
      </c>
      <c r="N24" s="0" t="n">
        <v>1007</v>
      </c>
      <c r="O24" s="0" t="s">
        <v>222</v>
      </c>
      <c r="P24" s="0" t="s">
        <v>222</v>
      </c>
      <c r="Q24" s="0" t="n">
        <v>1</v>
      </c>
      <c r="X24" s="0" t="n">
        <v>0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</v>
      </c>
      <c r="AF24" s="0" t="s">
        <v>98</v>
      </c>
      <c r="AG24" s="0" t="n">
        <v>0</v>
      </c>
      <c r="AH24" s="0" t="n">
        <v>2</v>
      </c>
      <c r="AI24" s="0" t="n">
        <v>86497934</v>
      </c>
      <c r="AJ24" s="0" t="n">
        <v>24</v>
      </c>
      <c r="AK24" s="0" t="n">
        <v>0</v>
      </c>
      <c r="AL24" s="0" t="n">
        <v>0</v>
      </c>
      <c r="AM24" s="0" t="n">
        <v>0</v>
      </c>
      <c r="AN24" s="0" t="n">
        <v>0</v>
      </c>
      <c r="AO24" s="0" t="n">
        <v>0</v>
      </c>
      <c r="AP24" s="0" t="n">
        <v>0</v>
      </c>
      <c r="AQ24" s="0" t="n">
        <v>0</v>
      </c>
      <c r="AR24" s="0" t="n">
        <v>0</v>
      </c>
    </row>
    <row r="25" customFormat="false" ht="12.75" hidden="false" customHeight="false" outlineLevel="0" collapsed="false">
      <c r="A25" s="0" t="n">
        <f aca="false">ROW(Source!A29)</f>
        <v>29</v>
      </c>
      <c r="B25" s="0" t="n">
        <v>86497948</v>
      </c>
      <c r="C25" s="0" t="n">
        <v>86497923</v>
      </c>
      <c r="D25" s="0" t="n">
        <v>30531602</v>
      </c>
      <c r="E25" s="0" t="n">
        <v>1</v>
      </c>
      <c r="F25" s="0" t="n">
        <v>1</v>
      </c>
      <c r="G25" s="0" t="n">
        <v>30515945</v>
      </c>
      <c r="H25" s="0" t="n">
        <v>3</v>
      </c>
      <c r="I25" s="0" t="s">
        <v>280</v>
      </c>
      <c r="K25" s="0" t="s">
        <v>282</v>
      </c>
      <c r="L25" s="0" t="n">
        <v>1339</v>
      </c>
      <c r="N25" s="0" t="n">
        <v>1007</v>
      </c>
      <c r="O25" s="0" t="s">
        <v>222</v>
      </c>
      <c r="P25" s="0" t="s">
        <v>222</v>
      </c>
      <c r="Q25" s="0" t="n">
        <v>1</v>
      </c>
      <c r="X25" s="0" t="n">
        <v>0</v>
      </c>
      <c r="Y25" s="0" t="n">
        <v>0</v>
      </c>
      <c r="Z25" s="0" t="n">
        <v>0</v>
      </c>
      <c r="AA25" s="0" t="n">
        <v>0</v>
      </c>
      <c r="AB25" s="0" t="n">
        <v>0</v>
      </c>
      <c r="AC25" s="0" t="n">
        <v>0</v>
      </c>
      <c r="AD25" s="0" t="n">
        <v>0</v>
      </c>
      <c r="AE25" s="0" t="n">
        <v>0</v>
      </c>
      <c r="AF25" s="0" t="s">
        <v>98</v>
      </c>
      <c r="AG25" s="0" t="n">
        <v>0</v>
      </c>
      <c r="AH25" s="0" t="n">
        <v>2</v>
      </c>
      <c r="AI25" s="0" t="n">
        <v>86497935</v>
      </c>
      <c r="AJ25" s="0" t="n">
        <v>25</v>
      </c>
      <c r="AK25" s="0" t="n">
        <v>0</v>
      </c>
      <c r="AL25" s="0" t="n">
        <v>0</v>
      </c>
      <c r="AM25" s="0" t="n">
        <v>0</v>
      </c>
      <c r="AN25" s="0" t="n">
        <v>0</v>
      </c>
      <c r="AO25" s="0" t="n">
        <v>0</v>
      </c>
      <c r="AP25" s="0" t="n">
        <v>0</v>
      </c>
      <c r="AQ25" s="0" t="n">
        <v>0</v>
      </c>
      <c r="AR25" s="0" t="n">
        <v>0</v>
      </c>
    </row>
    <row r="26" customFormat="false" ht="12.75" hidden="false" customHeight="false" outlineLevel="0" collapsed="false">
      <c r="A26" s="0" t="n">
        <f aca="false">ROW(Source!A29)</f>
        <v>29</v>
      </c>
      <c r="B26" s="0" t="n">
        <v>86497949</v>
      </c>
      <c r="C26" s="0" t="n">
        <v>86497923</v>
      </c>
      <c r="D26" s="0" t="n">
        <v>30531602</v>
      </c>
      <c r="E26" s="0" t="n">
        <v>1</v>
      </c>
      <c r="F26" s="0" t="n">
        <v>1</v>
      </c>
      <c r="G26" s="0" t="n">
        <v>30515945</v>
      </c>
      <c r="H26" s="0" t="n">
        <v>3</v>
      </c>
      <c r="I26" s="0" t="s">
        <v>280</v>
      </c>
      <c r="K26" s="0" t="s">
        <v>283</v>
      </c>
      <c r="L26" s="0" t="n">
        <v>1339</v>
      </c>
      <c r="N26" s="0" t="n">
        <v>1007</v>
      </c>
      <c r="O26" s="0" t="s">
        <v>222</v>
      </c>
      <c r="P26" s="0" t="s">
        <v>222</v>
      </c>
      <c r="Q26" s="0" t="n">
        <v>1</v>
      </c>
      <c r="X26" s="0" t="n">
        <v>0</v>
      </c>
      <c r="Y26" s="0" t="n">
        <v>0</v>
      </c>
      <c r="Z26" s="0" t="n">
        <v>0</v>
      </c>
      <c r="AA26" s="0" t="n">
        <v>0</v>
      </c>
      <c r="AB26" s="0" t="n">
        <v>0</v>
      </c>
      <c r="AC26" s="0" t="n">
        <v>0</v>
      </c>
      <c r="AD26" s="0" t="n">
        <v>0</v>
      </c>
      <c r="AE26" s="0" t="n">
        <v>0</v>
      </c>
      <c r="AF26" s="0" t="s">
        <v>98</v>
      </c>
      <c r="AG26" s="0" t="n">
        <v>0</v>
      </c>
      <c r="AH26" s="0" t="n">
        <v>2</v>
      </c>
      <c r="AI26" s="0" t="n">
        <v>86497936</v>
      </c>
      <c r="AJ26" s="0" t="n">
        <v>26</v>
      </c>
      <c r="AK26" s="0" t="n">
        <v>0</v>
      </c>
      <c r="AL26" s="0" t="n">
        <v>0</v>
      </c>
      <c r="AM26" s="0" t="n">
        <v>0</v>
      </c>
      <c r="AN26" s="0" t="n">
        <v>0</v>
      </c>
      <c r="AO26" s="0" t="n">
        <v>0</v>
      </c>
      <c r="AP26" s="0" t="n">
        <v>0</v>
      </c>
      <c r="AQ26" s="0" t="n">
        <v>0</v>
      </c>
      <c r="AR26" s="0" t="n">
        <v>0</v>
      </c>
    </row>
    <row r="27" customFormat="false" ht="12.75" hidden="false" customHeight="false" outlineLevel="0" collapsed="false">
      <c r="A27" s="0" t="n">
        <f aca="false">ROW(Source!A30)</f>
        <v>30</v>
      </c>
      <c r="B27" s="0" t="n">
        <v>86497964</v>
      </c>
      <c r="C27" s="0" t="n">
        <v>86497950</v>
      </c>
      <c r="D27" s="0" t="n">
        <v>0</v>
      </c>
      <c r="E27" s="0" t="n">
        <v>1</v>
      </c>
      <c r="F27" s="0" t="n">
        <v>1</v>
      </c>
      <c r="G27" s="0" t="n">
        <v>30515945</v>
      </c>
      <c r="H27" s="0" t="n">
        <v>1</v>
      </c>
      <c r="I27" s="0" t="s">
        <v>93</v>
      </c>
      <c r="K27" s="0" t="s">
        <v>258</v>
      </c>
      <c r="L27" s="0" t="n">
        <v>1369</v>
      </c>
      <c r="N27" s="0" t="n">
        <v>1013</v>
      </c>
      <c r="O27" s="0" t="s">
        <v>259</v>
      </c>
      <c r="P27" s="0" t="s">
        <v>259</v>
      </c>
      <c r="Q27" s="0" t="n">
        <v>1</v>
      </c>
      <c r="X27" s="0" t="n">
        <v>60.3784192</v>
      </c>
      <c r="Y27" s="0" t="n">
        <v>0</v>
      </c>
      <c r="Z27" s="0" t="n">
        <v>0</v>
      </c>
      <c r="AA27" s="0" t="n">
        <v>0</v>
      </c>
      <c r="AB27" s="0" t="n">
        <v>0</v>
      </c>
      <c r="AC27" s="0" t="n">
        <v>0</v>
      </c>
      <c r="AD27" s="0" t="n">
        <v>1</v>
      </c>
      <c r="AE27" s="0" t="n">
        <v>1</v>
      </c>
      <c r="AF27" s="0" t="s">
        <v>99</v>
      </c>
      <c r="AG27" s="0" t="n">
        <v>53.133008896</v>
      </c>
      <c r="AH27" s="0" t="n">
        <v>2</v>
      </c>
      <c r="AI27" s="0" t="n">
        <v>86497951</v>
      </c>
      <c r="AJ27" s="0" t="n">
        <v>27</v>
      </c>
      <c r="AK27" s="0" t="n">
        <v>0</v>
      </c>
      <c r="AL27" s="0" t="n">
        <v>0</v>
      </c>
      <c r="AM27" s="0" t="n">
        <v>0</v>
      </c>
      <c r="AN27" s="0" t="n">
        <v>0</v>
      </c>
      <c r="AO27" s="0" t="n">
        <v>0</v>
      </c>
      <c r="AP27" s="0" t="n">
        <v>0</v>
      </c>
      <c r="AQ27" s="0" t="n">
        <v>0</v>
      </c>
      <c r="AR27" s="0" t="n">
        <v>0</v>
      </c>
    </row>
    <row r="28" customFormat="false" ht="12.75" hidden="false" customHeight="false" outlineLevel="0" collapsed="false">
      <c r="A28" s="0" t="n">
        <f aca="false">ROW(Source!A30)</f>
        <v>30</v>
      </c>
      <c r="B28" s="0" t="n">
        <v>86497965</v>
      </c>
      <c r="C28" s="0" t="n">
        <v>86497950</v>
      </c>
      <c r="D28" s="0" t="n">
        <v>0</v>
      </c>
      <c r="E28" s="0" t="n">
        <v>1</v>
      </c>
      <c r="F28" s="0" t="n">
        <v>1</v>
      </c>
      <c r="G28" s="0" t="n">
        <v>30515945</v>
      </c>
      <c r="H28" s="0" t="n">
        <v>2</v>
      </c>
      <c r="I28" s="0" t="s">
        <v>260</v>
      </c>
      <c r="K28" s="0" t="s">
        <v>261</v>
      </c>
      <c r="L28" s="0" t="n">
        <v>1368</v>
      </c>
      <c r="N28" s="0" t="n">
        <v>1011</v>
      </c>
      <c r="O28" s="0" t="s">
        <v>262</v>
      </c>
      <c r="P28" s="0" t="s">
        <v>262</v>
      </c>
      <c r="Q28" s="0" t="n">
        <v>1</v>
      </c>
      <c r="X28" s="0" t="n">
        <v>0.21807104</v>
      </c>
      <c r="Y28" s="0" t="n">
        <v>0</v>
      </c>
      <c r="Z28" s="0" t="n">
        <v>0.74</v>
      </c>
      <c r="AA28" s="0" t="n">
        <v>0</v>
      </c>
      <c r="AB28" s="0" t="n">
        <v>0</v>
      </c>
      <c r="AC28" s="0" t="n">
        <v>0</v>
      </c>
      <c r="AD28" s="0" t="n">
        <v>1</v>
      </c>
      <c r="AE28" s="0" t="n">
        <v>0</v>
      </c>
      <c r="AF28" s="0" t="s">
        <v>99</v>
      </c>
      <c r="AG28" s="0" t="n">
        <v>0.1919025152</v>
      </c>
      <c r="AH28" s="0" t="n">
        <v>2</v>
      </c>
      <c r="AI28" s="0" t="n">
        <v>86497952</v>
      </c>
      <c r="AJ28" s="0" t="n">
        <v>28</v>
      </c>
      <c r="AK28" s="0" t="n">
        <v>0</v>
      </c>
      <c r="AL28" s="0" t="n">
        <v>0</v>
      </c>
      <c r="AM28" s="0" t="n">
        <v>0</v>
      </c>
      <c r="AN28" s="0" t="n">
        <v>0</v>
      </c>
      <c r="AO28" s="0" t="n">
        <v>0</v>
      </c>
      <c r="AP28" s="0" t="n">
        <v>0</v>
      </c>
      <c r="AQ28" s="0" t="n">
        <v>0</v>
      </c>
      <c r="AR28" s="0" t="n">
        <v>0</v>
      </c>
    </row>
    <row r="29" customFormat="false" ht="12.75" hidden="false" customHeight="false" outlineLevel="0" collapsed="false">
      <c r="A29" s="0" t="n">
        <f aca="false">ROW(Source!A30)</f>
        <v>30</v>
      </c>
      <c r="B29" s="0" t="n">
        <v>86497966</v>
      </c>
      <c r="C29" s="0" t="n">
        <v>86497950</v>
      </c>
      <c r="D29" s="0" t="n">
        <v>0</v>
      </c>
      <c r="E29" s="0" t="n">
        <v>1</v>
      </c>
      <c r="F29" s="0" t="n">
        <v>1</v>
      </c>
      <c r="G29" s="0" t="n">
        <v>30515945</v>
      </c>
      <c r="H29" s="0" t="n">
        <v>2</v>
      </c>
      <c r="I29" s="0" t="s">
        <v>263</v>
      </c>
      <c r="K29" s="0" t="s">
        <v>264</v>
      </c>
      <c r="L29" s="0" t="n">
        <v>1368</v>
      </c>
      <c r="N29" s="0" t="n">
        <v>1011</v>
      </c>
      <c r="O29" s="0" t="s">
        <v>262</v>
      </c>
      <c r="P29" s="0" t="s">
        <v>262</v>
      </c>
      <c r="Q29" s="0" t="n">
        <v>1</v>
      </c>
      <c r="X29" s="0" t="n">
        <v>4.85889536</v>
      </c>
      <c r="Y29" s="0" t="n">
        <v>0</v>
      </c>
      <c r="Z29" s="0" t="n">
        <v>73.13</v>
      </c>
      <c r="AA29" s="0" t="n">
        <v>11.11</v>
      </c>
      <c r="AB29" s="0" t="n">
        <v>0</v>
      </c>
      <c r="AC29" s="0" t="n">
        <v>0</v>
      </c>
      <c r="AD29" s="0" t="n">
        <v>1</v>
      </c>
      <c r="AE29" s="0" t="n">
        <v>0</v>
      </c>
      <c r="AF29" s="0" t="s">
        <v>99</v>
      </c>
      <c r="AG29" s="0" t="n">
        <v>4.2758279168</v>
      </c>
      <c r="AH29" s="0" t="n">
        <v>2</v>
      </c>
      <c r="AI29" s="0" t="n">
        <v>86497953</v>
      </c>
      <c r="AJ29" s="0" t="n">
        <v>29</v>
      </c>
      <c r="AK29" s="0" t="n">
        <v>0</v>
      </c>
      <c r="AL29" s="0" t="n">
        <v>0</v>
      </c>
      <c r="AM29" s="0" t="n">
        <v>0</v>
      </c>
      <c r="AN29" s="0" t="n">
        <v>0</v>
      </c>
      <c r="AO29" s="0" t="n">
        <v>0</v>
      </c>
      <c r="AP29" s="0" t="n">
        <v>0</v>
      </c>
      <c r="AQ29" s="0" t="n">
        <v>0</v>
      </c>
      <c r="AR29" s="0" t="n">
        <v>0</v>
      </c>
    </row>
    <row r="30" customFormat="false" ht="12.75" hidden="false" customHeight="false" outlineLevel="0" collapsed="false">
      <c r="A30" s="0" t="n">
        <f aca="false">ROW(Source!A30)</f>
        <v>30</v>
      </c>
      <c r="B30" s="0" t="n">
        <v>86497967</v>
      </c>
      <c r="C30" s="0" t="n">
        <v>86497950</v>
      </c>
      <c r="D30" s="0" t="n">
        <v>0</v>
      </c>
      <c r="E30" s="0" t="n">
        <v>1</v>
      </c>
      <c r="F30" s="0" t="n">
        <v>1</v>
      </c>
      <c r="G30" s="0" t="n">
        <v>30515945</v>
      </c>
      <c r="H30" s="0" t="n">
        <v>2</v>
      </c>
      <c r="I30" s="0" t="s">
        <v>265</v>
      </c>
      <c r="K30" s="0" t="s">
        <v>266</v>
      </c>
      <c r="L30" s="0" t="n">
        <v>1368</v>
      </c>
      <c r="N30" s="0" t="n">
        <v>1011</v>
      </c>
      <c r="O30" s="0" t="s">
        <v>262</v>
      </c>
      <c r="P30" s="0" t="s">
        <v>262</v>
      </c>
      <c r="Q30" s="0" t="n">
        <v>1</v>
      </c>
      <c r="X30" s="0" t="n">
        <v>1.92175104</v>
      </c>
      <c r="Y30" s="0" t="n">
        <v>0</v>
      </c>
      <c r="Z30" s="0" t="n">
        <v>157.67</v>
      </c>
      <c r="AA30" s="0" t="n">
        <v>14.9</v>
      </c>
      <c r="AB30" s="0" t="n">
        <v>0</v>
      </c>
      <c r="AC30" s="0" t="n">
        <v>0</v>
      </c>
      <c r="AD30" s="0" t="n">
        <v>1</v>
      </c>
      <c r="AE30" s="0" t="n">
        <v>0</v>
      </c>
      <c r="AF30" s="0" t="s">
        <v>99</v>
      </c>
      <c r="AG30" s="0" t="n">
        <v>1.6911409152</v>
      </c>
      <c r="AH30" s="0" t="n">
        <v>2</v>
      </c>
      <c r="AI30" s="0" t="n">
        <v>86497954</v>
      </c>
      <c r="AJ30" s="0" t="n">
        <v>30</v>
      </c>
      <c r="AK30" s="0" t="n">
        <v>0</v>
      </c>
      <c r="AL30" s="0" t="n">
        <v>0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0</v>
      </c>
    </row>
    <row r="31" customFormat="false" ht="12.75" hidden="false" customHeight="false" outlineLevel="0" collapsed="false">
      <c r="A31" s="0" t="n">
        <f aca="false">ROW(Source!A30)</f>
        <v>30</v>
      </c>
      <c r="B31" s="0" t="n">
        <v>86497968</v>
      </c>
      <c r="C31" s="0" t="n">
        <v>86497950</v>
      </c>
      <c r="D31" s="0" t="n">
        <v>0</v>
      </c>
      <c r="E31" s="0" t="n">
        <v>1</v>
      </c>
      <c r="F31" s="0" t="n">
        <v>1</v>
      </c>
      <c r="G31" s="0" t="n">
        <v>30515945</v>
      </c>
      <c r="H31" s="0" t="n">
        <v>2</v>
      </c>
      <c r="I31" s="0" t="s">
        <v>267</v>
      </c>
      <c r="K31" s="0" t="s">
        <v>268</v>
      </c>
      <c r="L31" s="0" t="n">
        <v>1368</v>
      </c>
      <c r="N31" s="0" t="n">
        <v>1011</v>
      </c>
      <c r="O31" s="0" t="s">
        <v>262</v>
      </c>
      <c r="P31" s="0" t="s">
        <v>262</v>
      </c>
      <c r="Q31" s="0" t="n">
        <v>1</v>
      </c>
      <c r="X31" s="0" t="n">
        <v>0.15673856</v>
      </c>
      <c r="Y31" s="0" t="n">
        <v>0</v>
      </c>
      <c r="Z31" s="0" t="n">
        <v>145.15</v>
      </c>
      <c r="AA31" s="0" t="n">
        <v>12.8</v>
      </c>
      <c r="AB31" s="0" t="n">
        <v>0</v>
      </c>
      <c r="AC31" s="0" t="n">
        <v>0</v>
      </c>
      <c r="AD31" s="0" t="n">
        <v>1</v>
      </c>
      <c r="AE31" s="0" t="n">
        <v>0</v>
      </c>
      <c r="AF31" s="0" t="s">
        <v>99</v>
      </c>
      <c r="AG31" s="0" t="n">
        <v>0.1379299328</v>
      </c>
      <c r="AH31" s="0" t="n">
        <v>2</v>
      </c>
      <c r="AI31" s="0" t="n">
        <v>86497955</v>
      </c>
      <c r="AJ31" s="0" t="n">
        <v>31</v>
      </c>
      <c r="AK31" s="0" t="n">
        <v>0</v>
      </c>
      <c r="AL31" s="0" t="n">
        <v>0</v>
      </c>
      <c r="AM31" s="0" t="n">
        <v>0</v>
      </c>
      <c r="AN31" s="0" t="n">
        <v>0</v>
      </c>
      <c r="AO31" s="0" t="n">
        <v>0</v>
      </c>
      <c r="AP31" s="0" t="n">
        <v>0</v>
      </c>
      <c r="AQ31" s="0" t="n">
        <v>0</v>
      </c>
      <c r="AR31" s="0" t="n">
        <v>0</v>
      </c>
    </row>
    <row r="32" customFormat="false" ht="12.75" hidden="false" customHeight="false" outlineLevel="0" collapsed="false">
      <c r="A32" s="0" t="n">
        <f aca="false">ROW(Source!A30)</f>
        <v>30</v>
      </c>
      <c r="B32" s="0" t="n">
        <v>86497969</v>
      </c>
      <c r="C32" s="0" t="n">
        <v>86497950</v>
      </c>
      <c r="D32" s="0" t="n">
        <v>0</v>
      </c>
      <c r="E32" s="0" t="n">
        <v>1</v>
      </c>
      <c r="F32" s="0" t="n">
        <v>1</v>
      </c>
      <c r="G32" s="0" t="n">
        <v>30515945</v>
      </c>
      <c r="H32" s="0" t="n">
        <v>3</v>
      </c>
      <c r="I32" s="0" t="s">
        <v>269</v>
      </c>
      <c r="K32" s="0" t="s">
        <v>270</v>
      </c>
      <c r="L32" s="0" t="n">
        <v>1339</v>
      </c>
      <c r="N32" s="0" t="n">
        <v>1007</v>
      </c>
      <c r="O32" s="0" t="s">
        <v>222</v>
      </c>
      <c r="P32" s="0" t="s">
        <v>222</v>
      </c>
      <c r="Q32" s="0" t="n">
        <v>1</v>
      </c>
      <c r="X32" s="0" t="n">
        <v>0</v>
      </c>
      <c r="Y32" s="0" t="n">
        <v>0</v>
      </c>
      <c r="Z32" s="0" t="n">
        <v>0</v>
      </c>
      <c r="AA32" s="0" t="n">
        <v>0</v>
      </c>
      <c r="AB32" s="0" t="n">
        <v>0</v>
      </c>
      <c r="AC32" s="0" t="n">
        <v>0</v>
      </c>
      <c r="AD32" s="0" t="n">
        <v>1</v>
      </c>
      <c r="AE32" s="0" t="n">
        <v>0</v>
      </c>
      <c r="AF32" s="0" t="s">
        <v>98</v>
      </c>
      <c r="AG32" s="0" t="n">
        <v>0</v>
      </c>
      <c r="AH32" s="0" t="n">
        <v>2</v>
      </c>
      <c r="AI32" s="0" t="n">
        <v>86497956</v>
      </c>
      <c r="AJ32" s="0" t="n">
        <v>32</v>
      </c>
      <c r="AK32" s="0" t="n">
        <v>0</v>
      </c>
      <c r="AL32" s="0" t="n">
        <v>0</v>
      </c>
      <c r="AM32" s="0" t="n">
        <v>0</v>
      </c>
      <c r="AN32" s="0" t="n">
        <v>0</v>
      </c>
      <c r="AO32" s="0" t="n">
        <v>0</v>
      </c>
      <c r="AP32" s="0" t="n">
        <v>0</v>
      </c>
      <c r="AQ32" s="0" t="n">
        <v>0</v>
      </c>
      <c r="AR32" s="0" t="n">
        <v>0</v>
      </c>
    </row>
    <row r="33" customFormat="false" ht="12.75" hidden="false" customHeight="false" outlineLevel="0" collapsed="false">
      <c r="A33" s="0" t="n">
        <f aca="false">ROW(Source!A30)</f>
        <v>30</v>
      </c>
      <c r="B33" s="0" t="n">
        <v>86497970</v>
      </c>
      <c r="C33" s="0" t="n">
        <v>86497950</v>
      </c>
      <c r="D33" s="0" t="n">
        <v>0</v>
      </c>
      <c r="E33" s="0" t="n">
        <v>1</v>
      </c>
      <c r="F33" s="0" t="n">
        <v>1</v>
      </c>
      <c r="G33" s="0" t="n">
        <v>30515945</v>
      </c>
      <c r="H33" s="0" t="n">
        <v>3</v>
      </c>
      <c r="I33" s="0" t="s">
        <v>271</v>
      </c>
      <c r="K33" s="0" t="s">
        <v>272</v>
      </c>
      <c r="L33" s="0" t="n">
        <v>1348</v>
      </c>
      <c r="N33" s="0" t="n">
        <v>1009</v>
      </c>
      <c r="O33" s="0" t="s">
        <v>220</v>
      </c>
      <c r="P33" s="0" t="s">
        <v>220</v>
      </c>
      <c r="Q33" s="0" t="n">
        <v>1000</v>
      </c>
      <c r="X33" s="0" t="n">
        <v>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1</v>
      </c>
      <c r="AE33" s="0" t="n">
        <v>0</v>
      </c>
      <c r="AF33" s="0" t="s">
        <v>98</v>
      </c>
      <c r="AG33" s="0" t="n">
        <v>0</v>
      </c>
      <c r="AH33" s="0" t="n">
        <v>2</v>
      </c>
      <c r="AI33" s="0" t="n">
        <v>86497957</v>
      </c>
      <c r="AJ33" s="0" t="n">
        <v>33</v>
      </c>
      <c r="AK33" s="0" t="n">
        <v>0</v>
      </c>
      <c r="AL33" s="0" t="n">
        <v>0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</row>
    <row r="34" customFormat="false" ht="12.75" hidden="false" customHeight="false" outlineLevel="0" collapsed="false">
      <c r="A34" s="0" t="n">
        <f aca="false">ROW(Source!A30)</f>
        <v>30</v>
      </c>
      <c r="B34" s="0" t="n">
        <v>86497971</v>
      </c>
      <c r="C34" s="0" t="n">
        <v>86497950</v>
      </c>
      <c r="D34" s="0" t="n">
        <v>42194904</v>
      </c>
      <c r="E34" s="0" t="n">
        <v>1</v>
      </c>
      <c r="F34" s="0" t="n">
        <v>1</v>
      </c>
      <c r="G34" s="0" t="n">
        <v>30515945</v>
      </c>
      <c r="H34" s="0" t="n">
        <v>3</v>
      </c>
      <c r="I34" s="0" t="s">
        <v>273</v>
      </c>
      <c r="K34" s="0" t="s">
        <v>274</v>
      </c>
      <c r="L34" s="0" t="n">
        <v>1348</v>
      </c>
      <c r="N34" s="0" t="n">
        <v>1009</v>
      </c>
      <c r="O34" s="0" t="s">
        <v>220</v>
      </c>
      <c r="P34" s="0" t="s">
        <v>220</v>
      </c>
      <c r="Q34" s="0" t="n">
        <v>1000</v>
      </c>
      <c r="X34" s="0" t="n">
        <v>0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  <c r="AD34" s="0" t="n">
        <v>0</v>
      </c>
      <c r="AE34" s="0" t="n">
        <v>0</v>
      </c>
      <c r="AF34" s="0" t="s">
        <v>98</v>
      </c>
      <c r="AG34" s="0" t="n">
        <v>0</v>
      </c>
      <c r="AH34" s="0" t="n">
        <v>2</v>
      </c>
      <c r="AI34" s="0" t="n">
        <v>86497958</v>
      </c>
      <c r="AJ34" s="0" t="n">
        <v>34</v>
      </c>
      <c r="AK34" s="0" t="n">
        <v>0</v>
      </c>
      <c r="AL34" s="0" t="n">
        <v>0</v>
      </c>
      <c r="AM34" s="0" t="n">
        <v>0</v>
      </c>
      <c r="AN34" s="0" t="n">
        <v>0</v>
      </c>
      <c r="AO34" s="0" t="n">
        <v>0</v>
      </c>
      <c r="AP34" s="0" t="n">
        <v>0</v>
      </c>
      <c r="AQ34" s="0" t="n">
        <v>0</v>
      </c>
      <c r="AR34" s="0" t="n">
        <v>0</v>
      </c>
    </row>
    <row r="35" customFormat="false" ht="12.75" hidden="false" customHeight="false" outlineLevel="0" collapsed="false">
      <c r="A35" s="0" t="n">
        <f aca="false">ROW(Source!A30)</f>
        <v>30</v>
      </c>
      <c r="B35" s="0" t="n">
        <v>86497972</v>
      </c>
      <c r="C35" s="0" t="n">
        <v>86497950</v>
      </c>
      <c r="D35" s="0" t="n">
        <v>30531790</v>
      </c>
      <c r="E35" s="0" t="n">
        <v>1</v>
      </c>
      <c r="F35" s="0" t="n">
        <v>1</v>
      </c>
      <c r="G35" s="0" t="n">
        <v>30515945</v>
      </c>
      <c r="H35" s="0" t="n">
        <v>3</v>
      </c>
      <c r="I35" s="0" t="s">
        <v>275</v>
      </c>
      <c r="K35" s="0" t="s">
        <v>276</v>
      </c>
      <c r="L35" s="0" t="n">
        <v>1354</v>
      </c>
      <c r="N35" s="0" t="n">
        <v>1010</v>
      </c>
      <c r="O35" s="0" t="s">
        <v>277</v>
      </c>
      <c r="P35" s="0" t="s">
        <v>277</v>
      </c>
      <c r="Q35" s="0" t="n">
        <v>1</v>
      </c>
      <c r="X35" s="0" t="n">
        <v>0</v>
      </c>
      <c r="Y35" s="0" t="n">
        <v>0</v>
      </c>
      <c r="Z35" s="0" t="n">
        <v>0</v>
      </c>
      <c r="AA35" s="0" t="n">
        <v>0</v>
      </c>
      <c r="AB35" s="0" t="n">
        <v>0</v>
      </c>
      <c r="AC35" s="0" t="n">
        <v>0</v>
      </c>
      <c r="AD35" s="0" t="n">
        <v>0</v>
      </c>
      <c r="AE35" s="0" t="n">
        <v>0</v>
      </c>
      <c r="AF35" s="0" t="s">
        <v>98</v>
      </c>
      <c r="AG35" s="0" t="n">
        <v>0</v>
      </c>
      <c r="AH35" s="0" t="n">
        <v>2</v>
      </c>
      <c r="AI35" s="0" t="n">
        <v>86497959</v>
      </c>
      <c r="AJ35" s="0" t="n">
        <v>35</v>
      </c>
      <c r="AK35" s="0" t="n">
        <v>0</v>
      </c>
      <c r="AL35" s="0" t="n">
        <v>0</v>
      </c>
      <c r="AM35" s="0" t="n">
        <v>0</v>
      </c>
      <c r="AN35" s="0" t="n">
        <v>0</v>
      </c>
      <c r="AO35" s="0" t="n">
        <v>0</v>
      </c>
      <c r="AP35" s="0" t="n">
        <v>0</v>
      </c>
      <c r="AQ35" s="0" t="n">
        <v>0</v>
      </c>
      <c r="AR35" s="0" t="n">
        <v>0</v>
      </c>
    </row>
    <row r="36" customFormat="false" ht="12.75" hidden="false" customHeight="false" outlineLevel="0" collapsed="false">
      <c r="A36" s="0" t="n">
        <f aca="false">ROW(Source!A30)</f>
        <v>30</v>
      </c>
      <c r="B36" s="0" t="n">
        <v>86497973</v>
      </c>
      <c r="C36" s="0" t="n">
        <v>86497950</v>
      </c>
      <c r="D36" s="0" t="n">
        <v>30531464</v>
      </c>
      <c r="E36" s="0" t="n">
        <v>1</v>
      </c>
      <c r="F36" s="0" t="n">
        <v>1</v>
      </c>
      <c r="G36" s="0" t="n">
        <v>30515945</v>
      </c>
      <c r="H36" s="0" t="n">
        <v>3</v>
      </c>
      <c r="I36" s="0" t="s">
        <v>278</v>
      </c>
      <c r="K36" s="0" t="s">
        <v>279</v>
      </c>
      <c r="L36" s="0" t="n">
        <v>1339</v>
      </c>
      <c r="N36" s="0" t="n">
        <v>1007</v>
      </c>
      <c r="O36" s="0" t="s">
        <v>222</v>
      </c>
      <c r="P36" s="0" t="s">
        <v>222</v>
      </c>
      <c r="Q36" s="0" t="n">
        <v>1</v>
      </c>
      <c r="X36" s="0" t="n">
        <v>0</v>
      </c>
      <c r="Y36" s="0" t="n">
        <v>0</v>
      </c>
      <c r="Z36" s="0" t="n">
        <v>0</v>
      </c>
      <c r="AA36" s="0" t="n">
        <v>0</v>
      </c>
      <c r="AB36" s="0" t="n">
        <v>0</v>
      </c>
      <c r="AC36" s="0" t="n">
        <v>0</v>
      </c>
      <c r="AD36" s="0" t="n">
        <v>0</v>
      </c>
      <c r="AE36" s="0" t="n">
        <v>0</v>
      </c>
      <c r="AF36" s="0" t="s">
        <v>98</v>
      </c>
      <c r="AG36" s="0" t="n">
        <v>0</v>
      </c>
      <c r="AH36" s="0" t="n">
        <v>2</v>
      </c>
      <c r="AI36" s="0" t="n">
        <v>86497960</v>
      </c>
      <c r="AJ36" s="0" t="n">
        <v>36</v>
      </c>
      <c r="AK36" s="0" t="n">
        <v>0</v>
      </c>
      <c r="AL36" s="0" t="n">
        <v>0</v>
      </c>
      <c r="AM36" s="0" t="n">
        <v>0</v>
      </c>
      <c r="AN36" s="0" t="n">
        <v>0</v>
      </c>
      <c r="AO36" s="0" t="n">
        <v>0</v>
      </c>
      <c r="AP36" s="0" t="n">
        <v>0</v>
      </c>
      <c r="AQ36" s="0" t="n">
        <v>0</v>
      </c>
      <c r="AR36" s="0" t="n">
        <v>0</v>
      </c>
    </row>
    <row r="37" customFormat="false" ht="12.75" hidden="false" customHeight="false" outlineLevel="0" collapsed="false">
      <c r="A37" s="0" t="n">
        <f aca="false">ROW(Source!A30)</f>
        <v>30</v>
      </c>
      <c r="B37" s="0" t="n">
        <v>86497974</v>
      </c>
      <c r="C37" s="0" t="n">
        <v>86497950</v>
      </c>
      <c r="D37" s="0" t="n">
        <v>30531602</v>
      </c>
      <c r="E37" s="0" t="n">
        <v>1</v>
      </c>
      <c r="F37" s="0" t="n">
        <v>1</v>
      </c>
      <c r="G37" s="0" t="n">
        <v>30515945</v>
      </c>
      <c r="H37" s="0" t="n">
        <v>3</v>
      </c>
      <c r="I37" s="0" t="s">
        <v>280</v>
      </c>
      <c r="K37" s="0" t="s">
        <v>281</v>
      </c>
      <c r="L37" s="0" t="n">
        <v>1339</v>
      </c>
      <c r="N37" s="0" t="n">
        <v>1007</v>
      </c>
      <c r="O37" s="0" t="s">
        <v>222</v>
      </c>
      <c r="P37" s="0" t="s">
        <v>222</v>
      </c>
      <c r="Q37" s="0" t="n">
        <v>1</v>
      </c>
      <c r="X37" s="0" t="n">
        <v>0</v>
      </c>
      <c r="Y37" s="0" t="n">
        <v>0</v>
      </c>
      <c r="Z37" s="0" t="n">
        <v>0</v>
      </c>
      <c r="AA37" s="0" t="n">
        <v>0</v>
      </c>
      <c r="AB37" s="0" t="n">
        <v>0</v>
      </c>
      <c r="AC37" s="0" t="n">
        <v>0</v>
      </c>
      <c r="AD37" s="0" t="n">
        <v>0</v>
      </c>
      <c r="AE37" s="0" t="n">
        <v>0</v>
      </c>
      <c r="AF37" s="0" t="s">
        <v>98</v>
      </c>
      <c r="AG37" s="0" t="n">
        <v>0</v>
      </c>
      <c r="AH37" s="0" t="n">
        <v>2</v>
      </c>
      <c r="AI37" s="0" t="n">
        <v>86497961</v>
      </c>
      <c r="AJ37" s="0" t="n">
        <v>37</v>
      </c>
      <c r="AK37" s="0" t="n">
        <v>0</v>
      </c>
      <c r="AL37" s="0" t="n">
        <v>0</v>
      </c>
      <c r="AM37" s="0" t="n">
        <v>0</v>
      </c>
      <c r="AN37" s="0" t="n">
        <v>0</v>
      </c>
      <c r="AO37" s="0" t="n">
        <v>0</v>
      </c>
      <c r="AP37" s="0" t="n">
        <v>0</v>
      </c>
      <c r="AQ37" s="0" t="n">
        <v>0</v>
      </c>
      <c r="AR37" s="0" t="n">
        <v>0</v>
      </c>
    </row>
    <row r="38" customFormat="false" ht="12.75" hidden="false" customHeight="false" outlineLevel="0" collapsed="false">
      <c r="A38" s="0" t="n">
        <f aca="false">ROW(Source!A30)</f>
        <v>30</v>
      </c>
      <c r="B38" s="0" t="n">
        <v>86497975</v>
      </c>
      <c r="C38" s="0" t="n">
        <v>86497950</v>
      </c>
      <c r="D38" s="0" t="n">
        <v>30531602</v>
      </c>
      <c r="E38" s="0" t="n">
        <v>1</v>
      </c>
      <c r="F38" s="0" t="n">
        <v>1</v>
      </c>
      <c r="G38" s="0" t="n">
        <v>30515945</v>
      </c>
      <c r="H38" s="0" t="n">
        <v>3</v>
      </c>
      <c r="I38" s="0" t="s">
        <v>280</v>
      </c>
      <c r="K38" s="0" t="s">
        <v>282</v>
      </c>
      <c r="L38" s="0" t="n">
        <v>1339</v>
      </c>
      <c r="N38" s="0" t="n">
        <v>1007</v>
      </c>
      <c r="O38" s="0" t="s">
        <v>222</v>
      </c>
      <c r="P38" s="0" t="s">
        <v>222</v>
      </c>
      <c r="Q38" s="0" t="n">
        <v>1</v>
      </c>
      <c r="X38" s="0" t="n">
        <v>0</v>
      </c>
      <c r="Y38" s="0" t="n">
        <v>0</v>
      </c>
      <c r="Z38" s="0" t="n">
        <v>0</v>
      </c>
      <c r="AA38" s="0" t="n">
        <v>0</v>
      </c>
      <c r="AB38" s="0" t="n">
        <v>0</v>
      </c>
      <c r="AC38" s="0" t="n">
        <v>0</v>
      </c>
      <c r="AD38" s="0" t="n">
        <v>0</v>
      </c>
      <c r="AE38" s="0" t="n">
        <v>0</v>
      </c>
      <c r="AF38" s="0" t="s">
        <v>98</v>
      </c>
      <c r="AG38" s="0" t="n">
        <v>0</v>
      </c>
      <c r="AH38" s="0" t="n">
        <v>2</v>
      </c>
      <c r="AI38" s="0" t="n">
        <v>86497962</v>
      </c>
      <c r="AJ38" s="0" t="n">
        <v>38</v>
      </c>
      <c r="AK38" s="0" t="n">
        <v>0</v>
      </c>
      <c r="AL38" s="0" t="n">
        <v>0</v>
      </c>
      <c r="AM38" s="0" t="n">
        <v>0</v>
      </c>
      <c r="AN38" s="0" t="n">
        <v>0</v>
      </c>
      <c r="AO38" s="0" t="n">
        <v>0</v>
      </c>
      <c r="AP38" s="0" t="n">
        <v>0</v>
      </c>
      <c r="AQ38" s="0" t="n">
        <v>0</v>
      </c>
      <c r="AR38" s="0" t="n">
        <v>0</v>
      </c>
    </row>
    <row r="39" customFormat="false" ht="12.75" hidden="false" customHeight="false" outlineLevel="0" collapsed="false">
      <c r="A39" s="0" t="n">
        <f aca="false">ROW(Source!A30)</f>
        <v>30</v>
      </c>
      <c r="B39" s="0" t="n">
        <v>86497976</v>
      </c>
      <c r="C39" s="0" t="n">
        <v>86497950</v>
      </c>
      <c r="D39" s="0" t="n">
        <v>30531602</v>
      </c>
      <c r="E39" s="0" t="n">
        <v>1</v>
      </c>
      <c r="F39" s="0" t="n">
        <v>1</v>
      </c>
      <c r="G39" s="0" t="n">
        <v>30515945</v>
      </c>
      <c r="H39" s="0" t="n">
        <v>3</v>
      </c>
      <c r="I39" s="0" t="s">
        <v>280</v>
      </c>
      <c r="K39" s="0" t="s">
        <v>283</v>
      </c>
      <c r="L39" s="0" t="n">
        <v>1339</v>
      </c>
      <c r="N39" s="0" t="n">
        <v>1007</v>
      </c>
      <c r="O39" s="0" t="s">
        <v>222</v>
      </c>
      <c r="P39" s="0" t="s">
        <v>222</v>
      </c>
      <c r="Q39" s="0" t="n">
        <v>1</v>
      </c>
      <c r="X39" s="0" t="n">
        <v>0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F39" s="0" t="s">
        <v>98</v>
      </c>
      <c r="AG39" s="0" t="n">
        <v>0</v>
      </c>
      <c r="AH39" s="0" t="n">
        <v>2</v>
      </c>
      <c r="AI39" s="0" t="n">
        <v>86497963</v>
      </c>
      <c r="AJ39" s="0" t="n">
        <v>39</v>
      </c>
      <c r="AK39" s="0" t="n">
        <v>0</v>
      </c>
      <c r="AL39" s="0" t="n">
        <v>0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</row>
    <row r="40" customFormat="false" ht="12.75" hidden="false" customHeight="false" outlineLevel="0" collapsed="false">
      <c r="A40" s="0" t="n">
        <f aca="false">ROW(Source!A31)</f>
        <v>31</v>
      </c>
      <c r="B40" s="0" t="n">
        <v>86497964</v>
      </c>
      <c r="C40" s="0" t="n">
        <v>86497950</v>
      </c>
      <c r="D40" s="0" t="n">
        <v>0</v>
      </c>
      <c r="E40" s="0" t="n">
        <v>1</v>
      </c>
      <c r="F40" s="0" t="n">
        <v>1</v>
      </c>
      <c r="G40" s="0" t="n">
        <v>30515945</v>
      </c>
      <c r="H40" s="0" t="n">
        <v>1</v>
      </c>
      <c r="I40" s="0" t="s">
        <v>93</v>
      </c>
      <c r="K40" s="0" t="s">
        <v>258</v>
      </c>
      <c r="L40" s="0" t="n">
        <v>1369</v>
      </c>
      <c r="N40" s="0" t="n">
        <v>1013</v>
      </c>
      <c r="O40" s="0" t="s">
        <v>259</v>
      </c>
      <c r="P40" s="0" t="s">
        <v>259</v>
      </c>
      <c r="Q40" s="0" t="n">
        <v>1</v>
      </c>
      <c r="X40" s="0" t="n">
        <v>60.3784192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  <c r="AD40" s="0" t="n">
        <v>1</v>
      </c>
      <c r="AE40" s="0" t="n">
        <v>1</v>
      </c>
      <c r="AF40" s="0" t="s">
        <v>99</v>
      </c>
      <c r="AG40" s="0" t="n">
        <v>53.133008896</v>
      </c>
      <c r="AH40" s="0" t="n">
        <v>2</v>
      </c>
      <c r="AI40" s="0" t="n">
        <v>86497951</v>
      </c>
      <c r="AJ40" s="0" t="n">
        <v>40</v>
      </c>
      <c r="AK40" s="0" t="n">
        <v>0</v>
      </c>
      <c r="AL40" s="0" t="n">
        <v>0</v>
      </c>
      <c r="AM40" s="0" t="n">
        <v>0</v>
      </c>
      <c r="AN40" s="0" t="n">
        <v>0</v>
      </c>
      <c r="AO40" s="0" t="n">
        <v>0</v>
      </c>
      <c r="AP40" s="0" t="n">
        <v>0</v>
      </c>
      <c r="AQ40" s="0" t="n">
        <v>0</v>
      </c>
      <c r="AR40" s="0" t="n">
        <v>0</v>
      </c>
    </row>
    <row r="41" customFormat="false" ht="12.75" hidden="false" customHeight="false" outlineLevel="0" collapsed="false">
      <c r="A41" s="0" t="n">
        <f aca="false">ROW(Source!A31)</f>
        <v>31</v>
      </c>
      <c r="B41" s="0" t="n">
        <v>86497965</v>
      </c>
      <c r="C41" s="0" t="n">
        <v>86497950</v>
      </c>
      <c r="D41" s="0" t="n">
        <v>0</v>
      </c>
      <c r="E41" s="0" t="n">
        <v>1</v>
      </c>
      <c r="F41" s="0" t="n">
        <v>1</v>
      </c>
      <c r="G41" s="0" t="n">
        <v>30515945</v>
      </c>
      <c r="H41" s="0" t="n">
        <v>2</v>
      </c>
      <c r="I41" s="0" t="s">
        <v>260</v>
      </c>
      <c r="K41" s="0" t="s">
        <v>261</v>
      </c>
      <c r="L41" s="0" t="n">
        <v>1368</v>
      </c>
      <c r="N41" s="0" t="n">
        <v>1011</v>
      </c>
      <c r="O41" s="0" t="s">
        <v>262</v>
      </c>
      <c r="P41" s="0" t="s">
        <v>262</v>
      </c>
      <c r="Q41" s="0" t="n">
        <v>1</v>
      </c>
      <c r="X41" s="0" t="n">
        <v>0.21807104</v>
      </c>
      <c r="Y41" s="0" t="n">
        <v>0</v>
      </c>
      <c r="Z41" s="0" t="n">
        <v>0.74</v>
      </c>
      <c r="AA41" s="0" t="n">
        <v>0</v>
      </c>
      <c r="AB41" s="0" t="n">
        <v>0</v>
      </c>
      <c r="AC41" s="0" t="n">
        <v>0</v>
      </c>
      <c r="AD41" s="0" t="n">
        <v>1</v>
      </c>
      <c r="AE41" s="0" t="n">
        <v>0</v>
      </c>
      <c r="AF41" s="0" t="s">
        <v>99</v>
      </c>
      <c r="AG41" s="0" t="n">
        <v>0.1919025152</v>
      </c>
      <c r="AH41" s="0" t="n">
        <v>2</v>
      </c>
      <c r="AI41" s="0" t="n">
        <v>86497952</v>
      </c>
      <c r="AJ41" s="0" t="n">
        <v>41</v>
      </c>
      <c r="AK41" s="0" t="n">
        <v>0</v>
      </c>
      <c r="AL41" s="0" t="n">
        <v>0</v>
      </c>
      <c r="AM41" s="0" t="n">
        <v>0</v>
      </c>
      <c r="AN41" s="0" t="n">
        <v>0</v>
      </c>
      <c r="AO41" s="0" t="n">
        <v>0</v>
      </c>
      <c r="AP41" s="0" t="n">
        <v>0</v>
      </c>
      <c r="AQ41" s="0" t="n">
        <v>0</v>
      </c>
      <c r="AR41" s="0" t="n">
        <v>0</v>
      </c>
    </row>
    <row r="42" customFormat="false" ht="12.75" hidden="false" customHeight="false" outlineLevel="0" collapsed="false">
      <c r="A42" s="0" t="n">
        <f aca="false">ROW(Source!A31)</f>
        <v>31</v>
      </c>
      <c r="B42" s="0" t="n">
        <v>86497966</v>
      </c>
      <c r="C42" s="0" t="n">
        <v>86497950</v>
      </c>
      <c r="D42" s="0" t="n">
        <v>0</v>
      </c>
      <c r="E42" s="0" t="n">
        <v>1</v>
      </c>
      <c r="F42" s="0" t="n">
        <v>1</v>
      </c>
      <c r="G42" s="0" t="n">
        <v>30515945</v>
      </c>
      <c r="H42" s="0" t="n">
        <v>2</v>
      </c>
      <c r="I42" s="0" t="s">
        <v>263</v>
      </c>
      <c r="K42" s="0" t="s">
        <v>264</v>
      </c>
      <c r="L42" s="0" t="n">
        <v>1368</v>
      </c>
      <c r="N42" s="0" t="n">
        <v>1011</v>
      </c>
      <c r="O42" s="0" t="s">
        <v>262</v>
      </c>
      <c r="P42" s="0" t="s">
        <v>262</v>
      </c>
      <c r="Q42" s="0" t="n">
        <v>1</v>
      </c>
      <c r="X42" s="0" t="n">
        <v>4.85889536</v>
      </c>
      <c r="Y42" s="0" t="n">
        <v>0</v>
      </c>
      <c r="Z42" s="0" t="n">
        <v>73.13</v>
      </c>
      <c r="AA42" s="0" t="n">
        <v>11.11</v>
      </c>
      <c r="AB42" s="0" t="n">
        <v>0</v>
      </c>
      <c r="AC42" s="0" t="n">
        <v>0</v>
      </c>
      <c r="AD42" s="0" t="n">
        <v>1</v>
      </c>
      <c r="AE42" s="0" t="n">
        <v>0</v>
      </c>
      <c r="AF42" s="0" t="s">
        <v>99</v>
      </c>
      <c r="AG42" s="0" t="n">
        <v>4.2758279168</v>
      </c>
      <c r="AH42" s="0" t="n">
        <v>2</v>
      </c>
      <c r="AI42" s="0" t="n">
        <v>86497953</v>
      </c>
      <c r="AJ42" s="0" t="n">
        <v>42</v>
      </c>
      <c r="AK42" s="0" t="n">
        <v>0</v>
      </c>
      <c r="AL42" s="0" t="n">
        <v>0</v>
      </c>
      <c r="AM42" s="0" t="n">
        <v>0</v>
      </c>
      <c r="AN42" s="0" t="n">
        <v>0</v>
      </c>
      <c r="AO42" s="0" t="n">
        <v>0</v>
      </c>
      <c r="AP42" s="0" t="n">
        <v>0</v>
      </c>
      <c r="AQ42" s="0" t="n">
        <v>0</v>
      </c>
      <c r="AR42" s="0" t="n">
        <v>0</v>
      </c>
    </row>
    <row r="43" customFormat="false" ht="12.75" hidden="false" customHeight="false" outlineLevel="0" collapsed="false">
      <c r="A43" s="0" t="n">
        <f aca="false">ROW(Source!A31)</f>
        <v>31</v>
      </c>
      <c r="B43" s="0" t="n">
        <v>86497967</v>
      </c>
      <c r="C43" s="0" t="n">
        <v>86497950</v>
      </c>
      <c r="D43" s="0" t="n">
        <v>0</v>
      </c>
      <c r="E43" s="0" t="n">
        <v>1</v>
      </c>
      <c r="F43" s="0" t="n">
        <v>1</v>
      </c>
      <c r="G43" s="0" t="n">
        <v>30515945</v>
      </c>
      <c r="H43" s="0" t="n">
        <v>2</v>
      </c>
      <c r="I43" s="0" t="s">
        <v>265</v>
      </c>
      <c r="K43" s="0" t="s">
        <v>266</v>
      </c>
      <c r="L43" s="0" t="n">
        <v>1368</v>
      </c>
      <c r="N43" s="0" t="n">
        <v>1011</v>
      </c>
      <c r="O43" s="0" t="s">
        <v>262</v>
      </c>
      <c r="P43" s="0" t="s">
        <v>262</v>
      </c>
      <c r="Q43" s="0" t="n">
        <v>1</v>
      </c>
      <c r="X43" s="0" t="n">
        <v>1.92175104</v>
      </c>
      <c r="Y43" s="0" t="n">
        <v>0</v>
      </c>
      <c r="Z43" s="0" t="n">
        <v>157.67</v>
      </c>
      <c r="AA43" s="0" t="n">
        <v>14.9</v>
      </c>
      <c r="AB43" s="0" t="n">
        <v>0</v>
      </c>
      <c r="AC43" s="0" t="n">
        <v>0</v>
      </c>
      <c r="AD43" s="0" t="n">
        <v>1</v>
      </c>
      <c r="AE43" s="0" t="n">
        <v>0</v>
      </c>
      <c r="AF43" s="0" t="s">
        <v>99</v>
      </c>
      <c r="AG43" s="0" t="n">
        <v>1.6911409152</v>
      </c>
      <c r="AH43" s="0" t="n">
        <v>2</v>
      </c>
      <c r="AI43" s="0" t="n">
        <v>86497954</v>
      </c>
      <c r="AJ43" s="0" t="n">
        <v>43</v>
      </c>
      <c r="AK43" s="0" t="n">
        <v>0</v>
      </c>
      <c r="AL43" s="0" t="n">
        <v>0</v>
      </c>
      <c r="AM43" s="0" t="n">
        <v>0</v>
      </c>
      <c r="AN43" s="0" t="n">
        <v>0</v>
      </c>
      <c r="AO43" s="0" t="n">
        <v>0</v>
      </c>
      <c r="AP43" s="0" t="n">
        <v>0</v>
      </c>
      <c r="AQ43" s="0" t="n">
        <v>0</v>
      </c>
      <c r="AR43" s="0" t="n">
        <v>0</v>
      </c>
    </row>
    <row r="44" customFormat="false" ht="12.75" hidden="false" customHeight="false" outlineLevel="0" collapsed="false">
      <c r="A44" s="0" t="n">
        <f aca="false">ROW(Source!A31)</f>
        <v>31</v>
      </c>
      <c r="B44" s="0" t="n">
        <v>86497968</v>
      </c>
      <c r="C44" s="0" t="n">
        <v>86497950</v>
      </c>
      <c r="D44" s="0" t="n">
        <v>0</v>
      </c>
      <c r="E44" s="0" t="n">
        <v>1</v>
      </c>
      <c r="F44" s="0" t="n">
        <v>1</v>
      </c>
      <c r="G44" s="0" t="n">
        <v>30515945</v>
      </c>
      <c r="H44" s="0" t="n">
        <v>2</v>
      </c>
      <c r="I44" s="0" t="s">
        <v>267</v>
      </c>
      <c r="K44" s="0" t="s">
        <v>268</v>
      </c>
      <c r="L44" s="0" t="n">
        <v>1368</v>
      </c>
      <c r="N44" s="0" t="n">
        <v>1011</v>
      </c>
      <c r="O44" s="0" t="s">
        <v>262</v>
      </c>
      <c r="P44" s="0" t="s">
        <v>262</v>
      </c>
      <c r="Q44" s="0" t="n">
        <v>1</v>
      </c>
      <c r="X44" s="0" t="n">
        <v>0.15673856</v>
      </c>
      <c r="Y44" s="0" t="n">
        <v>0</v>
      </c>
      <c r="Z44" s="0" t="n">
        <v>145.15</v>
      </c>
      <c r="AA44" s="0" t="n">
        <v>12.8</v>
      </c>
      <c r="AB44" s="0" t="n">
        <v>0</v>
      </c>
      <c r="AC44" s="0" t="n">
        <v>0</v>
      </c>
      <c r="AD44" s="0" t="n">
        <v>1</v>
      </c>
      <c r="AE44" s="0" t="n">
        <v>0</v>
      </c>
      <c r="AF44" s="0" t="s">
        <v>99</v>
      </c>
      <c r="AG44" s="0" t="n">
        <v>0.1379299328</v>
      </c>
      <c r="AH44" s="0" t="n">
        <v>2</v>
      </c>
      <c r="AI44" s="0" t="n">
        <v>86497955</v>
      </c>
      <c r="AJ44" s="0" t="n">
        <v>44</v>
      </c>
      <c r="AK44" s="0" t="n">
        <v>0</v>
      </c>
      <c r="AL44" s="0" t="n">
        <v>0</v>
      </c>
      <c r="AM44" s="0" t="n">
        <v>0</v>
      </c>
      <c r="AN44" s="0" t="n">
        <v>0</v>
      </c>
      <c r="AO44" s="0" t="n">
        <v>0</v>
      </c>
      <c r="AP44" s="0" t="n">
        <v>0</v>
      </c>
      <c r="AQ44" s="0" t="n">
        <v>0</v>
      </c>
      <c r="AR44" s="0" t="n">
        <v>0</v>
      </c>
    </row>
    <row r="45" customFormat="false" ht="12.75" hidden="false" customHeight="false" outlineLevel="0" collapsed="false">
      <c r="A45" s="0" t="n">
        <f aca="false">ROW(Source!A31)</f>
        <v>31</v>
      </c>
      <c r="B45" s="0" t="n">
        <v>86497969</v>
      </c>
      <c r="C45" s="0" t="n">
        <v>86497950</v>
      </c>
      <c r="D45" s="0" t="n">
        <v>0</v>
      </c>
      <c r="E45" s="0" t="n">
        <v>1</v>
      </c>
      <c r="F45" s="0" t="n">
        <v>1</v>
      </c>
      <c r="G45" s="0" t="n">
        <v>30515945</v>
      </c>
      <c r="H45" s="0" t="n">
        <v>3</v>
      </c>
      <c r="I45" s="0" t="s">
        <v>269</v>
      </c>
      <c r="K45" s="0" t="s">
        <v>270</v>
      </c>
      <c r="L45" s="0" t="n">
        <v>1339</v>
      </c>
      <c r="N45" s="0" t="n">
        <v>1007</v>
      </c>
      <c r="O45" s="0" t="s">
        <v>222</v>
      </c>
      <c r="P45" s="0" t="s">
        <v>222</v>
      </c>
      <c r="Q45" s="0" t="n">
        <v>1</v>
      </c>
      <c r="X45" s="0" t="n">
        <v>0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  <c r="AD45" s="0" t="n">
        <v>1</v>
      </c>
      <c r="AE45" s="0" t="n">
        <v>0</v>
      </c>
      <c r="AF45" s="0" t="s">
        <v>98</v>
      </c>
      <c r="AG45" s="0" t="n">
        <v>0</v>
      </c>
      <c r="AH45" s="0" t="n">
        <v>2</v>
      </c>
      <c r="AI45" s="0" t="n">
        <v>86497956</v>
      </c>
      <c r="AJ45" s="0" t="n">
        <v>45</v>
      </c>
      <c r="AK45" s="0" t="n">
        <v>0</v>
      </c>
      <c r="AL45" s="0" t="n">
        <v>0</v>
      </c>
      <c r="AM45" s="0" t="n">
        <v>0</v>
      </c>
      <c r="AN45" s="0" t="n">
        <v>0</v>
      </c>
      <c r="AO45" s="0" t="n">
        <v>0</v>
      </c>
      <c r="AP45" s="0" t="n">
        <v>0</v>
      </c>
      <c r="AQ45" s="0" t="n">
        <v>0</v>
      </c>
      <c r="AR45" s="0" t="n">
        <v>0</v>
      </c>
    </row>
    <row r="46" customFormat="false" ht="12.75" hidden="false" customHeight="false" outlineLevel="0" collapsed="false">
      <c r="A46" s="0" t="n">
        <f aca="false">ROW(Source!A31)</f>
        <v>31</v>
      </c>
      <c r="B46" s="0" t="n">
        <v>86497970</v>
      </c>
      <c r="C46" s="0" t="n">
        <v>86497950</v>
      </c>
      <c r="D46" s="0" t="n">
        <v>0</v>
      </c>
      <c r="E46" s="0" t="n">
        <v>1</v>
      </c>
      <c r="F46" s="0" t="n">
        <v>1</v>
      </c>
      <c r="G46" s="0" t="n">
        <v>30515945</v>
      </c>
      <c r="H46" s="0" t="n">
        <v>3</v>
      </c>
      <c r="I46" s="0" t="s">
        <v>271</v>
      </c>
      <c r="K46" s="0" t="s">
        <v>272</v>
      </c>
      <c r="L46" s="0" t="n">
        <v>1348</v>
      </c>
      <c r="N46" s="0" t="n">
        <v>1009</v>
      </c>
      <c r="O46" s="0" t="s">
        <v>220</v>
      </c>
      <c r="P46" s="0" t="s">
        <v>220</v>
      </c>
      <c r="Q46" s="0" t="n">
        <v>1000</v>
      </c>
      <c r="X46" s="0" t="n">
        <v>0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  <c r="AD46" s="0" t="n">
        <v>1</v>
      </c>
      <c r="AE46" s="0" t="n">
        <v>0</v>
      </c>
      <c r="AF46" s="0" t="s">
        <v>98</v>
      </c>
      <c r="AG46" s="0" t="n">
        <v>0</v>
      </c>
      <c r="AH46" s="0" t="n">
        <v>2</v>
      </c>
      <c r="AI46" s="0" t="n">
        <v>86497957</v>
      </c>
      <c r="AJ46" s="0" t="n">
        <v>46</v>
      </c>
      <c r="AK46" s="0" t="n">
        <v>0</v>
      </c>
      <c r="AL46" s="0" t="n">
        <v>0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</row>
    <row r="47" customFormat="false" ht="12.75" hidden="false" customHeight="false" outlineLevel="0" collapsed="false">
      <c r="A47" s="0" t="n">
        <f aca="false">ROW(Source!A31)</f>
        <v>31</v>
      </c>
      <c r="B47" s="0" t="n">
        <v>86497971</v>
      </c>
      <c r="C47" s="0" t="n">
        <v>86497950</v>
      </c>
      <c r="D47" s="0" t="n">
        <v>42194904</v>
      </c>
      <c r="E47" s="0" t="n">
        <v>1</v>
      </c>
      <c r="F47" s="0" t="n">
        <v>1</v>
      </c>
      <c r="G47" s="0" t="n">
        <v>30515945</v>
      </c>
      <c r="H47" s="0" t="n">
        <v>3</v>
      </c>
      <c r="I47" s="0" t="s">
        <v>273</v>
      </c>
      <c r="K47" s="0" t="s">
        <v>274</v>
      </c>
      <c r="L47" s="0" t="n">
        <v>1348</v>
      </c>
      <c r="N47" s="0" t="n">
        <v>1009</v>
      </c>
      <c r="O47" s="0" t="s">
        <v>220</v>
      </c>
      <c r="P47" s="0" t="s">
        <v>220</v>
      </c>
      <c r="Q47" s="0" t="n">
        <v>1000</v>
      </c>
      <c r="X47" s="0" t="n">
        <v>0</v>
      </c>
      <c r="Y47" s="0" t="n">
        <v>0</v>
      </c>
      <c r="Z47" s="0" t="n">
        <v>0</v>
      </c>
      <c r="AA47" s="0" t="n">
        <v>0</v>
      </c>
      <c r="AB47" s="0" t="n">
        <v>0</v>
      </c>
      <c r="AC47" s="0" t="n">
        <v>0</v>
      </c>
      <c r="AD47" s="0" t="n">
        <v>0</v>
      </c>
      <c r="AE47" s="0" t="n">
        <v>0</v>
      </c>
      <c r="AF47" s="0" t="s">
        <v>98</v>
      </c>
      <c r="AG47" s="0" t="n">
        <v>0</v>
      </c>
      <c r="AH47" s="0" t="n">
        <v>2</v>
      </c>
      <c r="AI47" s="0" t="n">
        <v>86497958</v>
      </c>
      <c r="AJ47" s="0" t="n">
        <v>47</v>
      </c>
      <c r="AK47" s="0" t="n">
        <v>0</v>
      </c>
      <c r="AL47" s="0" t="n">
        <v>0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</row>
    <row r="48" customFormat="false" ht="12.75" hidden="false" customHeight="false" outlineLevel="0" collapsed="false">
      <c r="A48" s="0" t="n">
        <f aca="false">ROW(Source!A31)</f>
        <v>31</v>
      </c>
      <c r="B48" s="0" t="n">
        <v>86497972</v>
      </c>
      <c r="C48" s="0" t="n">
        <v>86497950</v>
      </c>
      <c r="D48" s="0" t="n">
        <v>30531790</v>
      </c>
      <c r="E48" s="0" t="n">
        <v>1</v>
      </c>
      <c r="F48" s="0" t="n">
        <v>1</v>
      </c>
      <c r="G48" s="0" t="n">
        <v>30515945</v>
      </c>
      <c r="H48" s="0" t="n">
        <v>3</v>
      </c>
      <c r="I48" s="0" t="s">
        <v>275</v>
      </c>
      <c r="K48" s="0" t="s">
        <v>276</v>
      </c>
      <c r="L48" s="0" t="n">
        <v>1354</v>
      </c>
      <c r="N48" s="0" t="n">
        <v>1010</v>
      </c>
      <c r="O48" s="0" t="s">
        <v>277</v>
      </c>
      <c r="P48" s="0" t="s">
        <v>277</v>
      </c>
      <c r="Q48" s="0" t="n">
        <v>1</v>
      </c>
      <c r="X48" s="0" t="n">
        <v>0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F48" s="0" t="s">
        <v>98</v>
      </c>
      <c r="AG48" s="0" t="n">
        <v>0</v>
      </c>
      <c r="AH48" s="0" t="n">
        <v>2</v>
      </c>
      <c r="AI48" s="0" t="n">
        <v>86497959</v>
      </c>
      <c r="AJ48" s="0" t="n">
        <v>48</v>
      </c>
      <c r="AK48" s="0" t="n">
        <v>0</v>
      </c>
      <c r="AL48" s="0" t="n">
        <v>0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</row>
    <row r="49" customFormat="false" ht="12.75" hidden="false" customHeight="false" outlineLevel="0" collapsed="false">
      <c r="A49" s="0" t="n">
        <f aca="false">ROW(Source!A31)</f>
        <v>31</v>
      </c>
      <c r="B49" s="0" t="n">
        <v>86497973</v>
      </c>
      <c r="C49" s="0" t="n">
        <v>86497950</v>
      </c>
      <c r="D49" s="0" t="n">
        <v>30531464</v>
      </c>
      <c r="E49" s="0" t="n">
        <v>1</v>
      </c>
      <c r="F49" s="0" t="n">
        <v>1</v>
      </c>
      <c r="G49" s="0" t="n">
        <v>30515945</v>
      </c>
      <c r="H49" s="0" t="n">
        <v>3</v>
      </c>
      <c r="I49" s="0" t="s">
        <v>278</v>
      </c>
      <c r="K49" s="0" t="s">
        <v>279</v>
      </c>
      <c r="L49" s="0" t="n">
        <v>1339</v>
      </c>
      <c r="N49" s="0" t="n">
        <v>1007</v>
      </c>
      <c r="O49" s="0" t="s">
        <v>222</v>
      </c>
      <c r="P49" s="0" t="s">
        <v>222</v>
      </c>
      <c r="Q49" s="0" t="n">
        <v>1</v>
      </c>
      <c r="X49" s="0" t="n">
        <v>0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s">
        <v>98</v>
      </c>
      <c r="AG49" s="0" t="n">
        <v>0</v>
      </c>
      <c r="AH49" s="0" t="n">
        <v>2</v>
      </c>
      <c r="AI49" s="0" t="n">
        <v>86497960</v>
      </c>
      <c r="AJ49" s="0" t="n">
        <v>49</v>
      </c>
      <c r="AK49" s="0" t="n">
        <v>0</v>
      </c>
      <c r="AL49" s="0" t="n">
        <v>0</v>
      </c>
      <c r="AM49" s="0" t="n">
        <v>0</v>
      </c>
      <c r="AN49" s="0" t="n">
        <v>0</v>
      </c>
      <c r="AO49" s="0" t="n">
        <v>0</v>
      </c>
      <c r="AP49" s="0" t="n">
        <v>0</v>
      </c>
      <c r="AQ49" s="0" t="n">
        <v>0</v>
      </c>
      <c r="AR49" s="0" t="n">
        <v>0</v>
      </c>
    </row>
    <row r="50" customFormat="false" ht="12.75" hidden="false" customHeight="false" outlineLevel="0" collapsed="false">
      <c r="A50" s="0" t="n">
        <f aca="false">ROW(Source!A31)</f>
        <v>31</v>
      </c>
      <c r="B50" s="0" t="n">
        <v>86497974</v>
      </c>
      <c r="C50" s="0" t="n">
        <v>86497950</v>
      </c>
      <c r="D50" s="0" t="n">
        <v>30531602</v>
      </c>
      <c r="E50" s="0" t="n">
        <v>1</v>
      </c>
      <c r="F50" s="0" t="n">
        <v>1</v>
      </c>
      <c r="G50" s="0" t="n">
        <v>30515945</v>
      </c>
      <c r="H50" s="0" t="n">
        <v>3</v>
      </c>
      <c r="I50" s="0" t="s">
        <v>280</v>
      </c>
      <c r="K50" s="0" t="s">
        <v>281</v>
      </c>
      <c r="L50" s="0" t="n">
        <v>1339</v>
      </c>
      <c r="N50" s="0" t="n">
        <v>1007</v>
      </c>
      <c r="O50" s="0" t="s">
        <v>222</v>
      </c>
      <c r="P50" s="0" t="s">
        <v>222</v>
      </c>
      <c r="Q50" s="0" t="n">
        <v>1</v>
      </c>
      <c r="X50" s="0" t="n">
        <v>0</v>
      </c>
      <c r="Y50" s="0" t="n">
        <v>0</v>
      </c>
      <c r="Z50" s="0" t="n">
        <v>0</v>
      </c>
      <c r="AA50" s="0" t="n">
        <v>0</v>
      </c>
      <c r="AB50" s="0" t="n">
        <v>0</v>
      </c>
      <c r="AC50" s="0" t="n">
        <v>0</v>
      </c>
      <c r="AD50" s="0" t="n">
        <v>0</v>
      </c>
      <c r="AE50" s="0" t="n">
        <v>0</v>
      </c>
      <c r="AF50" s="0" t="s">
        <v>98</v>
      </c>
      <c r="AG50" s="0" t="n">
        <v>0</v>
      </c>
      <c r="AH50" s="0" t="n">
        <v>2</v>
      </c>
      <c r="AI50" s="0" t="n">
        <v>86497961</v>
      </c>
      <c r="AJ50" s="0" t="n">
        <v>50</v>
      </c>
      <c r="AK50" s="0" t="n">
        <v>0</v>
      </c>
      <c r="AL50" s="0" t="n">
        <v>0</v>
      </c>
      <c r="AM50" s="0" t="n">
        <v>0</v>
      </c>
      <c r="AN50" s="0" t="n">
        <v>0</v>
      </c>
      <c r="AO50" s="0" t="n">
        <v>0</v>
      </c>
      <c r="AP50" s="0" t="n">
        <v>0</v>
      </c>
      <c r="AQ50" s="0" t="n">
        <v>0</v>
      </c>
      <c r="AR50" s="0" t="n">
        <v>0</v>
      </c>
    </row>
    <row r="51" customFormat="false" ht="12.75" hidden="false" customHeight="false" outlineLevel="0" collapsed="false">
      <c r="A51" s="0" t="n">
        <f aca="false">ROW(Source!A31)</f>
        <v>31</v>
      </c>
      <c r="B51" s="0" t="n">
        <v>86497975</v>
      </c>
      <c r="C51" s="0" t="n">
        <v>86497950</v>
      </c>
      <c r="D51" s="0" t="n">
        <v>30531602</v>
      </c>
      <c r="E51" s="0" t="n">
        <v>1</v>
      </c>
      <c r="F51" s="0" t="n">
        <v>1</v>
      </c>
      <c r="G51" s="0" t="n">
        <v>30515945</v>
      </c>
      <c r="H51" s="0" t="n">
        <v>3</v>
      </c>
      <c r="I51" s="0" t="s">
        <v>280</v>
      </c>
      <c r="K51" s="0" t="s">
        <v>282</v>
      </c>
      <c r="L51" s="0" t="n">
        <v>1339</v>
      </c>
      <c r="N51" s="0" t="n">
        <v>1007</v>
      </c>
      <c r="O51" s="0" t="s">
        <v>222</v>
      </c>
      <c r="P51" s="0" t="s">
        <v>222</v>
      </c>
      <c r="Q51" s="0" t="n">
        <v>1</v>
      </c>
      <c r="X51" s="0" t="n">
        <v>0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  <c r="AD51" s="0" t="n">
        <v>0</v>
      </c>
      <c r="AE51" s="0" t="n">
        <v>0</v>
      </c>
      <c r="AF51" s="0" t="s">
        <v>98</v>
      </c>
      <c r="AG51" s="0" t="n">
        <v>0</v>
      </c>
      <c r="AH51" s="0" t="n">
        <v>2</v>
      </c>
      <c r="AI51" s="0" t="n">
        <v>86497962</v>
      </c>
      <c r="AJ51" s="0" t="n">
        <v>51</v>
      </c>
      <c r="AK51" s="0" t="n">
        <v>0</v>
      </c>
      <c r="AL51" s="0" t="n">
        <v>0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0</v>
      </c>
      <c r="AR51" s="0" t="n">
        <v>0</v>
      </c>
    </row>
    <row r="52" customFormat="false" ht="12.75" hidden="false" customHeight="false" outlineLevel="0" collapsed="false">
      <c r="A52" s="0" t="n">
        <f aca="false">ROW(Source!A31)</f>
        <v>31</v>
      </c>
      <c r="B52" s="0" t="n">
        <v>86497976</v>
      </c>
      <c r="C52" s="0" t="n">
        <v>86497950</v>
      </c>
      <c r="D52" s="0" t="n">
        <v>30531602</v>
      </c>
      <c r="E52" s="0" t="n">
        <v>1</v>
      </c>
      <c r="F52" s="0" t="n">
        <v>1</v>
      </c>
      <c r="G52" s="0" t="n">
        <v>30515945</v>
      </c>
      <c r="H52" s="0" t="n">
        <v>3</v>
      </c>
      <c r="I52" s="0" t="s">
        <v>280</v>
      </c>
      <c r="K52" s="0" t="s">
        <v>283</v>
      </c>
      <c r="L52" s="0" t="n">
        <v>1339</v>
      </c>
      <c r="N52" s="0" t="n">
        <v>1007</v>
      </c>
      <c r="O52" s="0" t="s">
        <v>222</v>
      </c>
      <c r="P52" s="0" t="s">
        <v>222</v>
      </c>
      <c r="Q52" s="0" t="n">
        <v>1</v>
      </c>
      <c r="X52" s="0" t="n">
        <v>0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0</v>
      </c>
      <c r="AD52" s="0" t="n">
        <v>0</v>
      </c>
      <c r="AE52" s="0" t="n">
        <v>0</v>
      </c>
      <c r="AF52" s="0" t="s">
        <v>98</v>
      </c>
      <c r="AG52" s="0" t="n">
        <v>0</v>
      </c>
      <c r="AH52" s="0" t="n">
        <v>2</v>
      </c>
      <c r="AI52" s="0" t="n">
        <v>86497963</v>
      </c>
      <c r="AJ52" s="0" t="n">
        <v>52</v>
      </c>
      <c r="AK52" s="0" t="n">
        <v>0</v>
      </c>
      <c r="AL52" s="0" t="n">
        <v>0</v>
      </c>
      <c r="AM52" s="0" t="n">
        <v>0</v>
      </c>
      <c r="AN52" s="0" t="n">
        <v>0</v>
      </c>
      <c r="AO52" s="0" t="n">
        <v>0</v>
      </c>
      <c r="AP52" s="0" t="n">
        <v>0</v>
      </c>
      <c r="AQ52" s="0" t="n">
        <v>0</v>
      </c>
      <c r="AR52" s="0" t="n">
        <v>0</v>
      </c>
    </row>
    <row r="53" customFormat="false" ht="12.75" hidden="false" customHeight="false" outlineLevel="0" collapsed="false">
      <c r="A53" s="0" t="n">
        <f aca="false">ROW(Source!A32)</f>
        <v>32</v>
      </c>
      <c r="B53" s="0" t="n">
        <v>86497991</v>
      </c>
      <c r="C53" s="0" t="n">
        <v>86497977</v>
      </c>
      <c r="D53" s="0" t="n">
        <v>0</v>
      </c>
      <c r="E53" s="0" t="n">
        <v>1</v>
      </c>
      <c r="F53" s="0" t="n">
        <v>1</v>
      </c>
      <c r="G53" s="0" t="n">
        <v>30515945</v>
      </c>
      <c r="H53" s="0" t="n">
        <v>1</v>
      </c>
      <c r="I53" s="0" t="s">
        <v>93</v>
      </c>
      <c r="K53" s="0" t="s">
        <v>258</v>
      </c>
      <c r="L53" s="0" t="n">
        <v>1369</v>
      </c>
      <c r="N53" s="0" t="n">
        <v>1013</v>
      </c>
      <c r="O53" s="0" t="s">
        <v>259</v>
      </c>
      <c r="P53" s="0" t="s">
        <v>259</v>
      </c>
      <c r="Q53" s="0" t="n">
        <v>1</v>
      </c>
      <c r="X53" s="0" t="n">
        <v>60.3784192</v>
      </c>
      <c r="Y53" s="0" t="n">
        <v>0</v>
      </c>
      <c r="Z53" s="0" t="n">
        <v>0</v>
      </c>
      <c r="AA53" s="0" t="n">
        <v>0</v>
      </c>
      <c r="AB53" s="0" t="n">
        <v>0</v>
      </c>
      <c r="AC53" s="0" t="n">
        <v>0</v>
      </c>
      <c r="AD53" s="0" t="n">
        <v>1</v>
      </c>
      <c r="AE53" s="0" t="n">
        <v>1</v>
      </c>
      <c r="AF53" s="0" t="s">
        <v>99</v>
      </c>
      <c r="AG53" s="0" t="n">
        <v>53.133008896</v>
      </c>
      <c r="AH53" s="0" t="n">
        <v>2</v>
      </c>
      <c r="AI53" s="0" t="n">
        <v>86497978</v>
      </c>
      <c r="AJ53" s="0" t="n">
        <v>53</v>
      </c>
      <c r="AK53" s="0" t="n">
        <v>0</v>
      </c>
      <c r="AL53" s="0" t="n">
        <v>0</v>
      </c>
      <c r="AM53" s="0" t="n">
        <v>0</v>
      </c>
      <c r="AN53" s="0" t="n">
        <v>0</v>
      </c>
      <c r="AO53" s="0" t="n">
        <v>0</v>
      </c>
      <c r="AP53" s="0" t="n">
        <v>0</v>
      </c>
      <c r="AQ53" s="0" t="n">
        <v>0</v>
      </c>
      <c r="AR53" s="0" t="n">
        <v>0</v>
      </c>
    </row>
    <row r="54" customFormat="false" ht="12.75" hidden="false" customHeight="false" outlineLevel="0" collapsed="false">
      <c r="A54" s="0" t="n">
        <f aca="false">ROW(Source!A32)</f>
        <v>32</v>
      </c>
      <c r="B54" s="0" t="n">
        <v>86497992</v>
      </c>
      <c r="C54" s="0" t="n">
        <v>86497977</v>
      </c>
      <c r="D54" s="0" t="n">
        <v>0</v>
      </c>
      <c r="E54" s="0" t="n">
        <v>1</v>
      </c>
      <c r="F54" s="0" t="n">
        <v>1</v>
      </c>
      <c r="G54" s="0" t="n">
        <v>30515945</v>
      </c>
      <c r="H54" s="0" t="n">
        <v>2</v>
      </c>
      <c r="I54" s="0" t="s">
        <v>260</v>
      </c>
      <c r="K54" s="0" t="s">
        <v>261</v>
      </c>
      <c r="L54" s="0" t="n">
        <v>1368</v>
      </c>
      <c r="N54" s="0" t="n">
        <v>1011</v>
      </c>
      <c r="O54" s="0" t="s">
        <v>262</v>
      </c>
      <c r="P54" s="0" t="s">
        <v>262</v>
      </c>
      <c r="Q54" s="0" t="n">
        <v>1</v>
      </c>
      <c r="X54" s="0" t="n">
        <v>0.21807104</v>
      </c>
      <c r="Y54" s="0" t="n">
        <v>0</v>
      </c>
      <c r="Z54" s="0" t="n">
        <v>0.74</v>
      </c>
      <c r="AA54" s="0" t="n">
        <v>0</v>
      </c>
      <c r="AB54" s="0" t="n">
        <v>0</v>
      </c>
      <c r="AC54" s="0" t="n">
        <v>0</v>
      </c>
      <c r="AD54" s="0" t="n">
        <v>1</v>
      </c>
      <c r="AE54" s="0" t="n">
        <v>0</v>
      </c>
      <c r="AF54" s="0" t="s">
        <v>99</v>
      </c>
      <c r="AG54" s="0" t="n">
        <v>0.1919025152</v>
      </c>
      <c r="AH54" s="0" t="n">
        <v>2</v>
      </c>
      <c r="AI54" s="0" t="n">
        <v>86497979</v>
      </c>
      <c r="AJ54" s="0" t="n">
        <v>54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</row>
    <row r="55" customFormat="false" ht="12.75" hidden="false" customHeight="false" outlineLevel="0" collapsed="false">
      <c r="A55" s="0" t="n">
        <f aca="false">ROW(Source!A32)</f>
        <v>32</v>
      </c>
      <c r="B55" s="0" t="n">
        <v>86497993</v>
      </c>
      <c r="C55" s="0" t="n">
        <v>86497977</v>
      </c>
      <c r="D55" s="0" t="n">
        <v>0</v>
      </c>
      <c r="E55" s="0" t="n">
        <v>1</v>
      </c>
      <c r="F55" s="0" t="n">
        <v>1</v>
      </c>
      <c r="G55" s="0" t="n">
        <v>30515945</v>
      </c>
      <c r="H55" s="0" t="n">
        <v>2</v>
      </c>
      <c r="I55" s="0" t="s">
        <v>263</v>
      </c>
      <c r="K55" s="0" t="s">
        <v>264</v>
      </c>
      <c r="L55" s="0" t="n">
        <v>1368</v>
      </c>
      <c r="N55" s="0" t="n">
        <v>1011</v>
      </c>
      <c r="O55" s="0" t="s">
        <v>262</v>
      </c>
      <c r="P55" s="0" t="s">
        <v>262</v>
      </c>
      <c r="Q55" s="0" t="n">
        <v>1</v>
      </c>
      <c r="X55" s="0" t="n">
        <v>4.85889536</v>
      </c>
      <c r="Y55" s="0" t="n">
        <v>0</v>
      </c>
      <c r="Z55" s="0" t="n">
        <v>73.13</v>
      </c>
      <c r="AA55" s="0" t="n">
        <v>11.11</v>
      </c>
      <c r="AB55" s="0" t="n">
        <v>0</v>
      </c>
      <c r="AC55" s="0" t="n">
        <v>0</v>
      </c>
      <c r="AD55" s="0" t="n">
        <v>1</v>
      </c>
      <c r="AE55" s="0" t="n">
        <v>0</v>
      </c>
      <c r="AF55" s="0" t="s">
        <v>99</v>
      </c>
      <c r="AG55" s="0" t="n">
        <v>4.2758279168</v>
      </c>
      <c r="AH55" s="0" t="n">
        <v>2</v>
      </c>
      <c r="AI55" s="0" t="n">
        <v>86497980</v>
      </c>
      <c r="AJ55" s="0" t="n">
        <v>55</v>
      </c>
      <c r="AK55" s="0" t="n">
        <v>0</v>
      </c>
      <c r="AL55" s="0" t="n">
        <v>0</v>
      </c>
      <c r="AM55" s="0" t="n">
        <v>0</v>
      </c>
      <c r="AN55" s="0" t="n">
        <v>0</v>
      </c>
      <c r="AO55" s="0" t="n">
        <v>0</v>
      </c>
      <c r="AP55" s="0" t="n">
        <v>0</v>
      </c>
      <c r="AQ55" s="0" t="n">
        <v>0</v>
      </c>
      <c r="AR55" s="0" t="n">
        <v>0</v>
      </c>
    </row>
    <row r="56" customFormat="false" ht="12.75" hidden="false" customHeight="false" outlineLevel="0" collapsed="false">
      <c r="A56" s="0" t="n">
        <f aca="false">ROW(Source!A32)</f>
        <v>32</v>
      </c>
      <c r="B56" s="0" t="n">
        <v>86497994</v>
      </c>
      <c r="C56" s="0" t="n">
        <v>86497977</v>
      </c>
      <c r="D56" s="0" t="n">
        <v>0</v>
      </c>
      <c r="E56" s="0" t="n">
        <v>1</v>
      </c>
      <c r="F56" s="0" t="n">
        <v>1</v>
      </c>
      <c r="G56" s="0" t="n">
        <v>30515945</v>
      </c>
      <c r="H56" s="0" t="n">
        <v>2</v>
      </c>
      <c r="I56" s="0" t="s">
        <v>265</v>
      </c>
      <c r="K56" s="0" t="s">
        <v>266</v>
      </c>
      <c r="L56" s="0" t="n">
        <v>1368</v>
      </c>
      <c r="N56" s="0" t="n">
        <v>1011</v>
      </c>
      <c r="O56" s="0" t="s">
        <v>262</v>
      </c>
      <c r="P56" s="0" t="s">
        <v>262</v>
      </c>
      <c r="Q56" s="0" t="n">
        <v>1</v>
      </c>
      <c r="X56" s="0" t="n">
        <v>1.92175104</v>
      </c>
      <c r="Y56" s="0" t="n">
        <v>0</v>
      </c>
      <c r="Z56" s="0" t="n">
        <v>157.67</v>
      </c>
      <c r="AA56" s="0" t="n">
        <v>14.9</v>
      </c>
      <c r="AB56" s="0" t="n">
        <v>0</v>
      </c>
      <c r="AC56" s="0" t="n">
        <v>0</v>
      </c>
      <c r="AD56" s="0" t="n">
        <v>1</v>
      </c>
      <c r="AE56" s="0" t="n">
        <v>0</v>
      </c>
      <c r="AF56" s="0" t="s">
        <v>99</v>
      </c>
      <c r="AG56" s="0" t="n">
        <v>1.6911409152</v>
      </c>
      <c r="AH56" s="0" t="n">
        <v>2</v>
      </c>
      <c r="AI56" s="0" t="n">
        <v>86497981</v>
      </c>
      <c r="AJ56" s="0" t="n">
        <v>56</v>
      </c>
      <c r="AK56" s="0" t="n">
        <v>0</v>
      </c>
      <c r="AL56" s="0" t="n">
        <v>0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</row>
    <row r="57" customFormat="false" ht="12.75" hidden="false" customHeight="false" outlineLevel="0" collapsed="false">
      <c r="A57" s="0" t="n">
        <f aca="false">ROW(Source!A32)</f>
        <v>32</v>
      </c>
      <c r="B57" s="0" t="n">
        <v>86497995</v>
      </c>
      <c r="C57" s="0" t="n">
        <v>86497977</v>
      </c>
      <c r="D57" s="0" t="n">
        <v>0</v>
      </c>
      <c r="E57" s="0" t="n">
        <v>1</v>
      </c>
      <c r="F57" s="0" t="n">
        <v>1</v>
      </c>
      <c r="G57" s="0" t="n">
        <v>30515945</v>
      </c>
      <c r="H57" s="0" t="n">
        <v>2</v>
      </c>
      <c r="I57" s="0" t="s">
        <v>267</v>
      </c>
      <c r="K57" s="0" t="s">
        <v>268</v>
      </c>
      <c r="L57" s="0" t="n">
        <v>1368</v>
      </c>
      <c r="N57" s="0" t="n">
        <v>1011</v>
      </c>
      <c r="O57" s="0" t="s">
        <v>262</v>
      </c>
      <c r="P57" s="0" t="s">
        <v>262</v>
      </c>
      <c r="Q57" s="0" t="n">
        <v>1</v>
      </c>
      <c r="X57" s="0" t="n">
        <v>0.15673856</v>
      </c>
      <c r="Y57" s="0" t="n">
        <v>0</v>
      </c>
      <c r="Z57" s="0" t="n">
        <v>145.15</v>
      </c>
      <c r="AA57" s="0" t="n">
        <v>12.8</v>
      </c>
      <c r="AB57" s="0" t="n">
        <v>0</v>
      </c>
      <c r="AC57" s="0" t="n">
        <v>0</v>
      </c>
      <c r="AD57" s="0" t="n">
        <v>1</v>
      </c>
      <c r="AE57" s="0" t="n">
        <v>0</v>
      </c>
      <c r="AF57" s="0" t="s">
        <v>99</v>
      </c>
      <c r="AG57" s="0" t="n">
        <v>0.1379299328</v>
      </c>
      <c r="AH57" s="0" t="n">
        <v>2</v>
      </c>
      <c r="AI57" s="0" t="n">
        <v>86497982</v>
      </c>
      <c r="AJ57" s="0" t="n">
        <v>57</v>
      </c>
      <c r="AK57" s="0" t="n">
        <v>0</v>
      </c>
      <c r="AL57" s="0" t="n">
        <v>0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</row>
    <row r="58" customFormat="false" ht="12.75" hidden="false" customHeight="false" outlineLevel="0" collapsed="false">
      <c r="A58" s="0" t="n">
        <f aca="false">ROW(Source!A32)</f>
        <v>32</v>
      </c>
      <c r="B58" s="0" t="n">
        <v>86497996</v>
      </c>
      <c r="C58" s="0" t="n">
        <v>86497977</v>
      </c>
      <c r="D58" s="0" t="n">
        <v>0</v>
      </c>
      <c r="E58" s="0" t="n">
        <v>1</v>
      </c>
      <c r="F58" s="0" t="n">
        <v>1</v>
      </c>
      <c r="G58" s="0" t="n">
        <v>30515945</v>
      </c>
      <c r="H58" s="0" t="n">
        <v>3</v>
      </c>
      <c r="I58" s="0" t="s">
        <v>269</v>
      </c>
      <c r="K58" s="0" t="s">
        <v>270</v>
      </c>
      <c r="L58" s="0" t="n">
        <v>1339</v>
      </c>
      <c r="N58" s="0" t="n">
        <v>1007</v>
      </c>
      <c r="O58" s="0" t="s">
        <v>222</v>
      </c>
      <c r="P58" s="0" t="s">
        <v>222</v>
      </c>
      <c r="Q58" s="0" t="n">
        <v>1</v>
      </c>
      <c r="X58" s="0" t="n">
        <v>0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  <c r="AD58" s="0" t="n">
        <v>1</v>
      </c>
      <c r="AE58" s="0" t="n">
        <v>0</v>
      </c>
      <c r="AF58" s="0" t="s">
        <v>98</v>
      </c>
      <c r="AG58" s="0" t="n">
        <v>0</v>
      </c>
      <c r="AH58" s="0" t="n">
        <v>2</v>
      </c>
      <c r="AI58" s="0" t="n">
        <v>86497983</v>
      </c>
      <c r="AJ58" s="0" t="n">
        <v>58</v>
      </c>
      <c r="AK58" s="0" t="n">
        <v>0</v>
      </c>
      <c r="AL58" s="0" t="n">
        <v>0</v>
      </c>
      <c r="AM58" s="0" t="n">
        <v>0</v>
      </c>
      <c r="AN58" s="0" t="n">
        <v>0</v>
      </c>
      <c r="AO58" s="0" t="n">
        <v>0</v>
      </c>
      <c r="AP58" s="0" t="n">
        <v>0</v>
      </c>
      <c r="AQ58" s="0" t="n">
        <v>0</v>
      </c>
      <c r="AR58" s="0" t="n">
        <v>0</v>
      </c>
    </row>
    <row r="59" customFormat="false" ht="12.75" hidden="false" customHeight="false" outlineLevel="0" collapsed="false">
      <c r="A59" s="0" t="n">
        <f aca="false">ROW(Source!A32)</f>
        <v>32</v>
      </c>
      <c r="B59" s="0" t="n">
        <v>86497997</v>
      </c>
      <c r="C59" s="0" t="n">
        <v>86497977</v>
      </c>
      <c r="D59" s="0" t="n">
        <v>0</v>
      </c>
      <c r="E59" s="0" t="n">
        <v>1</v>
      </c>
      <c r="F59" s="0" t="n">
        <v>1</v>
      </c>
      <c r="G59" s="0" t="n">
        <v>30515945</v>
      </c>
      <c r="H59" s="0" t="n">
        <v>3</v>
      </c>
      <c r="I59" s="0" t="s">
        <v>271</v>
      </c>
      <c r="K59" s="0" t="s">
        <v>272</v>
      </c>
      <c r="L59" s="0" t="n">
        <v>1348</v>
      </c>
      <c r="N59" s="0" t="n">
        <v>1009</v>
      </c>
      <c r="O59" s="0" t="s">
        <v>220</v>
      </c>
      <c r="P59" s="0" t="s">
        <v>220</v>
      </c>
      <c r="Q59" s="0" t="n">
        <v>1000</v>
      </c>
      <c r="X59" s="0" t="n">
        <v>0</v>
      </c>
      <c r="Y59" s="0" t="n">
        <v>0</v>
      </c>
      <c r="Z59" s="0" t="n">
        <v>0</v>
      </c>
      <c r="AA59" s="0" t="n">
        <v>0</v>
      </c>
      <c r="AB59" s="0" t="n">
        <v>0</v>
      </c>
      <c r="AC59" s="0" t="n">
        <v>0</v>
      </c>
      <c r="AD59" s="0" t="n">
        <v>1</v>
      </c>
      <c r="AE59" s="0" t="n">
        <v>0</v>
      </c>
      <c r="AF59" s="0" t="s">
        <v>98</v>
      </c>
      <c r="AG59" s="0" t="n">
        <v>0</v>
      </c>
      <c r="AH59" s="0" t="n">
        <v>2</v>
      </c>
      <c r="AI59" s="0" t="n">
        <v>86497984</v>
      </c>
      <c r="AJ59" s="0" t="n">
        <v>59</v>
      </c>
      <c r="AK59" s="0" t="n">
        <v>0</v>
      </c>
      <c r="AL59" s="0" t="n">
        <v>0</v>
      </c>
      <c r="AM59" s="0" t="n">
        <v>0</v>
      </c>
      <c r="AN59" s="0" t="n">
        <v>0</v>
      </c>
      <c r="AO59" s="0" t="n">
        <v>0</v>
      </c>
      <c r="AP59" s="0" t="n">
        <v>0</v>
      </c>
      <c r="AQ59" s="0" t="n">
        <v>0</v>
      </c>
      <c r="AR59" s="0" t="n">
        <v>0</v>
      </c>
    </row>
    <row r="60" customFormat="false" ht="12.75" hidden="false" customHeight="false" outlineLevel="0" collapsed="false">
      <c r="A60" s="0" t="n">
        <f aca="false">ROW(Source!A32)</f>
        <v>32</v>
      </c>
      <c r="B60" s="0" t="n">
        <v>86497998</v>
      </c>
      <c r="C60" s="0" t="n">
        <v>86497977</v>
      </c>
      <c r="D60" s="0" t="n">
        <v>42194904</v>
      </c>
      <c r="E60" s="0" t="n">
        <v>1</v>
      </c>
      <c r="F60" s="0" t="n">
        <v>1</v>
      </c>
      <c r="G60" s="0" t="n">
        <v>30515945</v>
      </c>
      <c r="H60" s="0" t="n">
        <v>3</v>
      </c>
      <c r="I60" s="0" t="s">
        <v>273</v>
      </c>
      <c r="K60" s="0" t="s">
        <v>274</v>
      </c>
      <c r="L60" s="0" t="n">
        <v>1348</v>
      </c>
      <c r="N60" s="0" t="n">
        <v>1009</v>
      </c>
      <c r="O60" s="0" t="s">
        <v>220</v>
      </c>
      <c r="P60" s="0" t="s">
        <v>220</v>
      </c>
      <c r="Q60" s="0" t="n">
        <v>1000</v>
      </c>
      <c r="X60" s="0" t="n">
        <v>0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  <c r="AD60" s="0" t="n">
        <v>0</v>
      </c>
      <c r="AE60" s="0" t="n">
        <v>0</v>
      </c>
      <c r="AF60" s="0" t="s">
        <v>98</v>
      </c>
      <c r="AG60" s="0" t="n">
        <v>0</v>
      </c>
      <c r="AH60" s="0" t="n">
        <v>2</v>
      </c>
      <c r="AI60" s="0" t="n">
        <v>86497985</v>
      </c>
      <c r="AJ60" s="0" t="n">
        <v>60</v>
      </c>
      <c r="AK60" s="0" t="n">
        <v>0</v>
      </c>
      <c r="AL60" s="0" t="n">
        <v>0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</row>
    <row r="61" customFormat="false" ht="12.75" hidden="false" customHeight="false" outlineLevel="0" collapsed="false">
      <c r="A61" s="0" t="n">
        <f aca="false">ROW(Source!A32)</f>
        <v>32</v>
      </c>
      <c r="B61" s="0" t="n">
        <v>86497999</v>
      </c>
      <c r="C61" s="0" t="n">
        <v>86497977</v>
      </c>
      <c r="D61" s="0" t="n">
        <v>30531790</v>
      </c>
      <c r="E61" s="0" t="n">
        <v>1</v>
      </c>
      <c r="F61" s="0" t="n">
        <v>1</v>
      </c>
      <c r="G61" s="0" t="n">
        <v>30515945</v>
      </c>
      <c r="H61" s="0" t="n">
        <v>3</v>
      </c>
      <c r="I61" s="0" t="s">
        <v>275</v>
      </c>
      <c r="K61" s="0" t="s">
        <v>276</v>
      </c>
      <c r="L61" s="0" t="n">
        <v>1354</v>
      </c>
      <c r="N61" s="0" t="n">
        <v>1010</v>
      </c>
      <c r="O61" s="0" t="s">
        <v>277</v>
      </c>
      <c r="P61" s="0" t="s">
        <v>277</v>
      </c>
      <c r="Q61" s="0" t="n">
        <v>1</v>
      </c>
      <c r="X61" s="0" t="n">
        <v>0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  <c r="AD61" s="0" t="n">
        <v>0</v>
      </c>
      <c r="AE61" s="0" t="n">
        <v>0</v>
      </c>
      <c r="AF61" s="0" t="s">
        <v>98</v>
      </c>
      <c r="AG61" s="0" t="n">
        <v>0</v>
      </c>
      <c r="AH61" s="0" t="n">
        <v>2</v>
      </c>
      <c r="AI61" s="0" t="n">
        <v>86497986</v>
      </c>
      <c r="AJ61" s="0" t="n">
        <v>61</v>
      </c>
      <c r="AK61" s="0" t="n">
        <v>0</v>
      </c>
      <c r="AL61" s="0" t="n">
        <v>0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</v>
      </c>
    </row>
    <row r="62" customFormat="false" ht="12.75" hidden="false" customHeight="false" outlineLevel="0" collapsed="false">
      <c r="A62" s="0" t="n">
        <f aca="false">ROW(Source!A32)</f>
        <v>32</v>
      </c>
      <c r="B62" s="0" t="n">
        <v>86498000</v>
      </c>
      <c r="C62" s="0" t="n">
        <v>86497977</v>
      </c>
      <c r="D62" s="0" t="n">
        <v>30531464</v>
      </c>
      <c r="E62" s="0" t="n">
        <v>1</v>
      </c>
      <c r="F62" s="0" t="n">
        <v>1</v>
      </c>
      <c r="G62" s="0" t="n">
        <v>30515945</v>
      </c>
      <c r="H62" s="0" t="n">
        <v>3</v>
      </c>
      <c r="I62" s="0" t="s">
        <v>278</v>
      </c>
      <c r="K62" s="0" t="s">
        <v>279</v>
      </c>
      <c r="L62" s="0" t="n">
        <v>1339</v>
      </c>
      <c r="N62" s="0" t="n">
        <v>1007</v>
      </c>
      <c r="O62" s="0" t="s">
        <v>222</v>
      </c>
      <c r="P62" s="0" t="s">
        <v>222</v>
      </c>
      <c r="Q62" s="0" t="n">
        <v>1</v>
      </c>
      <c r="X62" s="0" t="n">
        <v>0</v>
      </c>
      <c r="Y62" s="0" t="n">
        <v>0</v>
      </c>
      <c r="Z62" s="0" t="n">
        <v>0</v>
      </c>
      <c r="AA62" s="0" t="n">
        <v>0</v>
      </c>
      <c r="AB62" s="0" t="n">
        <v>0</v>
      </c>
      <c r="AC62" s="0" t="n">
        <v>0</v>
      </c>
      <c r="AD62" s="0" t="n">
        <v>0</v>
      </c>
      <c r="AE62" s="0" t="n">
        <v>0</v>
      </c>
      <c r="AF62" s="0" t="s">
        <v>98</v>
      </c>
      <c r="AG62" s="0" t="n">
        <v>0</v>
      </c>
      <c r="AH62" s="0" t="n">
        <v>2</v>
      </c>
      <c r="AI62" s="0" t="n">
        <v>86497987</v>
      </c>
      <c r="AJ62" s="0" t="n">
        <v>62</v>
      </c>
      <c r="AK62" s="0" t="n">
        <v>0</v>
      </c>
      <c r="AL62" s="0" t="n">
        <v>0</v>
      </c>
      <c r="AM62" s="0" t="n">
        <v>0</v>
      </c>
      <c r="AN62" s="0" t="n">
        <v>0</v>
      </c>
      <c r="AO62" s="0" t="n">
        <v>0</v>
      </c>
      <c r="AP62" s="0" t="n">
        <v>0</v>
      </c>
      <c r="AQ62" s="0" t="n">
        <v>0</v>
      </c>
      <c r="AR62" s="0" t="n">
        <v>0</v>
      </c>
    </row>
    <row r="63" customFormat="false" ht="12.75" hidden="false" customHeight="false" outlineLevel="0" collapsed="false">
      <c r="A63" s="0" t="n">
        <f aca="false">ROW(Source!A32)</f>
        <v>32</v>
      </c>
      <c r="B63" s="0" t="n">
        <v>86498001</v>
      </c>
      <c r="C63" s="0" t="n">
        <v>86497977</v>
      </c>
      <c r="D63" s="0" t="n">
        <v>30531602</v>
      </c>
      <c r="E63" s="0" t="n">
        <v>1</v>
      </c>
      <c r="F63" s="0" t="n">
        <v>1</v>
      </c>
      <c r="G63" s="0" t="n">
        <v>30515945</v>
      </c>
      <c r="H63" s="0" t="n">
        <v>3</v>
      </c>
      <c r="I63" s="0" t="s">
        <v>280</v>
      </c>
      <c r="K63" s="0" t="s">
        <v>281</v>
      </c>
      <c r="L63" s="0" t="n">
        <v>1339</v>
      </c>
      <c r="N63" s="0" t="n">
        <v>1007</v>
      </c>
      <c r="O63" s="0" t="s">
        <v>222</v>
      </c>
      <c r="P63" s="0" t="s">
        <v>222</v>
      </c>
      <c r="Q63" s="0" t="n">
        <v>1</v>
      </c>
      <c r="X63" s="0" t="n">
        <v>0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F63" s="0" t="s">
        <v>98</v>
      </c>
      <c r="AG63" s="0" t="n">
        <v>0</v>
      </c>
      <c r="AH63" s="0" t="n">
        <v>2</v>
      </c>
      <c r="AI63" s="0" t="n">
        <v>86497988</v>
      </c>
      <c r="AJ63" s="0" t="n">
        <v>63</v>
      </c>
      <c r="AK63" s="0" t="n">
        <v>0</v>
      </c>
      <c r="AL63" s="0" t="n">
        <v>0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</row>
    <row r="64" customFormat="false" ht="12.75" hidden="false" customHeight="false" outlineLevel="0" collapsed="false">
      <c r="A64" s="0" t="n">
        <f aca="false">ROW(Source!A32)</f>
        <v>32</v>
      </c>
      <c r="B64" s="0" t="n">
        <v>86498002</v>
      </c>
      <c r="C64" s="0" t="n">
        <v>86497977</v>
      </c>
      <c r="D64" s="0" t="n">
        <v>30531602</v>
      </c>
      <c r="E64" s="0" t="n">
        <v>1</v>
      </c>
      <c r="F64" s="0" t="n">
        <v>1</v>
      </c>
      <c r="G64" s="0" t="n">
        <v>30515945</v>
      </c>
      <c r="H64" s="0" t="n">
        <v>3</v>
      </c>
      <c r="I64" s="0" t="s">
        <v>280</v>
      </c>
      <c r="K64" s="0" t="s">
        <v>282</v>
      </c>
      <c r="L64" s="0" t="n">
        <v>1339</v>
      </c>
      <c r="N64" s="0" t="n">
        <v>1007</v>
      </c>
      <c r="O64" s="0" t="s">
        <v>222</v>
      </c>
      <c r="P64" s="0" t="s">
        <v>222</v>
      </c>
      <c r="Q64" s="0" t="n">
        <v>1</v>
      </c>
      <c r="X64" s="0" t="n">
        <v>0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F64" s="0" t="s">
        <v>98</v>
      </c>
      <c r="AG64" s="0" t="n">
        <v>0</v>
      </c>
      <c r="AH64" s="0" t="n">
        <v>2</v>
      </c>
      <c r="AI64" s="0" t="n">
        <v>86497989</v>
      </c>
      <c r="AJ64" s="0" t="n">
        <v>64</v>
      </c>
      <c r="AK64" s="0" t="n">
        <v>0</v>
      </c>
      <c r="AL64" s="0" t="n">
        <v>0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</row>
    <row r="65" customFormat="false" ht="12.75" hidden="false" customHeight="false" outlineLevel="0" collapsed="false">
      <c r="A65" s="0" t="n">
        <f aca="false">ROW(Source!A32)</f>
        <v>32</v>
      </c>
      <c r="B65" s="0" t="n">
        <v>86498003</v>
      </c>
      <c r="C65" s="0" t="n">
        <v>86497977</v>
      </c>
      <c r="D65" s="0" t="n">
        <v>30531602</v>
      </c>
      <c r="E65" s="0" t="n">
        <v>1</v>
      </c>
      <c r="F65" s="0" t="n">
        <v>1</v>
      </c>
      <c r="G65" s="0" t="n">
        <v>30515945</v>
      </c>
      <c r="H65" s="0" t="n">
        <v>3</v>
      </c>
      <c r="I65" s="0" t="s">
        <v>280</v>
      </c>
      <c r="K65" s="0" t="s">
        <v>283</v>
      </c>
      <c r="L65" s="0" t="n">
        <v>1339</v>
      </c>
      <c r="N65" s="0" t="n">
        <v>1007</v>
      </c>
      <c r="O65" s="0" t="s">
        <v>222</v>
      </c>
      <c r="P65" s="0" t="s">
        <v>222</v>
      </c>
      <c r="Q65" s="0" t="n">
        <v>1</v>
      </c>
      <c r="X65" s="0" t="n">
        <v>0</v>
      </c>
      <c r="Y65" s="0" t="n">
        <v>0</v>
      </c>
      <c r="Z65" s="0" t="n">
        <v>0</v>
      </c>
      <c r="AA65" s="0" t="n">
        <v>0</v>
      </c>
      <c r="AB65" s="0" t="n">
        <v>0</v>
      </c>
      <c r="AC65" s="0" t="n">
        <v>0</v>
      </c>
      <c r="AD65" s="0" t="n">
        <v>0</v>
      </c>
      <c r="AE65" s="0" t="n">
        <v>0</v>
      </c>
      <c r="AF65" s="0" t="s">
        <v>98</v>
      </c>
      <c r="AG65" s="0" t="n">
        <v>0</v>
      </c>
      <c r="AH65" s="0" t="n">
        <v>2</v>
      </c>
      <c r="AI65" s="0" t="n">
        <v>86497990</v>
      </c>
      <c r="AJ65" s="0" t="n">
        <v>65</v>
      </c>
      <c r="AK65" s="0" t="n">
        <v>0</v>
      </c>
      <c r="AL65" s="0" t="n">
        <v>0</v>
      </c>
      <c r="AM65" s="0" t="n">
        <v>0</v>
      </c>
      <c r="AN65" s="0" t="n">
        <v>0</v>
      </c>
      <c r="AO65" s="0" t="n">
        <v>0</v>
      </c>
      <c r="AP65" s="0" t="n">
        <v>0</v>
      </c>
      <c r="AQ65" s="0" t="n">
        <v>0</v>
      </c>
      <c r="AR65" s="0" t="n">
        <v>0</v>
      </c>
    </row>
    <row r="66" customFormat="false" ht="12.75" hidden="false" customHeight="false" outlineLevel="0" collapsed="false">
      <c r="A66" s="0" t="n">
        <f aca="false">ROW(Source!A33)</f>
        <v>33</v>
      </c>
      <c r="B66" s="0" t="n">
        <v>86497991</v>
      </c>
      <c r="C66" s="0" t="n">
        <v>86497977</v>
      </c>
      <c r="D66" s="0" t="n">
        <v>0</v>
      </c>
      <c r="E66" s="0" t="n">
        <v>1</v>
      </c>
      <c r="F66" s="0" t="n">
        <v>1</v>
      </c>
      <c r="G66" s="0" t="n">
        <v>30515945</v>
      </c>
      <c r="H66" s="0" t="n">
        <v>1</v>
      </c>
      <c r="I66" s="0" t="s">
        <v>93</v>
      </c>
      <c r="K66" s="0" t="s">
        <v>258</v>
      </c>
      <c r="L66" s="0" t="n">
        <v>1369</v>
      </c>
      <c r="N66" s="0" t="n">
        <v>1013</v>
      </c>
      <c r="O66" s="0" t="s">
        <v>259</v>
      </c>
      <c r="P66" s="0" t="s">
        <v>259</v>
      </c>
      <c r="Q66" s="0" t="n">
        <v>1</v>
      </c>
      <c r="X66" s="0" t="n">
        <v>60.3784192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  <c r="AD66" s="0" t="n">
        <v>1</v>
      </c>
      <c r="AE66" s="0" t="n">
        <v>1</v>
      </c>
      <c r="AF66" s="0" t="s">
        <v>99</v>
      </c>
      <c r="AG66" s="0" t="n">
        <v>53.133008896</v>
      </c>
      <c r="AH66" s="0" t="n">
        <v>2</v>
      </c>
      <c r="AI66" s="0" t="n">
        <v>86497978</v>
      </c>
      <c r="AJ66" s="0" t="n">
        <v>66</v>
      </c>
      <c r="AK66" s="0" t="n">
        <v>0</v>
      </c>
      <c r="AL66" s="0" t="n">
        <v>0</v>
      </c>
      <c r="AM66" s="0" t="n">
        <v>0</v>
      </c>
      <c r="AN66" s="0" t="n">
        <v>0</v>
      </c>
      <c r="AO66" s="0" t="n">
        <v>0</v>
      </c>
      <c r="AP66" s="0" t="n">
        <v>0</v>
      </c>
      <c r="AQ66" s="0" t="n">
        <v>0</v>
      </c>
      <c r="AR66" s="0" t="n">
        <v>0</v>
      </c>
    </row>
    <row r="67" customFormat="false" ht="12.75" hidden="false" customHeight="false" outlineLevel="0" collapsed="false">
      <c r="A67" s="0" t="n">
        <f aca="false">ROW(Source!A33)</f>
        <v>33</v>
      </c>
      <c r="B67" s="0" t="n">
        <v>86497992</v>
      </c>
      <c r="C67" s="0" t="n">
        <v>86497977</v>
      </c>
      <c r="D67" s="0" t="n">
        <v>0</v>
      </c>
      <c r="E67" s="0" t="n">
        <v>1</v>
      </c>
      <c r="F67" s="0" t="n">
        <v>1</v>
      </c>
      <c r="G67" s="0" t="n">
        <v>30515945</v>
      </c>
      <c r="H67" s="0" t="n">
        <v>2</v>
      </c>
      <c r="I67" s="0" t="s">
        <v>260</v>
      </c>
      <c r="K67" s="0" t="s">
        <v>261</v>
      </c>
      <c r="L67" s="0" t="n">
        <v>1368</v>
      </c>
      <c r="N67" s="0" t="n">
        <v>1011</v>
      </c>
      <c r="O67" s="0" t="s">
        <v>262</v>
      </c>
      <c r="P67" s="0" t="s">
        <v>262</v>
      </c>
      <c r="Q67" s="0" t="n">
        <v>1</v>
      </c>
      <c r="X67" s="0" t="n">
        <v>0.21807104</v>
      </c>
      <c r="Y67" s="0" t="n">
        <v>0</v>
      </c>
      <c r="Z67" s="0" t="n">
        <v>0.74</v>
      </c>
      <c r="AA67" s="0" t="n">
        <v>0</v>
      </c>
      <c r="AB67" s="0" t="n">
        <v>0</v>
      </c>
      <c r="AC67" s="0" t="n">
        <v>0</v>
      </c>
      <c r="AD67" s="0" t="n">
        <v>1</v>
      </c>
      <c r="AE67" s="0" t="n">
        <v>0</v>
      </c>
      <c r="AF67" s="0" t="s">
        <v>99</v>
      </c>
      <c r="AG67" s="0" t="n">
        <v>0.1919025152</v>
      </c>
      <c r="AH67" s="0" t="n">
        <v>2</v>
      </c>
      <c r="AI67" s="0" t="n">
        <v>86497979</v>
      </c>
      <c r="AJ67" s="0" t="n">
        <v>67</v>
      </c>
      <c r="AK67" s="0" t="n">
        <v>0</v>
      </c>
      <c r="AL67" s="0" t="n">
        <v>0</v>
      </c>
      <c r="AM67" s="0" t="n">
        <v>0</v>
      </c>
      <c r="AN67" s="0" t="n">
        <v>0</v>
      </c>
      <c r="AO67" s="0" t="n">
        <v>0</v>
      </c>
      <c r="AP67" s="0" t="n">
        <v>0</v>
      </c>
      <c r="AQ67" s="0" t="n">
        <v>0</v>
      </c>
      <c r="AR67" s="0" t="n">
        <v>0</v>
      </c>
    </row>
    <row r="68" customFormat="false" ht="12.75" hidden="false" customHeight="false" outlineLevel="0" collapsed="false">
      <c r="A68" s="0" t="n">
        <f aca="false">ROW(Source!A33)</f>
        <v>33</v>
      </c>
      <c r="B68" s="0" t="n">
        <v>86497993</v>
      </c>
      <c r="C68" s="0" t="n">
        <v>86497977</v>
      </c>
      <c r="D68" s="0" t="n">
        <v>0</v>
      </c>
      <c r="E68" s="0" t="n">
        <v>1</v>
      </c>
      <c r="F68" s="0" t="n">
        <v>1</v>
      </c>
      <c r="G68" s="0" t="n">
        <v>30515945</v>
      </c>
      <c r="H68" s="0" t="n">
        <v>2</v>
      </c>
      <c r="I68" s="0" t="s">
        <v>263</v>
      </c>
      <c r="K68" s="0" t="s">
        <v>264</v>
      </c>
      <c r="L68" s="0" t="n">
        <v>1368</v>
      </c>
      <c r="N68" s="0" t="n">
        <v>1011</v>
      </c>
      <c r="O68" s="0" t="s">
        <v>262</v>
      </c>
      <c r="P68" s="0" t="s">
        <v>262</v>
      </c>
      <c r="Q68" s="0" t="n">
        <v>1</v>
      </c>
      <c r="X68" s="0" t="n">
        <v>4.85889536</v>
      </c>
      <c r="Y68" s="0" t="n">
        <v>0</v>
      </c>
      <c r="Z68" s="0" t="n">
        <v>73.13</v>
      </c>
      <c r="AA68" s="0" t="n">
        <v>11.11</v>
      </c>
      <c r="AB68" s="0" t="n">
        <v>0</v>
      </c>
      <c r="AC68" s="0" t="n">
        <v>0</v>
      </c>
      <c r="AD68" s="0" t="n">
        <v>1</v>
      </c>
      <c r="AE68" s="0" t="n">
        <v>0</v>
      </c>
      <c r="AF68" s="0" t="s">
        <v>99</v>
      </c>
      <c r="AG68" s="0" t="n">
        <v>4.2758279168</v>
      </c>
      <c r="AH68" s="0" t="n">
        <v>2</v>
      </c>
      <c r="AI68" s="0" t="n">
        <v>86497980</v>
      </c>
      <c r="AJ68" s="0" t="n">
        <v>68</v>
      </c>
      <c r="AK68" s="0" t="n">
        <v>0</v>
      </c>
      <c r="AL68" s="0" t="n">
        <v>0</v>
      </c>
      <c r="AM68" s="0" t="n">
        <v>0</v>
      </c>
      <c r="AN68" s="0" t="n">
        <v>0</v>
      </c>
      <c r="AO68" s="0" t="n">
        <v>0</v>
      </c>
      <c r="AP68" s="0" t="n">
        <v>0</v>
      </c>
      <c r="AQ68" s="0" t="n">
        <v>0</v>
      </c>
      <c r="AR68" s="0" t="n">
        <v>0</v>
      </c>
    </row>
    <row r="69" customFormat="false" ht="12.75" hidden="false" customHeight="false" outlineLevel="0" collapsed="false">
      <c r="A69" s="0" t="n">
        <f aca="false">ROW(Source!A33)</f>
        <v>33</v>
      </c>
      <c r="B69" s="0" t="n">
        <v>86497994</v>
      </c>
      <c r="C69" s="0" t="n">
        <v>86497977</v>
      </c>
      <c r="D69" s="0" t="n">
        <v>0</v>
      </c>
      <c r="E69" s="0" t="n">
        <v>1</v>
      </c>
      <c r="F69" s="0" t="n">
        <v>1</v>
      </c>
      <c r="G69" s="0" t="n">
        <v>30515945</v>
      </c>
      <c r="H69" s="0" t="n">
        <v>2</v>
      </c>
      <c r="I69" s="0" t="s">
        <v>265</v>
      </c>
      <c r="K69" s="0" t="s">
        <v>266</v>
      </c>
      <c r="L69" s="0" t="n">
        <v>1368</v>
      </c>
      <c r="N69" s="0" t="n">
        <v>1011</v>
      </c>
      <c r="O69" s="0" t="s">
        <v>262</v>
      </c>
      <c r="P69" s="0" t="s">
        <v>262</v>
      </c>
      <c r="Q69" s="0" t="n">
        <v>1</v>
      </c>
      <c r="X69" s="0" t="n">
        <v>1.92175104</v>
      </c>
      <c r="Y69" s="0" t="n">
        <v>0</v>
      </c>
      <c r="Z69" s="0" t="n">
        <v>157.67</v>
      </c>
      <c r="AA69" s="0" t="n">
        <v>14.9</v>
      </c>
      <c r="AB69" s="0" t="n">
        <v>0</v>
      </c>
      <c r="AC69" s="0" t="n">
        <v>0</v>
      </c>
      <c r="AD69" s="0" t="n">
        <v>1</v>
      </c>
      <c r="AE69" s="0" t="n">
        <v>0</v>
      </c>
      <c r="AF69" s="0" t="s">
        <v>99</v>
      </c>
      <c r="AG69" s="0" t="n">
        <v>1.6911409152</v>
      </c>
      <c r="AH69" s="0" t="n">
        <v>2</v>
      </c>
      <c r="AI69" s="0" t="n">
        <v>86497981</v>
      </c>
      <c r="AJ69" s="0" t="n">
        <v>69</v>
      </c>
      <c r="AK69" s="0" t="n">
        <v>0</v>
      </c>
      <c r="AL69" s="0" t="n">
        <v>0</v>
      </c>
      <c r="AM69" s="0" t="n">
        <v>0</v>
      </c>
      <c r="AN69" s="0" t="n">
        <v>0</v>
      </c>
      <c r="AO69" s="0" t="n">
        <v>0</v>
      </c>
      <c r="AP69" s="0" t="n">
        <v>0</v>
      </c>
      <c r="AQ69" s="0" t="n">
        <v>0</v>
      </c>
      <c r="AR69" s="0" t="n">
        <v>0</v>
      </c>
    </row>
    <row r="70" customFormat="false" ht="12.75" hidden="false" customHeight="false" outlineLevel="0" collapsed="false">
      <c r="A70" s="0" t="n">
        <f aca="false">ROW(Source!A33)</f>
        <v>33</v>
      </c>
      <c r="B70" s="0" t="n">
        <v>86497995</v>
      </c>
      <c r="C70" s="0" t="n">
        <v>86497977</v>
      </c>
      <c r="D70" s="0" t="n">
        <v>0</v>
      </c>
      <c r="E70" s="0" t="n">
        <v>1</v>
      </c>
      <c r="F70" s="0" t="n">
        <v>1</v>
      </c>
      <c r="G70" s="0" t="n">
        <v>30515945</v>
      </c>
      <c r="H70" s="0" t="n">
        <v>2</v>
      </c>
      <c r="I70" s="0" t="s">
        <v>267</v>
      </c>
      <c r="K70" s="0" t="s">
        <v>268</v>
      </c>
      <c r="L70" s="0" t="n">
        <v>1368</v>
      </c>
      <c r="N70" s="0" t="n">
        <v>1011</v>
      </c>
      <c r="O70" s="0" t="s">
        <v>262</v>
      </c>
      <c r="P70" s="0" t="s">
        <v>262</v>
      </c>
      <c r="Q70" s="0" t="n">
        <v>1</v>
      </c>
      <c r="X70" s="0" t="n">
        <v>0.15673856</v>
      </c>
      <c r="Y70" s="0" t="n">
        <v>0</v>
      </c>
      <c r="Z70" s="0" t="n">
        <v>145.15</v>
      </c>
      <c r="AA70" s="0" t="n">
        <v>12.8</v>
      </c>
      <c r="AB70" s="0" t="n">
        <v>0</v>
      </c>
      <c r="AC70" s="0" t="n">
        <v>0</v>
      </c>
      <c r="AD70" s="0" t="n">
        <v>1</v>
      </c>
      <c r="AE70" s="0" t="n">
        <v>0</v>
      </c>
      <c r="AF70" s="0" t="s">
        <v>99</v>
      </c>
      <c r="AG70" s="0" t="n">
        <v>0.1379299328</v>
      </c>
      <c r="AH70" s="0" t="n">
        <v>2</v>
      </c>
      <c r="AI70" s="0" t="n">
        <v>86497982</v>
      </c>
      <c r="AJ70" s="0" t="n">
        <v>70</v>
      </c>
      <c r="AK70" s="0" t="n">
        <v>0</v>
      </c>
      <c r="AL70" s="0" t="n">
        <v>0</v>
      </c>
      <c r="AM70" s="0" t="n">
        <v>0</v>
      </c>
      <c r="AN70" s="0" t="n">
        <v>0</v>
      </c>
      <c r="AO70" s="0" t="n">
        <v>0</v>
      </c>
      <c r="AP70" s="0" t="n">
        <v>0</v>
      </c>
      <c r="AQ70" s="0" t="n">
        <v>0</v>
      </c>
      <c r="AR70" s="0" t="n">
        <v>0</v>
      </c>
    </row>
    <row r="71" customFormat="false" ht="12.75" hidden="false" customHeight="false" outlineLevel="0" collapsed="false">
      <c r="A71" s="0" t="n">
        <f aca="false">ROW(Source!A33)</f>
        <v>33</v>
      </c>
      <c r="B71" s="0" t="n">
        <v>86497996</v>
      </c>
      <c r="C71" s="0" t="n">
        <v>86497977</v>
      </c>
      <c r="D71" s="0" t="n">
        <v>0</v>
      </c>
      <c r="E71" s="0" t="n">
        <v>1</v>
      </c>
      <c r="F71" s="0" t="n">
        <v>1</v>
      </c>
      <c r="G71" s="0" t="n">
        <v>30515945</v>
      </c>
      <c r="H71" s="0" t="n">
        <v>3</v>
      </c>
      <c r="I71" s="0" t="s">
        <v>269</v>
      </c>
      <c r="K71" s="0" t="s">
        <v>270</v>
      </c>
      <c r="L71" s="0" t="n">
        <v>1339</v>
      </c>
      <c r="N71" s="0" t="n">
        <v>1007</v>
      </c>
      <c r="O71" s="0" t="s">
        <v>222</v>
      </c>
      <c r="P71" s="0" t="s">
        <v>222</v>
      </c>
      <c r="Q71" s="0" t="n">
        <v>1</v>
      </c>
      <c r="X71" s="0" t="n">
        <v>0</v>
      </c>
      <c r="Y71" s="0" t="n">
        <v>0</v>
      </c>
      <c r="Z71" s="0" t="n">
        <v>0</v>
      </c>
      <c r="AA71" s="0" t="n">
        <v>0</v>
      </c>
      <c r="AB71" s="0" t="n">
        <v>0</v>
      </c>
      <c r="AC71" s="0" t="n">
        <v>0</v>
      </c>
      <c r="AD71" s="0" t="n">
        <v>1</v>
      </c>
      <c r="AE71" s="0" t="n">
        <v>0</v>
      </c>
      <c r="AF71" s="0" t="s">
        <v>98</v>
      </c>
      <c r="AG71" s="0" t="n">
        <v>0</v>
      </c>
      <c r="AH71" s="0" t="n">
        <v>2</v>
      </c>
      <c r="AI71" s="0" t="n">
        <v>86497983</v>
      </c>
      <c r="AJ71" s="0" t="n">
        <v>71</v>
      </c>
      <c r="AK71" s="0" t="n">
        <v>0</v>
      </c>
      <c r="AL71" s="0" t="n">
        <v>0</v>
      </c>
      <c r="AM71" s="0" t="n">
        <v>0</v>
      </c>
      <c r="AN71" s="0" t="n">
        <v>0</v>
      </c>
      <c r="AO71" s="0" t="n">
        <v>0</v>
      </c>
      <c r="AP71" s="0" t="n">
        <v>0</v>
      </c>
      <c r="AQ71" s="0" t="n">
        <v>0</v>
      </c>
      <c r="AR71" s="0" t="n">
        <v>0</v>
      </c>
    </row>
    <row r="72" customFormat="false" ht="12.75" hidden="false" customHeight="false" outlineLevel="0" collapsed="false">
      <c r="A72" s="0" t="n">
        <f aca="false">ROW(Source!A33)</f>
        <v>33</v>
      </c>
      <c r="B72" s="0" t="n">
        <v>86497997</v>
      </c>
      <c r="C72" s="0" t="n">
        <v>86497977</v>
      </c>
      <c r="D72" s="0" t="n">
        <v>0</v>
      </c>
      <c r="E72" s="0" t="n">
        <v>1</v>
      </c>
      <c r="F72" s="0" t="n">
        <v>1</v>
      </c>
      <c r="G72" s="0" t="n">
        <v>30515945</v>
      </c>
      <c r="H72" s="0" t="n">
        <v>3</v>
      </c>
      <c r="I72" s="0" t="s">
        <v>271</v>
      </c>
      <c r="K72" s="0" t="s">
        <v>272</v>
      </c>
      <c r="L72" s="0" t="n">
        <v>1348</v>
      </c>
      <c r="N72" s="0" t="n">
        <v>1009</v>
      </c>
      <c r="O72" s="0" t="s">
        <v>220</v>
      </c>
      <c r="P72" s="0" t="s">
        <v>220</v>
      </c>
      <c r="Q72" s="0" t="n">
        <v>1000</v>
      </c>
      <c r="X72" s="0" t="n">
        <v>0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0</v>
      </c>
      <c r="AD72" s="0" t="n">
        <v>1</v>
      </c>
      <c r="AE72" s="0" t="n">
        <v>0</v>
      </c>
      <c r="AF72" s="0" t="s">
        <v>98</v>
      </c>
      <c r="AG72" s="0" t="n">
        <v>0</v>
      </c>
      <c r="AH72" s="0" t="n">
        <v>2</v>
      </c>
      <c r="AI72" s="0" t="n">
        <v>86497984</v>
      </c>
      <c r="AJ72" s="0" t="n">
        <v>72</v>
      </c>
      <c r="AK72" s="0" t="n">
        <v>0</v>
      </c>
      <c r="AL72" s="0" t="n">
        <v>0</v>
      </c>
      <c r="AM72" s="0" t="n">
        <v>0</v>
      </c>
      <c r="AN72" s="0" t="n">
        <v>0</v>
      </c>
      <c r="AO72" s="0" t="n">
        <v>0</v>
      </c>
      <c r="AP72" s="0" t="n">
        <v>0</v>
      </c>
      <c r="AQ72" s="0" t="n">
        <v>0</v>
      </c>
      <c r="AR72" s="0" t="n">
        <v>0</v>
      </c>
    </row>
    <row r="73" customFormat="false" ht="12.75" hidden="false" customHeight="false" outlineLevel="0" collapsed="false">
      <c r="A73" s="0" t="n">
        <f aca="false">ROW(Source!A33)</f>
        <v>33</v>
      </c>
      <c r="B73" s="0" t="n">
        <v>86497998</v>
      </c>
      <c r="C73" s="0" t="n">
        <v>86497977</v>
      </c>
      <c r="D73" s="0" t="n">
        <v>42194904</v>
      </c>
      <c r="E73" s="0" t="n">
        <v>1</v>
      </c>
      <c r="F73" s="0" t="n">
        <v>1</v>
      </c>
      <c r="G73" s="0" t="n">
        <v>30515945</v>
      </c>
      <c r="H73" s="0" t="n">
        <v>3</v>
      </c>
      <c r="I73" s="0" t="s">
        <v>273</v>
      </c>
      <c r="K73" s="0" t="s">
        <v>274</v>
      </c>
      <c r="L73" s="0" t="n">
        <v>1348</v>
      </c>
      <c r="N73" s="0" t="n">
        <v>1009</v>
      </c>
      <c r="O73" s="0" t="s">
        <v>220</v>
      </c>
      <c r="P73" s="0" t="s">
        <v>220</v>
      </c>
      <c r="Q73" s="0" t="n">
        <v>1000</v>
      </c>
      <c r="X73" s="0" t="n">
        <v>0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  <c r="AD73" s="0" t="n">
        <v>0</v>
      </c>
      <c r="AE73" s="0" t="n">
        <v>0</v>
      </c>
      <c r="AF73" s="0" t="s">
        <v>98</v>
      </c>
      <c r="AG73" s="0" t="n">
        <v>0</v>
      </c>
      <c r="AH73" s="0" t="n">
        <v>2</v>
      </c>
      <c r="AI73" s="0" t="n">
        <v>86497985</v>
      </c>
      <c r="AJ73" s="0" t="n">
        <v>73</v>
      </c>
      <c r="AK73" s="0" t="n">
        <v>0</v>
      </c>
      <c r="AL73" s="0" t="n">
        <v>0</v>
      </c>
      <c r="AM73" s="0" t="n">
        <v>0</v>
      </c>
      <c r="AN73" s="0" t="n">
        <v>0</v>
      </c>
      <c r="AO73" s="0" t="n">
        <v>0</v>
      </c>
      <c r="AP73" s="0" t="n">
        <v>0</v>
      </c>
      <c r="AQ73" s="0" t="n">
        <v>0</v>
      </c>
      <c r="AR73" s="0" t="n">
        <v>0</v>
      </c>
    </row>
    <row r="74" customFormat="false" ht="12.75" hidden="false" customHeight="false" outlineLevel="0" collapsed="false">
      <c r="A74" s="0" t="n">
        <f aca="false">ROW(Source!A33)</f>
        <v>33</v>
      </c>
      <c r="B74" s="0" t="n">
        <v>86497999</v>
      </c>
      <c r="C74" s="0" t="n">
        <v>86497977</v>
      </c>
      <c r="D74" s="0" t="n">
        <v>30531790</v>
      </c>
      <c r="E74" s="0" t="n">
        <v>1</v>
      </c>
      <c r="F74" s="0" t="n">
        <v>1</v>
      </c>
      <c r="G74" s="0" t="n">
        <v>30515945</v>
      </c>
      <c r="H74" s="0" t="n">
        <v>3</v>
      </c>
      <c r="I74" s="0" t="s">
        <v>275</v>
      </c>
      <c r="K74" s="0" t="s">
        <v>276</v>
      </c>
      <c r="L74" s="0" t="n">
        <v>1354</v>
      </c>
      <c r="N74" s="0" t="n">
        <v>1010</v>
      </c>
      <c r="O74" s="0" t="s">
        <v>277</v>
      </c>
      <c r="P74" s="0" t="s">
        <v>277</v>
      </c>
      <c r="Q74" s="0" t="n">
        <v>1</v>
      </c>
      <c r="X74" s="0" t="n">
        <v>0</v>
      </c>
      <c r="Y74" s="0" t="n">
        <v>0</v>
      </c>
      <c r="Z74" s="0" t="n">
        <v>0</v>
      </c>
      <c r="AA74" s="0" t="n">
        <v>0</v>
      </c>
      <c r="AB74" s="0" t="n">
        <v>0</v>
      </c>
      <c r="AC74" s="0" t="n">
        <v>0</v>
      </c>
      <c r="AD74" s="0" t="n">
        <v>0</v>
      </c>
      <c r="AE74" s="0" t="n">
        <v>0</v>
      </c>
      <c r="AF74" s="0" t="s">
        <v>98</v>
      </c>
      <c r="AG74" s="0" t="n">
        <v>0</v>
      </c>
      <c r="AH74" s="0" t="n">
        <v>2</v>
      </c>
      <c r="AI74" s="0" t="n">
        <v>86497986</v>
      </c>
      <c r="AJ74" s="0" t="n">
        <v>74</v>
      </c>
      <c r="AK74" s="0" t="n">
        <v>0</v>
      </c>
      <c r="AL74" s="0" t="n">
        <v>0</v>
      </c>
      <c r="AM74" s="0" t="n">
        <v>0</v>
      </c>
      <c r="AN74" s="0" t="n">
        <v>0</v>
      </c>
      <c r="AO74" s="0" t="n">
        <v>0</v>
      </c>
      <c r="AP74" s="0" t="n">
        <v>0</v>
      </c>
      <c r="AQ74" s="0" t="n">
        <v>0</v>
      </c>
      <c r="AR74" s="0" t="n">
        <v>0</v>
      </c>
    </row>
    <row r="75" customFormat="false" ht="12.75" hidden="false" customHeight="false" outlineLevel="0" collapsed="false">
      <c r="A75" s="0" t="n">
        <f aca="false">ROW(Source!A33)</f>
        <v>33</v>
      </c>
      <c r="B75" s="0" t="n">
        <v>86498000</v>
      </c>
      <c r="C75" s="0" t="n">
        <v>86497977</v>
      </c>
      <c r="D75" s="0" t="n">
        <v>30531464</v>
      </c>
      <c r="E75" s="0" t="n">
        <v>1</v>
      </c>
      <c r="F75" s="0" t="n">
        <v>1</v>
      </c>
      <c r="G75" s="0" t="n">
        <v>30515945</v>
      </c>
      <c r="H75" s="0" t="n">
        <v>3</v>
      </c>
      <c r="I75" s="0" t="s">
        <v>278</v>
      </c>
      <c r="K75" s="0" t="s">
        <v>279</v>
      </c>
      <c r="L75" s="0" t="n">
        <v>1339</v>
      </c>
      <c r="N75" s="0" t="n">
        <v>1007</v>
      </c>
      <c r="O75" s="0" t="s">
        <v>222</v>
      </c>
      <c r="P75" s="0" t="s">
        <v>222</v>
      </c>
      <c r="Q75" s="0" t="n">
        <v>1</v>
      </c>
      <c r="X75" s="0" t="n">
        <v>0</v>
      </c>
      <c r="Y75" s="0" t="n">
        <v>0</v>
      </c>
      <c r="Z75" s="0" t="n">
        <v>0</v>
      </c>
      <c r="AA75" s="0" t="n">
        <v>0</v>
      </c>
      <c r="AB75" s="0" t="n">
        <v>0</v>
      </c>
      <c r="AC75" s="0" t="n">
        <v>0</v>
      </c>
      <c r="AD75" s="0" t="n">
        <v>0</v>
      </c>
      <c r="AE75" s="0" t="n">
        <v>0</v>
      </c>
      <c r="AF75" s="0" t="s">
        <v>98</v>
      </c>
      <c r="AG75" s="0" t="n">
        <v>0</v>
      </c>
      <c r="AH75" s="0" t="n">
        <v>2</v>
      </c>
      <c r="AI75" s="0" t="n">
        <v>86497987</v>
      </c>
      <c r="AJ75" s="0" t="n">
        <v>75</v>
      </c>
      <c r="AK75" s="0" t="n">
        <v>0</v>
      </c>
      <c r="AL75" s="0" t="n">
        <v>0</v>
      </c>
      <c r="AM75" s="0" t="n">
        <v>0</v>
      </c>
      <c r="AN75" s="0" t="n">
        <v>0</v>
      </c>
      <c r="AO75" s="0" t="n">
        <v>0</v>
      </c>
      <c r="AP75" s="0" t="n">
        <v>0</v>
      </c>
      <c r="AQ75" s="0" t="n">
        <v>0</v>
      </c>
      <c r="AR75" s="0" t="n">
        <v>0</v>
      </c>
    </row>
    <row r="76" customFormat="false" ht="12.75" hidden="false" customHeight="false" outlineLevel="0" collapsed="false">
      <c r="A76" s="0" t="n">
        <f aca="false">ROW(Source!A33)</f>
        <v>33</v>
      </c>
      <c r="B76" s="0" t="n">
        <v>86498001</v>
      </c>
      <c r="C76" s="0" t="n">
        <v>86497977</v>
      </c>
      <c r="D76" s="0" t="n">
        <v>30531602</v>
      </c>
      <c r="E76" s="0" t="n">
        <v>1</v>
      </c>
      <c r="F76" s="0" t="n">
        <v>1</v>
      </c>
      <c r="G76" s="0" t="n">
        <v>30515945</v>
      </c>
      <c r="H76" s="0" t="n">
        <v>3</v>
      </c>
      <c r="I76" s="0" t="s">
        <v>280</v>
      </c>
      <c r="K76" s="0" t="s">
        <v>281</v>
      </c>
      <c r="L76" s="0" t="n">
        <v>1339</v>
      </c>
      <c r="N76" s="0" t="n">
        <v>1007</v>
      </c>
      <c r="O76" s="0" t="s">
        <v>222</v>
      </c>
      <c r="P76" s="0" t="s">
        <v>222</v>
      </c>
      <c r="Q76" s="0" t="n">
        <v>1</v>
      </c>
      <c r="X76" s="0" t="n">
        <v>0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</v>
      </c>
      <c r="AF76" s="0" t="s">
        <v>98</v>
      </c>
      <c r="AG76" s="0" t="n">
        <v>0</v>
      </c>
      <c r="AH76" s="0" t="n">
        <v>2</v>
      </c>
      <c r="AI76" s="0" t="n">
        <v>86497988</v>
      </c>
      <c r="AJ76" s="0" t="n">
        <v>76</v>
      </c>
      <c r="AK76" s="0" t="n">
        <v>0</v>
      </c>
      <c r="AL76" s="0" t="n">
        <v>0</v>
      </c>
      <c r="AM76" s="0" t="n">
        <v>0</v>
      </c>
      <c r="AN76" s="0" t="n">
        <v>0</v>
      </c>
      <c r="AO76" s="0" t="n">
        <v>0</v>
      </c>
      <c r="AP76" s="0" t="n">
        <v>0</v>
      </c>
      <c r="AQ76" s="0" t="n">
        <v>0</v>
      </c>
      <c r="AR76" s="0" t="n">
        <v>0</v>
      </c>
    </row>
    <row r="77" customFormat="false" ht="12.75" hidden="false" customHeight="false" outlineLevel="0" collapsed="false">
      <c r="A77" s="0" t="n">
        <f aca="false">ROW(Source!A33)</f>
        <v>33</v>
      </c>
      <c r="B77" s="0" t="n">
        <v>86498002</v>
      </c>
      <c r="C77" s="0" t="n">
        <v>86497977</v>
      </c>
      <c r="D77" s="0" t="n">
        <v>30531602</v>
      </c>
      <c r="E77" s="0" t="n">
        <v>1</v>
      </c>
      <c r="F77" s="0" t="n">
        <v>1</v>
      </c>
      <c r="G77" s="0" t="n">
        <v>30515945</v>
      </c>
      <c r="H77" s="0" t="n">
        <v>3</v>
      </c>
      <c r="I77" s="0" t="s">
        <v>280</v>
      </c>
      <c r="K77" s="0" t="s">
        <v>282</v>
      </c>
      <c r="L77" s="0" t="n">
        <v>1339</v>
      </c>
      <c r="N77" s="0" t="n">
        <v>1007</v>
      </c>
      <c r="O77" s="0" t="s">
        <v>222</v>
      </c>
      <c r="P77" s="0" t="s">
        <v>222</v>
      </c>
      <c r="Q77" s="0" t="n">
        <v>1</v>
      </c>
      <c r="X77" s="0" t="n">
        <v>0</v>
      </c>
      <c r="Y77" s="0" t="n">
        <v>0</v>
      </c>
      <c r="Z77" s="0" t="n">
        <v>0</v>
      </c>
      <c r="AA77" s="0" t="n">
        <v>0</v>
      </c>
      <c r="AB77" s="0" t="n">
        <v>0</v>
      </c>
      <c r="AC77" s="0" t="n">
        <v>0</v>
      </c>
      <c r="AD77" s="0" t="n">
        <v>0</v>
      </c>
      <c r="AE77" s="0" t="n">
        <v>0</v>
      </c>
      <c r="AF77" s="0" t="s">
        <v>98</v>
      </c>
      <c r="AG77" s="0" t="n">
        <v>0</v>
      </c>
      <c r="AH77" s="0" t="n">
        <v>2</v>
      </c>
      <c r="AI77" s="0" t="n">
        <v>86497989</v>
      </c>
      <c r="AJ77" s="0" t="n">
        <v>77</v>
      </c>
      <c r="AK77" s="0" t="n">
        <v>0</v>
      </c>
      <c r="AL77" s="0" t="n">
        <v>0</v>
      </c>
      <c r="AM77" s="0" t="n">
        <v>0</v>
      </c>
      <c r="AN77" s="0" t="n">
        <v>0</v>
      </c>
      <c r="AO77" s="0" t="n">
        <v>0</v>
      </c>
      <c r="AP77" s="0" t="n">
        <v>0</v>
      </c>
      <c r="AQ77" s="0" t="n">
        <v>0</v>
      </c>
      <c r="AR77" s="0" t="n">
        <v>0</v>
      </c>
    </row>
    <row r="78" customFormat="false" ht="12.75" hidden="false" customHeight="false" outlineLevel="0" collapsed="false">
      <c r="A78" s="0" t="n">
        <f aca="false">ROW(Source!A33)</f>
        <v>33</v>
      </c>
      <c r="B78" s="0" t="n">
        <v>86498003</v>
      </c>
      <c r="C78" s="0" t="n">
        <v>86497977</v>
      </c>
      <c r="D78" s="0" t="n">
        <v>30531602</v>
      </c>
      <c r="E78" s="0" t="n">
        <v>1</v>
      </c>
      <c r="F78" s="0" t="n">
        <v>1</v>
      </c>
      <c r="G78" s="0" t="n">
        <v>30515945</v>
      </c>
      <c r="H78" s="0" t="n">
        <v>3</v>
      </c>
      <c r="I78" s="0" t="s">
        <v>280</v>
      </c>
      <c r="K78" s="0" t="s">
        <v>283</v>
      </c>
      <c r="L78" s="0" t="n">
        <v>1339</v>
      </c>
      <c r="N78" s="0" t="n">
        <v>1007</v>
      </c>
      <c r="O78" s="0" t="s">
        <v>222</v>
      </c>
      <c r="P78" s="0" t="s">
        <v>222</v>
      </c>
      <c r="Q78" s="0" t="n">
        <v>1</v>
      </c>
      <c r="X78" s="0" t="n">
        <v>0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</v>
      </c>
      <c r="AF78" s="0" t="s">
        <v>98</v>
      </c>
      <c r="AG78" s="0" t="n">
        <v>0</v>
      </c>
      <c r="AH78" s="0" t="n">
        <v>2</v>
      </c>
      <c r="AI78" s="0" t="n">
        <v>86497990</v>
      </c>
      <c r="AJ78" s="0" t="n">
        <v>78</v>
      </c>
      <c r="AK78" s="0" t="n">
        <v>0</v>
      </c>
      <c r="AL78" s="0" t="n">
        <v>0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</row>
    <row r="79" customFormat="false" ht="12.75" hidden="false" customHeight="false" outlineLevel="0" collapsed="false">
      <c r="A79" s="0" t="n">
        <f aca="false">ROW(Source!A69)</f>
        <v>69</v>
      </c>
      <c r="B79" s="0" t="n">
        <v>86498024</v>
      </c>
      <c r="C79" s="0" t="n">
        <v>86498004</v>
      </c>
      <c r="D79" s="0" t="n">
        <v>0</v>
      </c>
      <c r="E79" s="0" t="n">
        <v>1</v>
      </c>
      <c r="F79" s="0" t="n">
        <v>1</v>
      </c>
      <c r="G79" s="0" t="n">
        <v>30515945</v>
      </c>
      <c r="H79" s="0" t="n">
        <v>1</v>
      </c>
      <c r="I79" s="0" t="s">
        <v>93</v>
      </c>
      <c r="K79" s="0" t="s">
        <v>258</v>
      </c>
      <c r="L79" s="0" t="n">
        <v>1369</v>
      </c>
      <c r="N79" s="0" t="n">
        <v>1013</v>
      </c>
      <c r="O79" s="0" t="s">
        <v>259</v>
      </c>
      <c r="P79" s="0" t="s">
        <v>259</v>
      </c>
      <c r="Q79" s="0" t="n">
        <v>1</v>
      </c>
      <c r="X79" s="0" t="n">
        <v>31.62456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  <c r="AD79" s="0" t="n">
        <v>1</v>
      </c>
      <c r="AE79" s="0" t="n">
        <v>1</v>
      </c>
      <c r="AF79" s="0" t="s">
        <v>164</v>
      </c>
      <c r="AG79" s="0" t="n">
        <v>20.8722096</v>
      </c>
      <c r="AH79" s="0" t="n">
        <v>2</v>
      </c>
      <c r="AI79" s="0" t="n">
        <v>86498005</v>
      </c>
      <c r="AJ79" s="0" t="n">
        <v>79</v>
      </c>
      <c r="AK79" s="0" t="n">
        <v>0</v>
      </c>
      <c r="AL79" s="0" t="n">
        <v>0</v>
      </c>
      <c r="AM79" s="0" t="n">
        <v>0</v>
      </c>
      <c r="AN79" s="0" t="n">
        <v>0</v>
      </c>
      <c r="AO79" s="0" t="n">
        <v>0</v>
      </c>
      <c r="AP79" s="0" t="n">
        <v>0</v>
      </c>
      <c r="AQ79" s="0" t="n">
        <v>0</v>
      </c>
      <c r="AR79" s="0" t="n">
        <v>0</v>
      </c>
    </row>
    <row r="80" customFormat="false" ht="12.75" hidden="false" customHeight="false" outlineLevel="0" collapsed="false">
      <c r="A80" s="0" t="n">
        <f aca="false">ROW(Source!A69)</f>
        <v>69</v>
      </c>
      <c r="B80" s="0" t="n">
        <v>86498025</v>
      </c>
      <c r="C80" s="0" t="n">
        <v>86498004</v>
      </c>
      <c r="D80" s="0" t="n">
        <v>0</v>
      </c>
      <c r="E80" s="0" t="n">
        <v>1</v>
      </c>
      <c r="F80" s="0" t="n">
        <v>1</v>
      </c>
      <c r="G80" s="0" t="n">
        <v>30515945</v>
      </c>
      <c r="H80" s="0" t="n">
        <v>2</v>
      </c>
      <c r="I80" s="0" t="s">
        <v>284</v>
      </c>
      <c r="K80" s="0" t="s">
        <v>285</v>
      </c>
      <c r="L80" s="0" t="n">
        <v>1368</v>
      </c>
      <c r="N80" s="0" t="n">
        <v>1011</v>
      </c>
      <c r="O80" s="0" t="s">
        <v>262</v>
      </c>
      <c r="P80" s="0" t="s">
        <v>262</v>
      </c>
      <c r="Q80" s="0" t="n">
        <v>1</v>
      </c>
      <c r="X80" s="0" t="n">
        <v>0.36799488</v>
      </c>
      <c r="Y80" s="0" t="n">
        <v>0</v>
      </c>
      <c r="Z80" s="0" t="n">
        <v>91</v>
      </c>
      <c r="AA80" s="0" t="n">
        <v>9.6</v>
      </c>
      <c r="AB80" s="0" t="n">
        <v>0</v>
      </c>
      <c r="AC80" s="0" t="n">
        <v>0</v>
      </c>
      <c r="AD80" s="0" t="n">
        <v>1</v>
      </c>
      <c r="AE80" s="0" t="n">
        <v>0</v>
      </c>
      <c r="AF80" s="0" t="s">
        <v>164</v>
      </c>
      <c r="AG80" s="0" t="n">
        <v>0.2428766208</v>
      </c>
      <c r="AH80" s="0" t="n">
        <v>2</v>
      </c>
      <c r="AI80" s="0" t="n">
        <v>86498006</v>
      </c>
      <c r="AJ80" s="0" t="n">
        <v>80</v>
      </c>
      <c r="AK80" s="0" t="n">
        <v>0</v>
      </c>
      <c r="AL80" s="0" t="n">
        <v>0</v>
      </c>
      <c r="AM80" s="0" t="n">
        <v>0</v>
      </c>
      <c r="AN80" s="0" t="n">
        <v>0</v>
      </c>
      <c r="AO80" s="0" t="n">
        <v>0</v>
      </c>
      <c r="AP80" s="0" t="n">
        <v>0</v>
      </c>
      <c r="AQ80" s="0" t="n">
        <v>0</v>
      </c>
      <c r="AR80" s="0" t="n">
        <v>0</v>
      </c>
    </row>
    <row r="81" customFormat="false" ht="12.75" hidden="false" customHeight="false" outlineLevel="0" collapsed="false">
      <c r="A81" s="0" t="n">
        <f aca="false">ROW(Source!A69)</f>
        <v>69</v>
      </c>
      <c r="B81" s="0" t="n">
        <v>86498026</v>
      </c>
      <c r="C81" s="0" t="n">
        <v>86498004</v>
      </c>
      <c r="D81" s="0" t="n">
        <v>0</v>
      </c>
      <c r="E81" s="0" t="n">
        <v>1</v>
      </c>
      <c r="F81" s="0" t="n">
        <v>1</v>
      </c>
      <c r="G81" s="0" t="n">
        <v>30515945</v>
      </c>
      <c r="H81" s="0" t="n">
        <v>2</v>
      </c>
      <c r="I81" s="0" t="s">
        <v>286</v>
      </c>
      <c r="K81" s="0" t="s">
        <v>287</v>
      </c>
      <c r="L81" s="0" t="n">
        <v>1368</v>
      </c>
      <c r="N81" s="0" t="n">
        <v>1011</v>
      </c>
      <c r="O81" s="0" t="s">
        <v>262</v>
      </c>
      <c r="P81" s="0" t="s">
        <v>262</v>
      </c>
      <c r="Q81" s="0" t="n">
        <v>1</v>
      </c>
      <c r="X81" s="0" t="n">
        <v>1.4518548</v>
      </c>
      <c r="Y81" s="0" t="n">
        <v>0</v>
      </c>
      <c r="Z81" s="0" t="n">
        <v>32.39</v>
      </c>
      <c r="AA81" s="0" t="n">
        <v>0</v>
      </c>
      <c r="AB81" s="0" t="n">
        <v>0</v>
      </c>
      <c r="AC81" s="0" t="n">
        <v>0</v>
      </c>
      <c r="AD81" s="0" t="n">
        <v>1</v>
      </c>
      <c r="AE81" s="0" t="n">
        <v>0</v>
      </c>
      <c r="AF81" s="0" t="s">
        <v>164</v>
      </c>
      <c r="AG81" s="0" t="n">
        <v>0.958224168</v>
      </c>
      <c r="AH81" s="0" t="n">
        <v>2</v>
      </c>
      <c r="AI81" s="0" t="n">
        <v>86498007</v>
      </c>
      <c r="AJ81" s="0" t="n">
        <v>81</v>
      </c>
      <c r="AK81" s="0" t="n">
        <v>0</v>
      </c>
      <c r="AL81" s="0" t="n">
        <v>0</v>
      </c>
      <c r="AM81" s="0" t="n">
        <v>0</v>
      </c>
      <c r="AN81" s="0" t="n">
        <v>0</v>
      </c>
      <c r="AO81" s="0" t="n">
        <v>0</v>
      </c>
      <c r="AP81" s="0" t="n">
        <v>0</v>
      </c>
      <c r="AQ81" s="0" t="n">
        <v>0</v>
      </c>
      <c r="AR81" s="0" t="n">
        <v>0</v>
      </c>
    </row>
    <row r="82" customFormat="false" ht="12.75" hidden="false" customHeight="false" outlineLevel="0" collapsed="false">
      <c r="A82" s="0" t="n">
        <f aca="false">ROW(Source!A69)</f>
        <v>69</v>
      </c>
      <c r="B82" s="0" t="n">
        <v>86498027</v>
      </c>
      <c r="C82" s="0" t="n">
        <v>86498004</v>
      </c>
      <c r="D82" s="0" t="n">
        <v>0</v>
      </c>
      <c r="E82" s="0" t="n">
        <v>1</v>
      </c>
      <c r="F82" s="0" t="n">
        <v>1</v>
      </c>
      <c r="G82" s="0" t="n">
        <v>30515945</v>
      </c>
      <c r="H82" s="0" t="n">
        <v>2</v>
      </c>
      <c r="I82" s="0" t="s">
        <v>263</v>
      </c>
      <c r="K82" s="0" t="s">
        <v>264</v>
      </c>
      <c r="L82" s="0" t="n">
        <v>1368</v>
      </c>
      <c r="N82" s="0" t="n">
        <v>1011</v>
      </c>
      <c r="O82" s="0" t="s">
        <v>262</v>
      </c>
      <c r="P82" s="0" t="s">
        <v>262</v>
      </c>
      <c r="Q82" s="0" t="n">
        <v>1</v>
      </c>
      <c r="X82" s="0" t="n">
        <v>0.45136872</v>
      </c>
      <c r="Y82" s="0" t="n">
        <v>0</v>
      </c>
      <c r="Z82" s="0" t="n">
        <v>54.85</v>
      </c>
      <c r="AA82" s="0" t="n">
        <v>8.33</v>
      </c>
      <c r="AB82" s="0" t="n">
        <v>0</v>
      </c>
      <c r="AC82" s="0" t="n">
        <v>0</v>
      </c>
      <c r="AD82" s="0" t="n">
        <v>1</v>
      </c>
      <c r="AE82" s="0" t="n">
        <v>0</v>
      </c>
      <c r="AF82" s="0" t="s">
        <v>164</v>
      </c>
      <c r="AG82" s="0" t="n">
        <v>0.2979033552</v>
      </c>
      <c r="AH82" s="0" t="n">
        <v>2</v>
      </c>
      <c r="AI82" s="0" t="n">
        <v>86498008</v>
      </c>
      <c r="AJ82" s="0" t="n">
        <v>82</v>
      </c>
      <c r="AK82" s="0" t="n">
        <v>0</v>
      </c>
      <c r="AL82" s="0" t="n">
        <v>0</v>
      </c>
      <c r="AM82" s="0" t="n">
        <v>0</v>
      </c>
      <c r="AN82" s="0" t="n">
        <v>0</v>
      </c>
      <c r="AO82" s="0" t="n">
        <v>0</v>
      </c>
      <c r="AP82" s="0" t="n">
        <v>0</v>
      </c>
      <c r="AQ82" s="0" t="n">
        <v>0</v>
      </c>
      <c r="AR82" s="0" t="n">
        <v>0</v>
      </c>
    </row>
    <row r="83" customFormat="false" ht="12.75" hidden="false" customHeight="false" outlineLevel="0" collapsed="false">
      <c r="A83" s="0" t="n">
        <f aca="false">ROW(Source!A69)</f>
        <v>69</v>
      </c>
      <c r="B83" s="0" t="n">
        <v>86498028</v>
      </c>
      <c r="C83" s="0" t="n">
        <v>86498004</v>
      </c>
      <c r="D83" s="0" t="n">
        <v>0</v>
      </c>
      <c r="E83" s="0" t="n">
        <v>1</v>
      </c>
      <c r="F83" s="0" t="n">
        <v>1</v>
      </c>
      <c r="G83" s="0" t="n">
        <v>30515945</v>
      </c>
      <c r="H83" s="0" t="n">
        <v>2</v>
      </c>
      <c r="I83" s="0" t="s">
        <v>265</v>
      </c>
      <c r="K83" s="0" t="s">
        <v>266</v>
      </c>
      <c r="L83" s="0" t="n">
        <v>1368</v>
      </c>
      <c r="N83" s="0" t="n">
        <v>1011</v>
      </c>
      <c r="O83" s="0" t="s">
        <v>262</v>
      </c>
      <c r="P83" s="0" t="s">
        <v>262</v>
      </c>
      <c r="Q83" s="0" t="n">
        <v>1</v>
      </c>
      <c r="X83" s="0" t="n">
        <v>0.20699712</v>
      </c>
      <c r="Y83" s="0" t="n">
        <v>0</v>
      </c>
      <c r="Z83" s="0" t="n">
        <v>118.25</v>
      </c>
      <c r="AA83" s="0" t="n">
        <v>11.17</v>
      </c>
      <c r="AB83" s="0" t="n">
        <v>0</v>
      </c>
      <c r="AC83" s="0" t="n">
        <v>0</v>
      </c>
      <c r="AD83" s="0" t="n">
        <v>1</v>
      </c>
      <c r="AE83" s="0" t="n">
        <v>0</v>
      </c>
      <c r="AF83" s="0" t="s">
        <v>164</v>
      </c>
      <c r="AG83" s="0" t="n">
        <v>0.1366180992</v>
      </c>
      <c r="AH83" s="0" t="n">
        <v>2</v>
      </c>
      <c r="AI83" s="0" t="n">
        <v>86498009</v>
      </c>
      <c r="AJ83" s="0" t="n">
        <v>83</v>
      </c>
      <c r="AK83" s="0" t="n">
        <v>0</v>
      </c>
      <c r="AL83" s="0" t="n">
        <v>0</v>
      </c>
      <c r="AM83" s="0" t="n">
        <v>0</v>
      </c>
      <c r="AN83" s="0" t="n">
        <v>0</v>
      </c>
      <c r="AO83" s="0" t="n">
        <v>0</v>
      </c>
      <c r="AP83" s="0" t="n">
        <v>0</v>
      </c>
      <c r="AQ83" s="0" t="n">
        <v>0</v>
      </c>
      <c r="AR83" s="0" t="n">
        <v>0</v>
      </c>
    </row>
    <row r="84" customFormat="false" ht="12.75" hidden="false" customHeight="false" outlineLevel="0" collapsed="false">
      <c r="A84" s="0" t="n">
        <f aca="false">ROW(Source!A69)</f>
        <v>69</v>
      </c>
      <c r="B84" s="0" t="n">
        <v>86498029</v>
      </c>
      <c r="C84" s="0" t="n">
        <v>86498004</v>
      </c>
      <c r="D84" s="0" t="n">
        <v>0</v>
      </c>
      <c r="E84" s="0" t="n">
        <v>1</v>
      </c>
      <c r="F84" s="0" t="n">
        <v>1</v>
      </c>
      <c r="G84" s="0" t="n">
        <v>30515945</v>
      </c>
      <c r="H84" s="0" t="n">
        <v>2</v>
      </c>
      <c r="I84" s="0" t="s">
        <v>288</v>
      </c>
      <c r="K84" s="0" t="s">
        <v>289</v>
      </c>
      <c r="L84" s="0" t="n">
        <v>1368</v>
      </c>
      <c r="N84" s="0" t="n">
        <v>1011</v>
      </c>
      <c r="O84" s="0" t="s">
        <v>262</v>
      </c>
      <c r="P84" s="0" t="s">
        <v>262</v>
      </c>
      <c r="Q84" s="0" t="n">
        <v>1</v>
      </c>
      <c r="X84" s="0" t="n">
        <v>0.6324912</v>
      </c>
      <c r="Y84" s="0" t="n">
        <v>0</v>
      </c>
      <c r="Z84" s="0" t="n">
        <v>97.13</v>
      </c>
      <c r="AA84" s="0" t="n">
        <v>9.6</v>
      </c>
      <c r="AB84" s="0" t="n">
        <v>0</v>
      </c>
      <c r="AC84" s="0" t="n">
        <v>0</v>
      </c>
      <c r="AD84" s="0" t="n">
        <v>1</v>
      </c>
      <c r="AE84" s="0" t="n">
        <v>0</v>
      </c>
      <c r="AF84" s="0" t="s">
        <v>164</v>
      </c>
      <c r="AG84" s="0" t="n">
        <v>0.417444192</v>
      </c>
      <c r="AH84" s="0" t="n">
        <v>2</v>
      </c>
      <c r="AI84" s="0" t="n">
        <v>86498010</v>
      </c>
      <c r="AJ84" s="0" t="n">
        <v>84</v>
      </c>
      <c r="AK84" s="0" t="n">
        <v>0</v>
      </c>
      <c r="AL84" s="0" t="n">
        <v>0</v>
      </c>
      <c r="AM84" s="0" t="n">
        <v>0</v>
      </c>
      <c r="AN84" s="0" t="n">
        <v>0</v>
      </c>
      <c r="AO84" s="0" t="n">
        <v>0</v>
      </c>
      <c r="AP84" s="0" t="n">
        <v>0</v>
      </c>
      <c r="AQ84" s="0" t="n">
        <v>0</v>
      </c>
      <c r="AR84" s="0" t="n">
        <v>0</v>
      </c>
    </row>
    <row r="85" customFormat="false" ht="12.75" hidden="false" customHeight="false" outlineLevel="0" collapsed="false">
      <c r="A85" s="0" t="n">
        <f aca="false">ROW(Source!A69)</f>
        <v>69</v>
      </c>
      <c r="B85" s="0" t="n">
        <v>86498030</v>
      </c>
      <c r="C85" s="0" t="n">
        <v>86498004</v>
      </c>
      <c r="D85" s="0" t="n">
        <v>70556134</v>
      </c>
      <c r="E85" s="0" t="n">
        <v>1</v>
      </c>
      <c r="F85" s="0" t="n">
        <v>1</v>
      </c>
      <c r="G85" s="0" t="n">
        <v>30515945</v>
      </c>
      <c r="H85" s="0" t="n">
        <v>3</v>
      </c>
      <c r="I85" s="0" t="s">
        <v>290</v>
      </c>
      <c r="K85" s="0" t="s">
        <v>291</v>
      </c>
      <c r="L85" s="0" t="n">
        <v>1348</v>
      </c>
      <c r="N85" s="0" t="n">
        <v>1009</v>
      </c>
      <c r="O85" s="0" t="s">
        <v>220</v>
      </c>
      <c r="P85" s="0" t="s">
        <v>220</v>
      </c>
      <c r="Q85" s="0" t="n">
        <v>1000</v>
      </c>
      <c r="X85" s="0" t="n">
        <v>0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  <c r="AD85" s="0" t="n">
        <v>0</v>
      </c>
      <c r="AE85" s="0" t="n">
        <v>0</v>
      </c>
      <c r="AF85" s="0" t="s">
        <v>98</v>
      </c>
      <c r="AG85" s="0" t="n">
        <v>0</v>
      </c>
      <c r="AH85" s="0" t="n">
        <v>2</v>
      </c>
      <c r="AI85" s="0" t="n">
        <v>86498011</v>
      </c>
      <c r="AJ85" s="0" t="n">
        <v>85</v>
      </c>
      <c r="AK85" s="0" t="n">
        <v>0</v>
      </c>
      <c r="AL85" s="0" t="n">
        <v>0</v>
      </c>
      <c r="AM85" s="0" t="n">
        <v>0</v>
      </c>
      <c r="AN85" s="0" t="n">
        <v>0</v>
      </c>
      <c r="AO85" s="0" t="n">
        <v>0</v>
      </c>
      <c r="AP85" s="0" t="n">
        <v>0</v>
      </c>
      <c r="AQ85" s="0" t="n">
        <v>0</v>
      </c>
      <c r="AR85" s="0" t="n">
        <v>0</v>
      </c>
    </row>
    <row r="86" customFormat="false" ht="12.75" hidden="false" customHeight="false" outlineLevel="0" collapsed="false">
      <c r="A86" s="0" t="n">
        <f aca="false">ROW(Source!A69)</f>
        <v>69</v>
      </c>
      <c r="B86" s="0" t="n">
        <v>86498031</v>
      </c>
      <c r="C86" s="0" t="n">
        <v>86498004</v>
      </c>
      <c r="D86" s="0" t="n">
        <v>0</v>
      </c>
      <c r="E86" s="0" t="n">
        <v>1</v>
      </c>
      <c r="F86" s="0" t="n">
        <v>1</v>
      </c>
      <c r="G86" s="0" t="n">
        <v>30515945</v>
      </c>
      <c r="H86" s="0" t="n">
        <v>3</v>
      </c>
      <c r="I86" s="0" t="s">
        <v>292</v>
      </c>
      <c r="K86" s="0" t="s">
        <v>293</v>
      </c>
      <c r="L86" s="0" t="n">
        <v>1327</v>
      </c>
      <c r="N86" s="0" t="n">
        <v>1005</v>
      </c>
      <c r="O86" s="0" t="s">
        <v>294</v>
      </c>
      <c r="P86" s="0" t="s">
        <v>294</v>
      </c>
      <c r="Q86" s="0" t="n">
        <v>1</v>
      </c>
      <c r="X86" s="0" t="n">
        <v>0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  <c r="AD86" s="0" t="n">
        <v>1</v>
      </c>
      <c r="AE86" s="0" t="n">
        <v>0</v>
      </c>
      <c r="AF86" s="0" t="s">
        <v>98</v>
      </c>
      <c r="AG86" s="0" t="n">
        <v>0</v>
      </c>
      <c r="AH86" s="0" t="n">
        <v>2</v>
      </c>
      <c r="AI86" s="0" t="n">
        <v>86498012</v>
      </c>
      <c r="AJ86" s="0" t="n">
        <v>86</v>
      </c>
      <c r="AK86" s="0" t="n">
        <v>0</v>
      </c>
      <c r="AL86" s="0" t="n">
        <v>0</v>
      </c>
      <c r="AM86" s="0" t="n">
        <v>0</v>
      </c>
      <c r="AN86" s="0" t="n">
        <v>0</v>
      </c>
      <c r="AO86" s="0" t="n">
        <v>0</v>
      </c>
      <c r="AP86" s="0" t="n">
        <v>0</v>
      </c>
      <c r="AQ86" s="0" t="n">
        <v>0</v>
      </c>
      <c r="AR86" s="0" t="n">
        <v>0</v>
      </c>
    </row>
    <row r="87" customFormat="false" ht="12.75" hidden="false" customHeight="false" outlineLevel="0" collapsed="false">
      <c r="A87" s="0" t="n">
        <f aca="false">ROW(Source!A69)</f>
        <v>69</v>
      </c>
      <c r="B87" s="0" t="n">
        <v>86498032</v>
      </c>
      <c r="C87" s="0" t="n">
        <v>86498004</v>
      </c>
      <c r="D87" s="0" t="n">
        <v>0</v>
      </c>
      <c r="E87" s="0" t="n">
        <v>1</v>
      </c>
      <c r="F87" s="0" t="n">
        <v>1</v>
      </c>
      <c r="G87" s="0" t="n">
        <v>30515945</v>
      </c>
      <c r="H87" s="0" t="n">
        <v>3</v>
      </c>
      <c r="I87" s="0" t="s">
        <v>295</v>
      </c>
      <c r="K87" s="0" t="s">
        <v>296</v>
      </c>
      <c r="L87" s="0" t="n">
        <v>1348</v>
      </c>
      <c r="N87" s="0" t="n">
        <v>1009</v>
      </c>
      <c r="O87" s="0" t="s">
        <v>220</v>
      </c>
      <c r="P87" s="0" t="s">
        <v>220</v>
      </c>
      <c r="Q87" s="0" t="n">
        <v>1000</v>
      </c>
      <c r="X87" s="0" t="n">
        <v>0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  <c r="AD87" s="0" t="n">
        <v>1</v>
      </c>
      <c r="AE87" s="0" t="n">
        <v>0</v>
      </c>
      <c r="AF87" s="0" t="s">
        <v>98</v>
      </c>
      <c r="AG87" s="0" t="n">
        <v>0</v>
      </c>
      <c r="AH87" s="0" t="n">
        <v>2</v>
      </c>
      <c r="AI87" s="0" t="n">
        <v>86498013</v>
      </c>
      <c r="AJ87" s="0" t="n">
        <v>87</v>
      </c>
      <c r="AK87" s="0" t="n">
        <v>0</v>
      </c>
      <c r="AL87" s="0" t="n">
        <v>0</v>
      </c>
      <c r="AM87" s="0" t="n">
        <v>0</v>
      </c>
      <c r="AN87" s="0" t="n">
        <v>0</v>
      </c>
      <c r="AO87" s="0" t="n">
        <v>0</v>
      </c>
      <c r="AP87" s="0" t="n">
        <v>0</v>
      </c>
      <c r="AQ87" s="0" t="n">
        <v>0</v>
      </c>
      <c r="AR87" s="0" t="n">
        <v>0</v>
      </c>
    </row>
    <row r="88" customFormat="false" ht="12.75" hidden="false" customHeight="false" outlineLevel="0" collapsed="false">
      <c r="A88" s="0" t="n">
        <f aca="false">ROW(Source!A69)</f>
        <v>69</v>
      </c>
      <c r="B88" s="0" t="n">
        <v>86498033</v>
      </c>
      <c r="C88" s="0" t="n">
        <v>86498004</v>
      </c>
      <c r="D88" s="0" t="n">
        <v>0</v>
      </c>
      <c r="E88" s="0" t="n">
        <v>1</v>
      </c>
      <c r="F88" s="0" t="n">
        <v>1</v>
      </c>
      <c r="G88" s="0" t="n">
        <v>30515945</v>
      </c>
      <c r="H88" s="0" t="n">
        <v>3</v>
      </c>
      <c r="I88" s="0" t="s">
        <v>297</v>
      </c>
      <c r="K88" s="0" t="s">
        <v>298</v>
      </c>
      <c r="L88" s="0" t="n">
        <v>1327</v>
      </c>
      <c r="N88" s="0" t="n">
        <v>1005</v>
      </c>
      <c r="O88" s="0" t="s">
        <v>294</v>
      </c>
      <c r="P88" s="0" t="s">
        <v>294</v>
      </c>
      <c r="Q88" s="0" t="n">
        <v>1</v>
      </c>
      <c r="X88" s="0" t="n">
        <v>0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  <c r="AD88" s="0" t="n">
        <v>1</v>
      </c>
      <c r="AE88" s="0" t="n">
        <v>0</v>
      </c>
      <c r="AF88" s="0" t="s">
        <v>98</v>
      </c>
      <c r="AG88" s="0" t="n">
        <v>0</v>
      </c>
      <c r="AH88" s="0" t="n">
        <v>2</v>
      </c>
      <c r="AI88" s="0" t="n">
        <v>86498014</v>
      </c>
      <c r="AJ88" s="0" t="n">
        <v>88</v>
      </c>
      <c r="AK88" s="0" t="n">
        <v>0</v>
      </c>
      <c r="AL88" s="0" t="n">
        <v>0</v>
      </c>
      <c r="AM88" s="0" t="n">
        <v>0</v>
      </c>
      <c r="AN88" s="0" t="n">
        <v>0</v>
      </c>
      <c r="AO88" s="0" t="n">
        <v>0</v>
      </c>
      <c r="AP88" s="0" t="n">
        <v>0</v>
      </c>
      <c r="AQ88" s="0" t="n">
        <v>0</v>
      </c>
      <c r="AR88" s="0" t="n">
        <v>0</v>
      </c>
    </row>
    <row r="89" customFormat="false" ht="12.75" hidden="false" customHeight="false" outlineLevel="0" collapsed="false">
      <c r="A89" s="0" t="n">
        <f aca="false">ROW(Source!A69)</f>
        <v>69</v>
      </c>
      <c r="B89" s="0" t="n">
        <v>86498034</v>
      </c>
      <c r="C89" s="0" t="n">
        <v>86498004</v>
      </c>
      <c r="D89" s="0" t="n">
        <v>0</v>
      </c>
      <c r="E89" s="0" t="n">
        <v>1</v>
      </c>
      <c r="F89" s="0" t="n">
        <v>1</v>
      </c>
      <c r="G89" s="0" t="n">
        <v>30515945</v>
      </c>
      <c r="H89" s="0" t="n">
        <v>3</v>
      </c>
      <c r="I89" s="0" t="s">
        <v>299</v>
      </c>
      <c r="K89" s="0" t="s">
        <v>300</v>
      </c>
      <c r="L89" s="0" t="n">
        <v>1348</v>
      </c>
      <c r="N89" s="0" t="n">
        <v>1009</v>
      </c>
      <c r="O89" s="0" t="s">
        <v>220</v>
      </c>
      <c r="P89" s="0" t="s">
        <v>220</v>
      </c>
      <c r="Q89" s="0" t="n">
        <v>1000</v>
      </c>
      <c r="X89" s="0" t="n">
        <v>0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  <c r="AD89" s="0" t="n">
        <v>1</v>
      </c>
      <c r="AE89" s="0" t="n">
        <v>0</v>
      </c>
      <c r="AF89" s="0" t="s">
        <v>98</v>
      </c>
      <c r="AG89" s="0" t="n">
        <v>0</v>
      </c>
      <c r="AH89" s="0" t="n">
        <v>2</v>
      </c>
      <c r="AI89" s="0" t="n">
        <v>86498015</v>
      </c>
      <c r="AJ89" s="0" t="n">
        <v>89</v>
      </c>
      <c r="AK89" s="0" t="n">
        <v>0</v>
      </c>
      <c r="AL89" s="0" t="n">
        <v>0</v>
      </c>
      <c r="AM89" s="0" t="n">
        <v>0</v>
      </c>
      <c r="AN89" s="0" t="n">
        <v>0</v>
      </c>
      <c r="AO89" s="0" t="n">
        <v>0</v>
      </c>
      <c r="AP89" s="0" t="n">
        <v>0</v>
      </c>
      <c r="AQ89" s="0" t="n">
        <v>0</v>
      </c>
      <c r="AR89" s="0" t="n">
        <v>0</v>
      </c>
    </row>
    <row r="90" customFormat="false" ht="12.75" hidden="false" customHeight="false" outlineLevel="0" collapsed="false">
      <c r="A90" s="0" t="n">
        <f aca="false">ROW(Source!A69)</f>
        <v>69</v>
      </c>
      <c r="B90" s="0" t="n">
        <v>86498035</v>
      </c>
      <c r="C90" s="0" t="n">
        <v>86498004</v>
      </c>
      <c r="D90" s="0" t="n">
        <v>0</v>
      </c>
      <c r="E90" s="0" t="n">
        <v>1</v>
      </c>
      <c r="F90" s="0" t="n">
        <v>1</v>
      </c>
      <c r="G90" s="0" t="n">
        <v>30515945</v>
      </c>
      <c r="H90" s="0" t="n">
        <v>3</v>
      </c>
      <c r="I90" s="0" t="s">
        <v>301</v>
      </c>
      <c r="K90" s="0" t="s">
        <v>302</v>
      </c>
      <c r="L90" s="0" t="n">
        <v>1348</v>
      </c>
      <c r="N90" s="0" t="n">
        <v>1009</v>
      </c>
      <c r="O90" s="0" t="s">
        <v>220</v>
      </c>
      <c r="P90" s="0" t="s">
        <v>220</v>
      </c>
      <c r="Q90" s="0" t="n">
        <v>1000</v>
      </c>
      <c r="X90" s="0" t="n">
        <v>0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  <c r="AD90" s="0" t="n">
        <v>1</v>
      </c>
      <c r="AE90" s="0" t="n">
        <v>0</v>
      </c>
      <c r="AF90" s="0" t="s">
        <v>98</v>
      </c>
      <c r="AG90" s="0" t="n">
        <v>0</v>
      </c>
      <c r="AH90" s="0" t="n">
        <v>2</v>
      </c>
      <c r="AI90" s="0" t="n">
        <v>86498016</v>
      </c>
      <c r="AJ90" s="0" t="n">
        <v>90</v>
      </c>
      <c r="AK90" s="0" t="n">
        <v>0</v>
      </c>
      <c r="AL90" s="0" t="n">
        <v>0</v>
      </c>
      <c r="AM90" s="0" t="n">
        <v>0</v>
      </c>
      <c r="AN90" s="0" t="n">
        <v>0</v>
      </c>
      <c r="AO90" s="0" t="n">
        <v>0</v>
      </c>
      <c r="AP90" s="0" t="n">
        <v>0</v>
      </c>
      <c r="AQ90" s="0" t="n">
        <v>0</v>
      </c>
      <c r="AR90" s="0" t="n">
        <v>0</v>
      </c>
    </row>
    <row r="91" customFormat="false" ht="12.75" hidden="false" customHeight="false" outlineLevel="0" collapsed="false">
      <c r="A91" s="0" t="n">
        <f aca="false">ROW(Source!A69)</f>
        <v>69</v>
      </c>
      <c r="B91" s="0" t="n">
        <v>86498036</v>
      </c>
      <c r="C91" s="0" t="n">
        <v>86498004</v>
      </c>
      <c r="D91" s="0" t="n">
        <v>0</v>
      </c>
      <c r="E91" s="0" t="n">
        <v>1</v>
      </c>
      <c r="F91" s="0" t="n">
        <v>1</v>
      </c>
      <c r="G91" s="0" t="n">
        <v>30515945</v>
      </c>
      <c r="H91" s="0" t="n">
        <v>3</v>
      </c>
      <c r="I91" s="0" t="s">
        <v>303</v>
      </c>
      <c r="K91" s="0" t="s">
        <v>304</v>
      </c>
      <c r="L91" s="0" t="n">
        <v>1348</v>
      </c>
      <c r="N91" s="0" t="n">
        <v>1009</v>
      </c>
      <c r="O91" s="0" t="s">
        <v>220</v>
      </c>
      <c r="P91" s="0" t="s">
        <v>220</v>
      </c>
      <c r="Q91" s="0" t="n">
        <v>1000</v>
      </c>
      <c r="X91" s="0" t="n">
        <v>0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  <c r="AD91" s="0" t="n">
        <v>1</v>
      </c>
      <c r="AE91" s="0" t="n">
        <v>0</v>
      </c>
      <c r="AF91" s="0" t="s">
        <v>98</v>
      </c>
      <c r="AG91" s="0" t="n">
        <v>0</v>
      </c>
      <c r="AH91" s="0" t="n">
        <v>2</v>
      </c>
      <c r="AI91" s="0" t="n">
        <v>86498017</v>
      </c>
      <c r="AJ91" s="0" t="n">
        <v>91</v>
      </c>
      <c r="AK91" s="0" t="n">
        <v>0</v>
      </c>
      <c r="AL91" s="0" t="n">
        <v>0</v>
      </c>
      <c r="AM91" s="0" t="n">
        <v>0</v>
      </c>
      <c r="AN91" s="0" t="n">
        <v>0</v>
      </c>
      <c r="AO91" s="0" t="n">
        <v>0</v>
      </c>
      <c r="AP91" s="0" t="n">
        <v>0</v>
      </c>
      <c r="AQ91" s="0" t="n">
        <v>0</v>
      </c>
      <c r="AR91" s="0" t="n">
        <v>0</v>
      </c>
    </row>
    <row r="92" customFormat="false" ht="12.75" hidden="false" customHeight="false" outlineLevel="0" collapsed="false">
      <c r="A92" s="0" t="n">
        <f aca="false">ROW(Source!A69)</f>
        <v>69</v>
      </c>
      <c r="B92" s="0" t="n">
        <v>86498037</v>
      </c>
      <c r="C92" s="0" t="n">
        <v>86498004</v>
      </c>
      <c r="D92" s="0" t="n">
        <v>0</v>
      </c>
      <c r="E92" s="0" t="n">
        <v>1</v>
      </c>
      <c r="F92" s="0" t="n">
        <v>1</v>
      </c>
      <c r="G92" s="0" t="n">
        <v>30515945</v>
      </c>
      <c r="H92" s="0" t="n">
        <v>3</v>
      </c>
      <c r="I92" s="0" t="s">
        <v>305</v>
      </c>
      <c r="K92" s="0" t="s">
        <v>306</v>
      </c>
      <c r="L92" s="0" t="n">
        <v>1346</v>
      </c>
      <c r="N92" s="0" t="n">
        <v>1009</v>
      </c>
      <c r="O92" s="0" t="s">
        <v>307</v>
      </c>
      <c r="P92" s="0" t="s">
        <v>307</v>
      </c>
      <c r="Q92" s="0" t="n">
        <v>1</v>
      </c>
      <c r="X92" s="0" t="n">
        <v>0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  <c r="AD92" s="0" t="n">
        <v>1</v>
      </c>
      <c r="AE92" s="0" t="n">
        <v>0</v>
      </c>
      <c r="AF92" s="0" t="s">
        <v>98</v>
      </c>
      <c r="AG92" s="0" t="n">
        <v>0</v>
      </c>
      <c r="AH92" s="0" t="n">
        <v>2</v>
      </c>
      <c r="AI92" s="0" t="n">
        <v>86498018</v>
      </c>
      <c r="AJ92" s="0" t="n">
        <v>92</v>
      </c>
      <c r="AK92" s="0" t="n">
        <v>0</v>
      </c>
      <c r="AL92" s="0" t="n">
        <v>0</v>
      </c>
      <c r="AM92" s="0" t="n">
        <v>0</v>
      </c>
      <c r="AN92" s="0" t="n">
        <v>0</v>
      </c>
      <c r="AO92" s="0" t="n">
        <v>0</v>
      </c>
      <c r="AP92" s="0" t="n">
        <v>0</v>
      </c>
      <c r="AQ92" s="0" t="n">
        <v>0</v>
      </c>
      <c r="AR92" s="0" t="n">
        <v>0</v>
      </c>
    </row>
    <row r="93" customFormat="false" ht="12.75" hidden="false" customHeight="false" outlineLevel="0" collapsed="false">
      <c r="A93" s="0" t="n">
        <f aca="false">ROW(Source!A69)</f>
        <v>69</v>
      </c>
      <c r="B93" s="0" t="n">
        <v>86498038</v>
      </c>
      <c r="C93" s="0" t="n">
        <v>86498004</v>
      </c>
      <c r="D93" s="0" t="n">
        <v>0</v>
      </c>
      <c r="E93" s="0" t="n">
        <v>1</v>
      </c>
      <c r="F93" s="0" t="n">
        <v>1</v>
      </c>
      <c r="G93" s="0" t="n">
        <v>30515945</v>
      </c>
      <c r="H93" s="0" t="n">
        <v>3</v>
      </c>
      <c r="I93" s="0" t="s">
        <v>236</v>
      </c>
      <c r="K93" s="0" t="s">
        <v>66</v>
      </c>
      <c r="L93" s="0" t="n">
        <v>1339</v>
      </c>
      <c r="N93" s="0" t="n">
        <v>1007</v>
      </c>
      <c r="O93" s="0" t="s">
        <v>222</v>
      </c>
      <c r="P93" s="0" t="s">
        <v>222</v>
      </c>
      <c r="Q93" s="0" t="n">
        <v>1</v>
      </c>
      <c r="X93" s="0" t="n">
        <v>0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  <c r="AD93" s="0" t="n">
        <v>1</v>
      </c>
      <c r="AE93" s="0" t="n">
        <v>0</v>
      </c>
      <c r="AF93" s="0" t="s">
        <v>98</v>
      </c>
      <c r="AG93" s="0" t="n">
        <v>0</v>
      </c>
      <c r="AH93" s="0" t="n">
        <v>2</v>
      </c>
      <c r="AI93" s="0" t="n">
        <v>86498019</v>
      </c>
      <c r="AJ93" s="0" t="n">
        <v>93</v>
      </c>
      <c r="AK93" s="0" t="n">
        <v>0</v>
      </c>
      <c r="AL93" s="0" t="n">
        <v>0</v>
      </c>
      <c r="AM93" s="0" t="n">
        <v>0</v>
      </c>
      <c r="AN93" s="0" t="n">
        <v>0</v>
      </c>
      <c r="AO93" s="0" t="n">
        <v>0</v>
      </c>
      <c r="AP93" s="0" t="n">
        <v>0</v>
      </c>
      <c r="AQ93" s="0" t="n">
        <v>0</v>
      </c>
      <c r="AR93" s="0" t="n">
        <v>0</v>
      </c>
    </row>
    <row r="94" customFormat="false" ht="12.75" hidden="false" customHeight="false" outlineLevel="0" collapsed="false">
      <c r="A94" s="0" t="n">
        <f aca="false">ROW(Source!A69)</f>
        <v>69</v>
      </c>
      <c r="B94" s="0" t="n">
        <v>86498039</v>
      </c>
      <c r="C94" s="0" t="n">
        <v>86498004</v>
      </c>
      <c r="D94" s="0" t="n">
        <v>0</v>
      </c>
      <c r="E94" s="0" t="n">
        <v>1</v>
      </c>
      <c r="F94" s="0" t="n">
        <v>1</v>
      </c>
      <c r="G94" s="0" t="n">
        <v>30515945</v>
      </c>
      <c r="H94" s="0" t="n">
        <v>3</v>
      </c>
      <c r="I94" s="0" t="s">
        <v>308</v>
      </c>
      <c r="K94" s="0" t="s">
        <v>309</v>
      </c>
      <c r="L94" s="0" t="n">
        <v>1346</v>
      </c>
      <c r="N94" s="0" t="n">
        <v>1009</v>
      </c>
      <c r="O94" s="0" t="s">
        <v>307</v>
      </c>
      <c r="P94" s="0" t="s">
        <v>307</v>
      </c>
      <c r="Q94" s="0" t="n">
        <v>1</v>
      </c>
      <c r="X94" s="0" t="n">
        <v>0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  <c r="AD94" s="0" t="n">
        <v>1</v>
      </c>
      <c r="AE94" s="0" t="n">
        <v>0</v>
      </c>
      <c r="AF94" s="0" t="s">
        <v>98</v>
      </c>
      <c r="AG94" s="0" t="n">
        <v>0</v>
      </c>
      <c r="AH94" s="0" t="n">
        <v>2</v>
      </c>
      <c r="AI94" s="0" t="n">
        <v>86498020</v>
      </c>
      <c r="AJ94" s="0" t="n">
        <v>94</v>
      </c>
      <c r="AK94" s="0" t="n">
        <v>0</v>
      </c>
      <c r="AL94" s="0" t="n">
        <v>0</v>
      </c>
      <c r="AM94" s="0" t="n">
        <v>0</v>
      </c>
      <c r="AN94" s="0" t="n">
        <v>0</v>
      </c>
      <c r="AO94" s="0" t="n">
        <v>0</v>
      </c>
      <c r="AP94" s="0" t="n">
        <v>0</v>
      </c>
      <c r="AQ94" s="0" t="n">
        <v>0</v>
      </c>
      <c r="AR94" s="0" t="n">
        <v>0</v>
      </c>
    </row>
    <row r="95" customFormat="false" ht="12.75" hidden="false" customHeight="false" outlineLevel="0" collapsed="false">
      <c r="A95" s="0" t="n">
        <f aca="false">ROW(Source!A69)</f>
        <v>69</v>
      </c>
      <c r="B95" s="0" t="n">
        <v>86498040</v>
      </c>
      <c r="C95" s="0" t="n">
        <v>86498004</v>
      </c>
      <c r="D95" s="0" t="n">
        <v>0</v>
      </c>
      <c r="E95" s="0" t="n">
        <v>1</v>
      </c>
      <c r="F95" s="0" t="n">
        <v>1</v>
      </c>
      <c r="G95" s="0" t="n">
        <v>30515945</v>
      </c>
      <c r="H95" s="0" t="n">
        <v>3</v>
      </c>
      <c r="I95" s="0" t="s">
        <v>310</v>
      </c>
      <c r="K95" s="0" t="s">
        <v>311</v>
      </c>
      <c r="L95" s="0" t="n">
        <v>1301</v>
      </c>
      <c r="N95" s="0" t="n">
        <v>1003</v>
      </c>
      <c r="O95" s="0" t="s">
        <v>192</v>
      </c>
      <c r="P95" s="0" t="s">
        <v>192</v>
      </c>
      <c r="Q95" s="0" t="n">
        <v>1</v>
      </c>
      <c r="X95" s="0" t="n">
        <v>0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  <c r="AD95" s="0" t="n">
        <v>1</v>
      </c>
      <c r="AE95" s="0" t="n">
        <v>0</v>
      </c>
      <c r="AF95" s="0" t="s">
        <v>98</v>
      </c>
      <c r="AG95" s="0" t="n">
        <v>0</v>
      </c>
      <c r="AH95" s="0" t="n">
        <v>2</v>
      </c>
      <c r="AI95" s="0" t="n">
        <v>86498021</v>
      </c>
      <c r="AJ95" s="0" t="n">
        <v>95</v>
      </c>
      <c r="AK95" s="0" t="n">
        <v>0</v>
      </c>
      <c r="AL95" s="0" t="n">
        <v>0</v>
      </c>
      <c r="AM95" s="0" t="n">
        <v>0</v>
      </c>
      <c r="AN95" s="0" t="n">
        <v>0</v>
      </c>
      <c r="AO95" s="0" t="n">
        <v>0</v>
      </c>
      <c r="AP95" s="0" t="n">
        <v>0</v>
      </c>
      <c r="AQ95" s="0" t="n">
        <v>0</v>
      </c>
      <c r="AR95" s="0" t="n">
        <v>0</v>
      </c>
    </row>
    <row r="96" customFormat="false" ht="12.75" hidden="false" customHeight="false" outlineLevel="0" collapsed="false">
      <c r="A96" s="0" t="n">
        <f aca="false">ROW(Source!A69)</f>
        <v>69</v>
      </c>
      <c r="B96" s="0" t="n">
        <v>86498041</v>
      </c>
      <c r="C96" s="0" t="n">
        <v>86498004</v>
      </c>
      <c r="D96" s="0" t="n">
        <v>0</v>
      </c>
      <c r="E96" s="0" t="n">
        <v>1</v>
      </c>
      <c r="F96" s="0" t="n">
        <v>1</v>
      </c>
      <c r="G96" s="0" t="n">
        <v>30515945</v>
      </c>
      <c r="H96" s="0" t="n">
        <v>3</v>
      </c>
      <c r="I96" s="0" t="s">
        <v>312</v>
      </c>
      <c r="K96" s="0" t="s">
        <v>313</v>
      </c>
      <c r="L96" s="0" t="n">
        <v>1348</v>
      </c>
      <c r="N96" s="0" t="n">
        <v>1009</v>
      </c>
      <c r="O96" s="0" t="s">
        <v>220</v>
      </c>
      <c r="P96" s="0" t="s">
        <v>220</v>
      </c>
      <c r="Q96" s="0" t="n">
        <v>1000</v>
      </c>
      <c r="X96" s="0" t="n">
        <v>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  <c r="AD96" s="0" t="n">
        <v>1</v>
      </c>
      <c r="AE96" s="0" t="n">
        <v>0</v>
      </c>
      <c r="AF96" s="0" t="s">
        <v>98</v>
      </c>
      <c r="AG96" s="0" t="n">
        <v>0</v>
      </c>
      <c r="AH96" s="0" t="n">
        <v>2</v>
      </c>
      <c r="AI96" s="0" t="n">
        <v>86498022</v>
      </c>
      <c r="AJ96" s="0" t="n">
        <v>96</v>
      </c>
      <c r="AK96" s="0" t="n">
        <v>0</v>
      </c>
      <c r="AL96" s="0" t="n">
        <v>0</v>
      </c>
      <c r="AM96" s="0" t="n">
        <v>0</v>
      </c>
      <c r="AN96" s="0" t="n">
        <v>0</v>
      </c>
      <c r="AO96" s="0" t="n">
        <v>0</v>
      </c>
      <c r="AP96" s="0" t="n">
        <v>0</v>
      </c>
      <c r="AQ96" s="0" t="n">
        <v>0</v>
      </c>
      <c r="AR96" s="0" t="n">
        <v>0</v>
      </c>
    </row>
    <row r="97" customFormat="false" ht="12.75" hidden="false" customHeight="false" outlineLevel="0" collapsed="false">
      <c r="A97" s="0" t="n">
        <f aca="false">ROW(Source!A69)</f>
        <v>69</v>
      </c>
      <c r="B97" s="0" t="n">
        <v>86498042</v>
      </c>
      <c r="C97" s="0" t="n">
        <v>86498004</v>
      </c>
      <c r="D97" s="0" t="n">
        <v>30531995</v>
      </c>
      <c r="E97" s="0" t="n">
        <v>1</v>
      </c>
      <c r="F97" s="0" t="n">
        <v>1</v>
      </c>
      <c r="G97" s="0" t="n">
        <v>30515945</v>
      </c>
      <c r="H97" s="0" t="n">
        <v>3</v>
      </c>
      <c r="I97" s="0" t="s">
        <v>314</v>
      </c>
      <c r="K97" s="0" t="s">
        <v>315</v>
      </c>
      <c r="L97" s="0" t="n">
        <v>1303</v>
      </c>
      <c r="N97" s="0" t="n">
        <v>1003</v>
      </c>
      <c r="O97" s="0" t="s">
        <v>316</v>
      </c>
      <c r="P97" s="0" t="s">
        <v>316</v>
      </c>
      <c r="Q97" s="0" t="n">
        <v>1000</v>
      </c>
      <c r="X97" s="0" t="n">
        <v>0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  <c r="AD97" s="0" t="n">
        <v>0</v>
      </c>
      <c r="AE97" s="0" t="n">
        <v>0</v>
      </c>
      <c r="AF97" s="0" t="s">
        <v>98</v>
      </c>
      <c r="AG97" s="0" t="n">
        <v>0</v>
      </c>
      <c r="AH97" s="0" t="n">
        <v>2</v>
      </c>
      <c r="AI97" s="0" t="n">
        <v>86498023</v>
      </c>
      <c r="AJ97" s="0" t="n">
        <v>97</v>
      </c>
      <c r="AK97" s="0" t="n">
        <v>0</v>
      </c>
      <c r="AL97" s="0" t="n">
        <v>0</v>
      </c>
      <c r="AM97" s="0" t="n">
        <v>0</v>
      </c>
      <c r="AN97" s="0" t="n">
        <v>0</v>
      </c>
      <c r="AO97" s="0" t="n">
        <v>0</v>
      </c>
      <c r="AP97" s="0" t="n">
        <v>0</v>
      </c>
      <c r="AQ97" s="0" t="n">
        <v>0</v>
      </c>
      <c r="AR97" s="0" t="n">
        <v>0</v>
      </c>
    </row>
    <row r="98" customFormat="false" ht="12.75" hidden="false" customHeight="false" outlineLevel="0" collapsed="false">
      <c r="A98" s="0" t="n">
        <f aca="false">ROW(Source!A70)</f>
        <v>70</v>
      </c>
      <c r="B98" s="0" t="n">
        <v>86498024</v>
      </c>
      <c r="C98" s="0" t="n">
        <v>86498004</v>
      </c>
      <c r="D98" s="0" t="n">
        <v>0</v>
      </c>
      <c r="E98" s="0" t="n">
        <v>1</v>
      </c>
      <c r="F98" s="0" t="n">
        <v>1</v>
      </c>
      <c r="G98" s="0" t="n">
        <v>30515945</v>
      </c>
      <c r="H98" s="0" t="n">
        <v>1</v>
      </c>
      <c r="I98" s="0" t="s">
        <v>93</v>
      </c>
      <c r="K98" s="0" t="s">
        <v>258</v>
      </c>
      <c r="L98" s="0" t="n">
        <v>1369</v>
      </c>
      <c r="N98" s="0" t="n">
        <v>1013</v>
      </c>
      <c r="O98" s="0" t="s">
        <v>259</v>
      </c>
      <c r="P98" s="0" t="s">
        <v>259</v>
      </c>
      <c r="Q98" s="0" t="n">
        <v>1</v>
      </c>
      <c r="X98" s="0" t="n">
        <v>31.62456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  <c r="AD98" s="0" t="n">
        <v>1</v>
      </c>
      <c r="AE98" s="0" t="n">
        <v>1</v>
      </c>
      <c r="AF98" s="0" t="s">
        <v>164</v>
      </c>
      <c r="AG98" s="0" t="n">
        <v>20.8722096</v>
      </c>
      <c r="AH98" s="0" t="n">
        <v>2</v>
      </c>
      <c r="AI98" s="0" t="n">
        <v>86498005</v>
      </c>
      <c r="AJ98" s="0" t="n">
        <v>98</v>
      </c>
      <c r="AK98" s="0" t="n">
        <v>0</v>
      </c>
      <c r="AL98" s="0" t="n">
        <v>0</v>
      </c>
      <c r="AM98" s="0" t="n">
        <v>0</v>
      </c>
      <c r="AN98" s="0" t="n">
        <v>0</v>
      </c>
      <c r="AO98" s="0" t="n">
        <v>0</v>
      </c>
      <c r="AP98" s="0" t="n">
        <v>0</v>
      </c>
      <c r="AQ98" s="0" t="n">
        <v>0</v>
      </c>
      <c r="AR98" s="0" t="n">
        <v>0</v>
      </c>
    </row>
    <row r="99" customFormat="false" ht="12.75" hidden="false" customHeight="false" outlineLevel="0" collapsed="false">
      <c r="A99" s="0" t="n">
        <f aca="false">ROW(Source!A70)</f>
        <v>70</v>
      </c>
      <c r="B99" s="0" t="n">
        <v>86498025</v>
      </c>
      <c r="C99" s="0" t="n">
        <v>86498004</v>
      </c>
      <c r="D99" s="0" t="n">
        <v>0</v>
      </c>
      <c r="E99" s="0" t="n">
        <v>1</v>
      </c>
      <c r="F99" s="0" t="n">
        <v>1</v>
      </c>
      <c r="G99" s="0" t="n">
        <v>30515945</v>
      </c>
      <c r="H99" s="0" t="n">
        <v>2</v>
      </c>
      <c r="I99" s="0" t="s">
        <v>284</v>
      </c>
      <c r="K99" s="0" t="s">
        <v>285</v>
      </c>
      <c r="L99" s="0" t="n">
        <v>1368</v>
      </c>
      <c r="N99" s="0" t="n">
        <v>1011</v>
      </c>
      <c r="O99" s="0" t="s">
        <v>262</v>
      </c>
      <c r="P99" s="0" t="s">
        <v>262</v>
      </c>
      <c r="Q99" s="0" t="n">
        <v>1</v>
      </c>
      <c r="X99" s="0" t="n">
        <v>0.36799488</v>
      </c>
      <c r="Y99" s="0" t="n">
        <v>0</v>
      </c>
      <c r="Z99" s="0" t="n">
        <v>91</v>
      </c>
      <c r="AA99" s="0" t="n">
        <v>9.6</v>
      </c>
      <c r="AB99" s="0" t="n">
        <v>0</v>
      </c>
      <c r="AC99" s="0" t="n">
        <v>0</v>
      </c>
      <c r="AD99" s="0" t="n">
        <v>1</v>
      </c>
      <c r="AE99" s="0" t="n">
        <v>0</v>
      </c>
      <c r="AF99" s="0" t="s">
        <v>164</v>
      </c>
      <c r="AG99" s="0" t="n">
        <v>0.2428766208</v>
      </c>
      <c r="AH99" s="0" t="n">
        <v>2</v>
      </c>
      <c r="AI99" s="0" t="n">
        <v>86498006</v>
      </c>
      <c r="AJ99" s="0" t="n">
        <v>99</v>
      </c>
      <c r="AK99" s="0" t="n">
        <v>0</v>
      </c>
      <c r="AL99" s="0" t="n">
        <v>0</v>
      </c>
      <c r="AM99" s="0" t="n">
        <v>0</v>
      </c>
      <c r="AN99" s="0" t="n">
        <v>0</v>
      </c>
      <c r="AO99" s="0" t="n">
        <v>0</v>
      </c>
      <c r="AP99" s="0" t="n">
        <v>0</v>
      </c>
      <c r="AQ99" s="0" t="n">
        <v>0</v>
      </c>
      <c r="AR99" s="0" t="n">
        <v>0</v>
      </c>
    </row>
    <row r="100" customFormat="false" ht="12.75" hidden="false" customHeight="false" outlineLevel="0" collapsed="false">
      <c r="A100" s="0" t="n">
        <f aca="false">ROW(Source!A70)</f>
        <v>70</v>
      </c>
      <c r="B100" s="0" t="n">
        <v>86498026</v>
      </c>
      <c r="C100" s="0" t="n">
        <v>86498004</v>
      </c>
      <c r="D100" s="0" t="n">
        <v>0</v>
      </c>
      <c r="E100" s="0" t="n">
        <v>1</v>
      </c>
      <c r="F100" s="0" t="n">
        <v>1</v>
      </c>
      <c r="G100" s="0" t="n">
        <v>30515945</v>
      </c>
      <c r="H100" s="0" t="n">
        <v>2</v>
      </c>
      <c r="I100" s="0" t="s">
        <v>286</v>
      </c>
      <c r="K100" s="0" t="s">
        <v>287</v>
      </c>
      <c r="L100" s="0" t="n">
        <v>1368</v>
      </c>
      <c r="N100" s="0" t="n">
        <v>1011</v>
      </c>
      <c r="O100" s="0" t="s">
        <v>262</v>
      </c>
      <c r="P100" s="0" t="s">
        <v>262</v>
      </c>
      <c r="Q100" s="0" t="n">
        <v>1</v>
      </c>
      <c r="X100" s="0" t="n">
        <v>1.4518548</v>
      </c>
      <c r="Y100" s="0" t="n">
        <v>0</v>
      </c>
      <c r="Z100" s="0" t="n">
        <v>32.39</v>
      </c>
      <c r="AA100" s="0" t="n">
        <v>0</v>
      </c>
      <c r="AB100" s="0" t="n">
        <v>0</v>
      </c>
      <c r="AC100" s="0" t="n">
        <v>0</v>
      </c>
      <c r="AD100" s="0" t="n">
        <v>1</v>
      </c>
      <c r="AE100" s="0" t="n">
        <v>0</v>
      </c>
      <c r="AF100" s="0" t="s">
        <v>164</v>
      </c>
      <c r="AG100" s="0" t="n">
        <v>0.958224168</v>
      </c>
      <c r="AH100" s="0" t="n">
        <v>2</v>
      </c>
      <c r="AI100" s="0" t="n">
        <v>86498007</v>
      </c>
      <c r="AJ100" s="0" t="n">
        <v>100</v>
      </c>
      <c r="AK100" s="0" t="n">
        <v>0</v>
      </c>
      <c r="AL100" s="0" t="n">
        <v>0</v>
      </c>
      <c r="AM100" s="0" t="n">
        <v>0</v>
      </c>
      <c r="AN100" s="0" t="n">
        <v>0</v>
      </c>
      <c r="AO100" s="0" t="n">
        <v>0</v>
      </c>
      <c r="AP100" s="0" t="n">
        <v>0</v>
      </c>
      <c r="AQ100" s="0" t="n">
        <v>0</v>
      </c>
      <c r="AR100" s="0" t="n">
        <v>0</v>
      </c>
    </row>
    <row r="101" customFormat="false" ht="12.75" hidden="false" customHeight="false" outlineLevel="0" collapsed="false">
      <c r="A101" s="0" t="n">
        <f aca="false">ROW(Source!A70)</f>
        <v>70</v>
      </c>
      <c r="B101" s="0" t="n">
        <v>86498027</v>
      </c>
      <c r="C101" s="0" t="n">
        <v>86498004</v>
      </c>
      <c r="D101" s="0" t="n">
        <v>0</v>
      </c>
      <c r="E101" s="0" t="n">
        <v>1</v>
      </c>
      <c r="F101" s="0" t="n">
        <v>1</v>
      </c>
      <c r="G101" s="0" t="n">
        <v>30515945</v>
      </c>
      <c r="H101" s="0" t="n">
        <v>2</v>
      </c>
      <c r="I101" s="0" t="s">
        <v>263</v>
      </c>
      <c r="K101" s="0" t="s">
        <v>264</v>
      </c>
      <c r="L101" s="0" t="n">
        <v>1368</v>
      </c>
      <c r="N101" s="0" t="n">
        <v>1011</v>
      </c>
      <c r="O101" s="0" t="s">
        <v>262</v>
      </c>
      <c r="P101" s="0" t="s">
        <v>262</v>
      </c>
      <c r="Q101" s="0" t="n">
        <v>1</v>
      </c>
      <c r="X101" s="0" t="n">
        <v>0.45136872</v>
      </c>
      <c r="Y101" s="0" t="n">
        <v>0</v>
      </c>
      <c r="Z101" s="0" t="n">
        <v>54.85</v>
      </c>
      <c r="AA101" s="0" t="n">
        <v>8.33</v>
      </c>
      <c r="AB101" s="0" t="n">
        <v>0</v>
      </c>
      <c r="AC101" s="0" t="n">
        <v>0</v>
      </c>
      <c r="AD101" s="0" t="n">
        <v>1</v>
      </c>
      <c r="AE101" s="0" t="n">
        <v>0</v>
      </c>
      <c r="AF101" s="0" t="s">
        <v>164</v>
      </c>
      <c r="AG101" s="0" t="n">
        <v>0.2979033552</v>
      </c>
      <c r="AH101" s="0" t="n">
        <v>2</v>
      </c>
      <c r="AI101" s="0" t="n">
        <v>86498008</v>
      </c>
      <c r="AJ101" s="0" t="n">
        <v>101</v>
      </c>
      <c r="AK101" s="0" t="n">
        <v>0</v>
      </c>
      <c r="AL101" s="0" t="n">
        <v>0</v>
      </c>
      <c r="AM101" s="0" t="n">
        <v>0</v>
      </c>
      <c r="AN101" s="0" t="n">
        <v>0</v>
      </c>
      <c r="AO101" s="0" t="n">
        <v>0</v>
      </c>
      <c r="AP101" s="0" t="n">
        <v>0</v>
      </c>
      <c r="AQ101" s="0" t="n">
        <v>0</v>
      </c>
      <c r="AR101" s="0" t="n">
        <v>0</v>
      </c>
    </row>
    <row r="102" customFormat="false" ht="12.75" hidden="false" customHeight="false" outlineLevel="0" collapsed="false">
      <c r="A102" s="0" t="n">
        <f aca="false">ROW(Source!A70)</f>
        <v>70</v>
      </c>
      <c r="B102" s="0" t="n">
        <v>86498028</v>
      </c>
      <c r="C102" s="0" t="n">
        <v>86498004</v>
      </c>
      <c r="D102" s="0" t="n">
        <v>0</v>
      </c>
      <c r="E102" s="0" t="n">
        <v>1</v>
      </c>
      <c r="F102" s="0" t="n">
        <v>1</v>
      </c>
      <c r="G102" s="0" t="n">
        <v>30515945</v>
      </c>
      <c r="H102" s="0" t="n">
        <v>2</v>
      </c>
      <c r="I102" s="0" t="s">
        <v>265</v>
      </c>
      <c r="K102" s="0" t="s">
        <v>266</v>
      </c>
      <c r="L102" s="0" t="n">
        <v>1368</v>
      </c>
      <c r="N102" s="0" t="n">
        <v>1011</v>
      </c>
      <c r="O102" s="0" t="s">
        <v>262</v>
      </c>
      <c r="P102" s="0" t="s">
        <v>262</v>
      </c>
      <c r="Q102" s="0" t="n">
        <v>1</v>
      </c>
      <c r="X102" s="0" t="n">
        <v>0.20699712</v>
      </c>
      <c r="Y102" s="0" t="n">
        <v>0</v>
      </c>
      <c r="Z102" s="0" t="n">
        <v>118.25</v>
      </c>
      <c r="AA102" s="0" t="n">
        <v>11.17</v>
      </c>
      <c r="AB102" s="0" t="n">
        <v>0</v>
      </c>
      <c r="AC102" s="0" t="n">
        <v>0</v>
      </c>
      <c r="AD102" s="0" t="n">
        <v>1</v>
      </c>
      <c r="AE102" s="0" t="n">
        <v>0</v>
      </c>
      <c r="AF102" s="0" t="s">
        <v>164</v>
      </c>
      <c r="AG102" s="0" t="n">
        <v>0.1366180992</v>
      </c>
      <c r="AH102" s="0" t="n">
        <v>2</v>
      </c>
      <c r="AI102" s="0" t="n">
        <v>86498009</v>
      </c>
      <c r="AJ102" s="0" t="n">
        <v>102</v>
      </c>
      <c r="AK102" s="0" t="n">
        <v>0</v>
      </c>
      <c r="AL102" s="0" t="n">
        <v>0</v>
      </c>
      <c r="AM102" s="0" t="n">
        <v>0</v>
      </c>
      <c r="AN102" s="0" t="n">
        <v>0</v>
      </c>
      <c r="AO102" s="0" t="n">
        <v>0</v>
      </c>
      <c r="AP102" s="0" t="n">
        <v>0</v>
      </c>
      <c r="AQ102" s="0" t="n">
        <v>0</v>
      </c>
      <c r="AR102" s="0" t="n">
        <v>0</v>
      </c>
    </row>
    <row r="103" customFormat="false" ht="12.75" hidden="false" customHeight="false" outlineLevel="0" collapsed="false">
      <c r="A103" s="0" t="n">
        <f aca="false">ROW(Source!A70)</f>
        <v>70</v>
      </c>
      <c r="B103" s="0" t="n">
        <v>86498029</v>
      </c>
      <c r="C103" s="0" t="n">
        <v>86498004</v>
      </c>
      <c r="D103" s="0" t="n">
        <v>0</v>
      </c>
      <c r="E103" s="0" t="n">
        <v>1</v>
      </c>
      <c r="F103" s="0" t="n">
        <v>1</v>
      </c>
      <c r="G103" s="0" t="n">
        <v>30515945</v>
      </c>
      <c r="H103" s="0" t="n">
        <v>2</v>
      </c>
      <c r="I103" s="0" t="s">
        <v>288</v>
      </c>
      <c r="K103" s="0" t="s">
        <v>289</v>
      </c>
      <c r="L103" s="0" t="n">
        <v>1368</v>
      </c>
      <c r="N103" s="0" t="n">
        <v>1011</v>
      </c>
      <c r="O103" s="0" t="s">
        <v>262</v>
      </c>
      <c r="P103" s="0" t="s">
        <v>262</v>
      </c>
      <c r="Q103" s="0" t="n">
        <v>1</v>
      </c>
      <c r="X103" s="0" t="n">
        <v>0.6324912</v>
      </c>
      <c r="Y103" s="0" t="n">
        <v>0</v>
      </c>
      <c r="Z103" s="0" t="n">
        <v>97.13</v>
      </c>
      <c r="AA103" s="0" t="n">
        <v>9.6</v>
      </c>
      <c r="AB103" s="0" t="n">
        <v>0</v>
      </c>
      <c r="AC103" s="0" t="n">
        <v>0</v>
      </c>
      <c r="AD103" s="0" t="n">
        <v>1</v>
      </c>
      <c r="AE103" s="0" t="n">
        <v>0</v>
      </c>
      <c r="AF103" s="0" t="s">
        <v>164</v>
      </c>
      <c r="AG103" s="0" t="n">
        <v>0.417444192</v>
      </c>
      <c r="AH103" s="0" t="n">
        <v>2</v>
      </c>
      <c r="AI103" s="0" t="n">
        <v>86498010</v>
      </c>
      <c r="AJ103" s="0" t="n">
        <v>103</v>
      </c>
      <c r="AK103" s="0" t="n">
        <v>0</v>
      </c>
      <c r="AL103" s="0" t="n">
        <v>0</v>
      </c>
      <c r="AM103" s="0" t="n">
        <v>0</v>
      </c>
      <c r="AN103" s="0" t="n">
        <v>0</v>
      </c>
      <c r="AO103" s="0" t="n">
        <v>0</v>
      </c>
      <c r="AP103" s="0" t="n">
        <v>0</v>
      </c>
      <c r="AQ103" s="0" t="n">
        <v>0</v>
      </c>
      <c r="AR103" s="0" t="n">
        <v>0</v>
      </c>
    </row>
    <row r="104" customFormat="false" ht="12.75" hidden="false" customHeight="false" outlineLevel="0" collapsed="false">
      <c r="A104" s="0" t="n">
        <f aca="false">ROW(Source!A70)</f>
        <v>70</v>
      </c>
      <c r="B104" s="0" t="n">
        <v>86498030</v>
      </c>
      <c r="C104" s="0" t="n">
        <v>86498004</v>
      </c>
      <c r="D104" s="0" t="n">
        <v>70556134</v>
      </c>
      <c r="E104" s="0" t="n">
        <v>1</v>
      </c>
      <c r="F104" s="0" t="n">
        <v>1</v>
      </c>
      <c r="G104" s="0" t="n">
        <v>30515945</v>
      </c>
      <c r="H104" s="0" t="n">
        <v>3</v>
      </c>
      <c r="I104" s="0" t="s">
        <v>290</v>
      </c>
      <c r="K104" s="0" t="s">
        <v>291</v>
      </c>
      <c r="L104" s="0" t="n">
        <v>1348</v>
      </c>
      <c r="N104" s="0" t="n">
        <v>1009</v>
      </c>
      <c r="O104" s="0" t="s">
        <v>220</v>
      </c>
      <c r="P104" s="0" t="s">
        <v>220</v>
      </c>
      <c r="Q104" s="0" t="n">
        <v>1000</v>
      </c>
      <c r="X104" s="0" t="n">
        <v>0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  <c r="AD104" s="0" t="n">
        <v>0</v>
      </c>
      <c r="AE104" s="0" t="n">
        <v>0</v>
      </c>
      <c r="AF104" s="0" t="s">
        <v>98</v>
      </c>
      <c r="AG104" s="0" t="n">
        <v>0</v>
      </c>
      <c r="AH104" s="0" t="n">
        <v>2</v>
      </c>
      <c r="AI104" s="0" t="n">
        <v>86498011</v>
      </c>
      <c r="AJ104" s="0" t="n">
        <v>104</v>
      </c>
      <c r="AK104" s="0" t="n">
        <v>0</v>
      </c>
      <c r="AL104" s="0" t="n">
        <v>0</v>
      </c>
      <c r="AM104" s="0" t="n">
        <v>0</v>
      </c>
      <c r="AN104" s="0" t="n">
        <v>0</v>
      </c>
      <c r="AO104" s="0" t="n">
        <v>0</v>
      </c>
      <c r="AP104" s="0" t="n">
        <v>0</v>
      </c>
      <c r="AQ104" s="0" t="n">
        <v>0</v>
      </c>
      <c r="AR104" s="0" t="n">
        <v>0</v>
      </c>
    </row>
    <row r="105" customFormat="false" ht="12.75" hidden="false" customHeight="false" outlineLevel="0" collapsed="false">
      <c r="A105" s="0" t="n">
        <f aca="false">ROW(Source!A70)</f>
        <v>70</v>
      </c>
      <c r="B105" s="0" t="n">
        <v>86498031</v>
      </c>
      <c r="C105" s="0" t="n">
        <v>86498004</v>
      </c>
      <c r="D105" s="0" t="n">
        <v>0</v>
      </c>
      <c r="E105" s="0" t="n">
        <v>1</v>
      </c>
      <c r="F105" s="0" t="n">
        <v>1</v>
      </c>
      <c r="G105" s="0" t="n">
        <v>30515945</v>
      </c>
      <c r="H105" s="0" t="n">
        <v>3</v>
      </c>
      <c r="I105" s="0" t="s">
        <v>292</v>
      </c>
      <c r="K105" s="0" t="s">
        <v>293</v>
      </c>
      <c r="L105" s="0" t="n">
        <v>1327</v>
      </c>
      <c r="N105" s="0" t="n">
        <v>1005</v>
      </c>
      <c r="O105" s="0" t="s">
        <v>294</v>
      </c>
      <c r="P105" s="0" t="s">
        <v>294</v>
      </c>
      <c r="Q105" s="0" t="n">
        <v>1</v>
      </c>
      <c r="X105" s="0" t="n">
        <v>0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  <c r="AD105" s="0" t="n">
        <v>1</v>
      </c>
      <c r="AE105" s="0" t="n">
        <v>0</v>
      </c>
      <c r="AF105" s="0" t="s">
        <v>98</v>
      </c>
      <c r="AG105" s="0" t="n">
        <v>0</v>
      </c>
      <c r="AH105" s="0" t="n">
        <v>2</v>
      </c>
      <c r="AI105" s="0" t="n">
        <v>86498012</v>
      </c>
      <c r="AJ105" s="0" t="n">
        <v>105</v>
      </c>
      <c r="AK105" s="0" t="n">
        <v>0</v>
      </c>
      <c r="AL105" s="0" t="n">
        <v>0</v>
      </c>
      <c r="AM105" s="0" t="n">
        <v>0</v>
      </c>
      <c r="AN105" s="0" t="n">
        <v>0</v>
      </c>
      <c r="AO105" s="0" t="n">
        <v>0</v>
      </c>
      <c r="AP105" s="0" t="n">
        <v>0</v>
      </c>
      <c r="AQ105" s="0" t="n">
        <v>0</v>
      </c>
      <c r="AR105" s="0" t="n">
        <v>0</v>
      </c>
    </row>
    <row r="106" customFormat="false" ht="12.75" hidden="false" customHeight="false" outlineLevel="0" collapsed="false">
      <c r="A106" s="0" t="n">
        <f aca="false">ROW(Source!A70)</f>
        <v>70</v>
      </c>
      <c r="B106" s="0" t="n">
        <v>86498032</v>
      </c>
      <c r="C106" s="0" t="n">
        <v>86498004</v>
      </c>
      <c r="D106" s="0" t="n">
        <v>0</v>
      </c>
      <c r="E106" s="0" t="n">
        <v>1</v>
      </c>
      <c r="F106" s="0" t="n">
        <v>1</v>
      </c>
      <c r="G106" s="0" t="n">
        <v>30515945</v>
      </c>
      <c r="H106" s="0" t="n">
        <v>3</v>
      </c>
      <c r="I106" s="0" t="s">
        <v>295</v>
      </c>
      <c r="K106" s="0" t="s">
        <v>296</v>
      </c>
      <c r="L106" s="0" t="n">
        <v>1348</v>
      </c>
      <c r="N106" s="0" t="n">
        <v>1009</v>
      </c>
      <c r="O106" s="0" t="s">
        <v>220</v>
      </c>
      <c r="P106" s="0" t="s">
        <v>220</v>
      </c>
      <c r="Q106" s="0" t="n">
        <v>1000</v>
      </c>
      <c r="X106" s="0" t="n">
        <v>0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  <c r="AD106" s="0" t="n">
        <v>1</v>
      </c>
      <c r="AE106" s="0" t="n">
        <v>0</v>
      </c>
      <c r="AF106" s="0" t="s">
        <v>98</v>
      </c>
      <c r="AG106" s="0" t="n">
        <v>0</v>
      </c>
      <c r="AH106" s="0" t="n">
        <v>2</v>
      </c>
      <c r="AI106" s="0" t="n">
        <v>86498013</v>
      </c>
      <c r="AJ106" s="0" t="n">
        <v>106</v>
      </c>
      <c r="AK106" s="0" t="n">
        <v>0</v>
      </c>
      <c r="AL106" s="0" t="n">
        <v>0</v>
      </c>
      <c r="AM106" s="0" t="n">
        <v>0</v>
      </c>
      <c r="AN106" s="0" t="n">
        <v>0</v>
      </c>
      <c r="AO106" s="0" t="n">
        <v>0</v>
      </c>
      <c r="AP106" s="0" t="n">
        <v>0</v>
      </c>
      <c r="AQ106" s="0" t="n">
        <v>0</v>
      </c>
      <c r="AR106" s="0" t="n">
        <v>0</v>
      </c>
    </row>
    <row r="107" customFormat="false" ht="12.75" hidden="false" customHeight="false" outlineLevel="0" collapsed="false">
      <c r="A107" s="0" t="n">
        <f aca="false">ROW(Source!A70)</f>
        <v>70</v>
      </c>
      <c r="B107" s="0" t="n">
        <v>86498033</v>
      </c>
      <c r="C107" s="0" t="n">
        <v>86498004</v>
      </c>
      <c r="D107" s="0" t="n">
        <v>0</v>
      </c>
      <c r="E107" s="0" t="n">
        <v>1</v>
      </c>
      <c r="F107" s="0" t="n">
        <v>1</v>
      </c>
      <c r="G107" s="0" t="n">
        <v>30515945</v>
      </c>
      <c r="H107" s="0" t="n">
        <v>3</v>
      </c>
      <c r="I107" s="0" t="s">
        <v>297</v>
      </c>
      <c r="K107" s="0" t="s">
        <v>298</v>
      </c>
      <c r="L107" s="0" t="n">
        <v>1327</v>
      </c>
      <c r="N107" s="0" t="n">
        <v>1005</v>
      </c>
      <c r="O107" s="0" t="s">
        <v>294</v>
      </c>
      <c r="P107" s="0" t="s">
        <v>294</v>
      </c>
      <c r="Q107" s="0" t="n">
        <v>1</v>
      </c>
      <c r="X107" s="0" t="n">
        <v>0</v>
      </c>
      <c r="Y107" s="0" t="n">
        <v>0</v>
      </c>
      <c r="Z107" s="0" t="n">
        <v>0</v>
      </c>
      <c r="AA107" s="0" t="n">
        <v>0</v>
      </c>
      <c r="AB107" s="0" t="n">
        <v>0</v>
      </c>
      <c r="AC107" s="0" t="n">
        <v>0</v>
      </c>
      <c r="AD107" s="0" t="n">
        <v>1</v>
      </c>
      <c r="AE107" s="0" t="n">
        <v>0</v>
      </c>
      <c r="AF107" s="0" t="s">
        <v>98</v>
      </c>
      <c r="AG107" s="0" t="n">
        <v>0</v>
      </c>
      <c r="AH107" s="0" t="n">
        <v>2</v>
      </c>
      <c r="AI107" s="0" t="n">
        <v>86498014</v>
      </c>
      <c r="AJ107" s="0" t="n">
        <v>107</v>
      </c>
      <c r="AK107" s="0" t="n">
        <v>0</v>
      </c>
      <c r="AL107" s="0" t="n">
        <v>0</v>
      </c>
      <c r="AM107" s="0" t="n">
        <v>0</v>
      </c>
      <c r="AN107" s="0" t="n">
        <v>0</v>
      </c>
      <c r="AO107" s="0" t="n">
        <v>0</v>
      </c>
      <c r="AP107" s="0" t="n">
        <v>0</v>
      </c>
      <c r="AQ107" s="0" t="n">
        <v>0</v>
      </c>
      <c r="AR107" s="0" t="n">
        <v>0</v>
      </c>
    </row>
    <row r="108" customFormat="false" ht="12.75" hidden="false" customHeight="false" outlineLevel="0" collapsed="false">
      <c r="A108" s="0" t="n">
        <f aca="false">ROW(Source!A70)</f>
        <v>70</v>
      </c>
      <c r="B108" s="0" t="n">
        <v>86498034</v>
      </c>
      <c r="C108" s="0" t="n">
        <v>86498004</v>
      </c>
      <c r="D108" s="0" t="n">
        <v>0</v>
      </c>
      <c r="E108" s="0" t="n">
        <v>1</v>
      </c>
      <c r="F108" s="0" t="n">
        <v>1</v>
      </c>
      <c r="G108" s="0" t="n">
        <v>30515945</v>
      </c>
      <c r="H108" s="0" t="n">
        <v>3</v>
      </c>
      <c r="I108" s="0" t="s">
        <v>299</v>
      </c>
      <c r="K108" s="0" t="s">
        <v>300</v>
      </c>
      <c r="L108" s="0" t="n">
        <v>1348</v>
      </c>
      <c r="N108" s="0" t="n">
        <v>1009</v>
      </c>
      <c r="O108" s="0" t="s">
        <v>220</v>
      </c>
      <c r="P108" s="0" t="s">
        <v>220</v>
      </c>
      <c r="Q108" s="0" t="n">
        <v>1000</v>
      </c>
      <c r="X108" s="0" t="n">
        <v>0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  <c r="AD108" s="0" t="n">
        <v>1</v>
      </c>
      <c r="AE108" s="0" t="n">
        <v>0</v>
      </c>
      <c r="AF108" s="0" t="s">
        <v>98</v>
      </c>
      <c r="AG108" s="0" t="n">
        <v>0</v>
      </c>
      <c r="AH108" s="0" t="n">
        <v>2</v>
      </c>
      <c r="AI108" s="0" t="n">
        <v>86498015</v>
      </c>
      <c r="AJ108" s="0" t="n">
        <v>108</v>
      </c>
      <c r="AK108" s="0" t="n">
        <v>0</v>
      </c>
      <c r="AL108" s="0" t="n">
        <v>0</v>
      </c>
      <c r="AM108" s="0" t="n">
        <v>0</v>
      </c>
      <c r="AN108" s="0" t="n">
        <v>0</v>
      </c>
      <c r="AO108" s="0" t="n">
        <v>0</v>
      </c>
      <c r="AP108" s="0" t="n">
        <v>0</v>
      </c>
      <c r="AQ108" s="0" t="n">
        <v>0</v>
      </c>
      <c r="AR108" s="0" t="n">
        <v>0</v>
      </c>
    </row>
    <row r="109" customFormat="false" ht="12.75" hidden="false" customHeight="false" outlineLevel="0" collapsed="false">
      <c r="A109" s="0" t="n">
        <f aca="false">ROW(Source!A70)</f>
        <v>70</v>
      </c>
      <c r="B109" s="0" t="n">
        <v>86498035</v>
      </c>
      <c r="C109" s="0" t="n">
        <v>86498004</v>
      </c>
      <c r="D109" s="0" t="n">
        <v>0</v>
      </c>
      <c r="E109" s="0" t="n">
        <v>1</v>
      </c>
      <c r="F109" s="0" t="n">
        <v>1</v>
      </c>
      <c r="G109" s="0" t="n">
        <v>30515945</v>
      </c>
      <c r="H109" s="0" t="n">
        <v>3</v>
      </c>
      <c r="I109" s="0" t="s">
        <v>301</v>
      </c>
      <c r="K109" s="0" t="s">
        <v>302</v>
      </c>
      <c r="L109" s="0" t="n">
        <v>1348</v>
      </c>
      <c r="N109" s="0" t="n">
        <v>1009</v>
      </c>
      <c r="O109" s="0" t="s">
        <v>220</v>
      </c>
      <c r="P109" s="0" t="s">
        <v>220</v>
      </c>
      <c r="Q109" s="0" t="n">
        <v>1000</v>
      </c>
      <c r="X109" s="0" t="n">
        <v>0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  <c r="AD109" s="0" t="n">
        <v>1</v>
      </c>
      <c r="AE109" s="0" t="n">
        <v>0</v>
      </c>
      <c r="AF109" s="0" t="s">
        <v>98</v>
      </c>
      <c r="AG109" s="0" t="n">
        <v>0</v>
      </c>
      <c r="AH109" s="0" t="n">
        <v>2</v>
      </c>
      <c r="AI109" s="0" t="n">
        <v>86498016</v>
      </c>
      <c r="AJ109" s="0" t="n">
        <v>109</v>
      </c>
      <c r="AK109" s="0" t="n">
        <v>0</v>
      </c>
      <c r="AL109" s="0" t="n">
        <v>0</v>
      </c>
      <c r="AM109" s="0" t="n">
        <v>0</v>
      </c>
      <c r="AN109" s="0" t="n">
        <v>0</v>
      </c>
      <c r="AO109" s="0" t="n">
        <v>0</v>
      </c>
      <c r="AP109" s="0" t="n">
        <v>0</v>
      </c>
      <c r="AQ109" s="0" t="n">
        <v>0</v>
      </c>
      <c r="AR109" s="0" t="n">
        <v>0</v>
      </c>
    </row>
    <row r="110" customFormat="false" ht="12.75" hidden="false" customHeight="false" outlineLevel="0" collapsed="false">
      <c r="A110" s="0" t="n">
        <f aca="false">ROW(Source!A70)</f>
        <v>70</v>
      </c>
      <c r="B110" s="0" t="n">
        <v>86498036</v>
      </c>
      <c r="C110" s="0" t="n">
        <v>86498004</v>
      </c>
      <c r="D110" s="0" t="n">
        <v>0</v>
      </c>
      <c r="E110" s="0" t="n">
        <v>1</v>
      </c>
      <c r="F110" s="0" t="n">
        <v>1</v>
      </c>
      <c r="G110" s="0" t="n">
        <v>30515945</v>
      </c>
      <c r="H110" s="0" t="n">
        <v>3</v>
      </c>
      <c r="I110" s="0" t="s">
        <v>303</v>
      </c>
      <c r="K110" s="0" t="s">
        <v>304</v>
      </c>
      <c r="L110" s="0" t="n">
        <v>1348</v>
      </c>
      <c r="N110" s="0" t="n">
        <v>1009</v>
      </c>
      <c r="O110" s="0" t="s">
        <v>220</v>
      </c>
      <c r="P110" s="0" t="s">
        <v>220</v>
      </c>
      <c r="Q110" s="0" t="n">
        <v>1000</v>
      </c>
      <c r="X110" s="0" t="n">
        <v>0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  <c r="AD110" s="0" t="n">
        <v>1</v>
      </c>
      <c r="AE110" s="0" t="n">
        <v>0</v>
      </c>
      <c r="AF110" s="0" t="s">
        <v>98</v>
      </c>
      <c r="AG110" s="0" t="n">
        <v>0</v>
      </c>
      <c r="AH110" s="0" t="n">
        <v>2</v>
      </c>
      <c r="AI110" s="0" t="n">
        <v>86498017</v>
      </c>
      <c r="AJ110" s="0" t="n">
        <v>110</v>
      </c>
      <c r="AK110" s="0" t="n">
        <v>0</v>
      </c>
      <c r="AL110" s="0" t="n">
        <v>0</v>
      </c>
      <c r="AM110" s="0" t="n">
        <v>0</v>
      </c>
      <c r="AN110" s="0" t="n">
        <v>0</v>
      </c>
      <c r="AO110" s="0" t="n">
        <v>0</v>
      </c>
      <c r="AP110" s="0" t="n">
        <v>0</v>
      </c>
      <c r="AQ110" s="0" t="n">
        <v>0</v>
      </c>
      <c r="AR110" s="0" t="n">
        <v>0</v>
      </c>
    </row>
    <row r="111" customFormat="false" ht="12.75" hidden="false" customHeight="false" outlineLevel="0" collapsed="false">
      <c r="A111" s="0" t="n">
        <f aca="false">ROW(Source!A70)</f>
        <v>70</v>
      </c>
      <c r="B111" s="0" t="n">
        <v>86498037</v>
      </c>
      <c r="C111" s="0" t="n">
        <v>86498004</v>
      </c>
      <c r="D111" s="0" t="n">
        <v>0</v>
      </c>
      <c r="E111" s="0" t="n">
        <v>1</v>
      </c>
      <c r="F111" s="0" t="n">
        <v>1</v>
      </c>
      <c r="G111" s="0" t="n">
        <v>30515945</v>
      </c>
      <c r="H111" s="0" t="n">
        <v>3</v>
      </c>
      <c r="I111" s="0" t="s">
        <v>305</v>
      </c>
      <c r="K111" s="0" t="s">
        <v>306</v>
      </c>
      <c r="L111" s="0" t="n">
        <v>1346</v>
      </c>
      <c r="N111" s="0" t="n">
        <v>1009</v>
      </c>
      <c r="O111" s="0" t="s">
        <v>307</v>
      </c>
      <c r="P111" s="0" t="s">
        <v>307</v>
      </c>
      <c r="Q111" s="0" t="n">
        <v>1</v>
      </c>
      <c r="X111" s="0" t="n">
        <v>0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  <c r="AD111" s="0" t="n">
        <v>1</v>
      </c>
      <c r="AE111" s="0" t="n">
        <v>0</v>
      </c>
      <c r="AF111" s="0" t="s">
        <v>98</v>
      </c>
      <c r="AG111" s="0" t="n">
        <v>0</v>
      </c>
      <c r="AH111" s="0" t="n">
        <v>2</v>
      </c>
      <c r="AI111" s="0" t="n">
        <v>86498018</v>
      </c>
      <c r="AJ111" s="0" t="n">
        <v>111</v>
      </c>
      <c r="AK111" s="0" t="n">
        <v>0</v>
      </c>
      <c r="AL111" s="0" t="n">
        <v>0</v>
      </c>
      <c r="AM111" s="0" t="n">
        <v>0</v>
      </c>
      <c r="AN111" s="0" t="n">
        <v>0</v>
      </c>
      <c r="AO111" s="0" t="n">
        <v>0</v>
      </c>
      <c r="AP111" s="0" t="n">
        <v>0</v>
      </c>
      <c r="AQ111" s="0" t="n">
        <v>0</v>
      </c>
      <c r="AR111" s="0" t="n">
        <v>0</v>
      </c>
    </row>
    <row r="112" customFormat="false" ht="12.75" hidden="false" customHeight="false" outlineLevel="0" collapsed="false">
      <c r="A112" s="0" t="n">
        <f aca="false">ROW(Source!A70)</f>
        <v>70</v>
      </c>
      <c r="B112" s="0" t="n">
        <v>86498038</v>
      </c>
      <c r="C112" s="0" t="n">
        <v>86498004</v>
      </c>
      <c r="D112" s="0" t="n">
        <v>0</v>
      </c>
      <c r="E112" s="0" t="n">
        <v>1</v>
      </c>
      <c r="F112" s="0" t="n">
        <v>1</v>
      </c>
      <c r="G112" s="0" t="n">
        <v>30515945</v>
      </c>
      <c r="H112" s="0" t="n">
        <v>3</v>
      </c>
      <c r="I112" s="0" t="s">
        <v>236</v>
      </c>
      <c r="K112" s="0" t="s">
        <v>66</v>
      </c>
      <c r="L112" s="0" t="n">
        <v>1339</v>
      </c>
      <c r="N112" s="0" t="n">
        <v>1007</v>
      </c>
      <c r="O112" s="0" t="s">
        <v>222</v>
      </c>
      <c r="P112" s="0" t="s">
        <v>222</v>
      </c>
      <c r="Q112" s="0" t="n">
        <v>1</v>
      </c>
      <c r="X112" s="0" t="n">
        <v>0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  <c r="AD112" s="0" t="n">
        <v>1</v>
      </c>
      <c r="AE112" s="0" t="n">
        <v>0</v>
      </c>
      <c r="AF112" s="0" t="s">
        <v>98</v>
      </c>
      <c r="AG112" s="0" t="n">
        <v>0</v>
      </c>
      <c r="AH112" s="0" t="n">
        <v>2</v>
      </c>
      <c r="AI112" s="0" t="n">
        <v>86498019</v>
      </c>
      <c r="AJ112" s="0" t="n">
        <v>112</v>
      </c>
      <c r="AK112" s="0" t="n">
        <v>0</v>
      </c>
      <c r="AL112" s="0" t="n">
        <v>0</v>
      </c>
      <c r="AM112" s="0" t="n">
        <v>0</v>
      </c>
      <c r="AN112" s="0" t="n">
        <v>0</v>
      </c>
      <c r="AO112" s="0" t="n">
        <v>0</v>
      </c>
      <c r="AP112" s="0" t="n">
        <v>0</v>
      </c>
      <c r="AQ112" s="0" t="n">
        <v>0</v>
      </c>
      <c r="AR112" s="0" t="n">
        <v>0</v>
      </c>
    </row>
    <row r="113" customFormat="false" ht="12.75" hidden="false" customHeight="false" outlineLevel="0" collapsed="false">
      <c r="A113" s="0" t="n">
        <f aca="false">ROW(Source!A70)</f>
        <v>70</v>
      </c>
      <c r="B113" s="0" t="n">
        <v>86498039</v>
      </c>
      <c r="C113" s="0" t="n">
        <v>86498004</v>
      </c>
      <c r="D113" s="0" t="n">
        <v>0</v>
      </c>
      <c r="E113" s="0" t="n">
        <v>1</v>
      </c>
      <c r="F113" s="0" t="n">
        <v>1</v>
      </c>
      <c r="G113" s="0" t="n">
        <v>30515945</v>
      </c>
      <c r="H113" s="0" t="n">
        <v>3</v>
      </c>
      <c r="I113" s="0" t="s">
        <v>308</v>
      </c>
      <c r="K113" s="0" t="s">
        <v>309</v>
      </c>
      <c r="L113" s="0" t="n">
        <v>1346</v>
      </c>
      <c r="N113" s="0" t="n">
        <v>1009</v>
      </c>
      <c r="O113" s="0" t="s">
        <v>307</v>
      </c>
      <c r="P113" s="0" t="s">
        <v>307</v>
      </c>
      <c r="Q113" s="0" t="n">
        <v>1</v>
      </c>
      <c r="X113" s="0" t="n">
        <v>0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  <c r="AD113" s="0" t="n">
        <v>1</v>
      </c>
      <c r="AE113" s="0" t="n">
        <v>0</v>
      </c>
      <c r="AF113" s="0" t="s">
        <v>98</v>
      </c>
      <c r="AG113" s="0" t="n">
        <v>0</v>
      </c>
      <c r="AH113" s="0" t="n">
        <v>2</v>
      </c>
      <c r="AI113" s="0" t="n">
        <v>86498020</v>
      </c>
      <c r="AJ113" s="0" t="n">
        <v>113</v>
      </c>
      <c r="AK113" s="0" t="n">
        <v>0</v>
      </c>
      <c r="AL113" s="0" t="n">
        <v>0</v>
      </c>
      <c r="AM113" s="0" t="n">
        <v>0</v>
      </c>
      <c r="AN113" s="0" t="n">
        <v>0</v>
      </c>
      <c r="AO113" s="0" t="n">
        <v>0</v>
      </c>
      <c r="AP113" s="0" t="n">
        <v>0</v>
      </c>
      <c r="AQ113" s="0" t="n">
        <v>0</v>
      </c>
      <c r="AR113" s="0" t="n">
        <v>0</v>
      </c>
    </row>
    <row r="114" customFormat="false" ht="12.75" hidden="false" customHeight="false" outlineLevel="0" collapsed="false">
      <c r="A114" s="0" t="n">
        <f aca="false">ROW(Source!A70)</f>
        <v>70</v>
      </c>
      <c r="B114" s="0" t="n">
        <v>86498040</v>
      </c>
      <c r="C114" s="0" t="n">
        <v>86498004</v>
      </c>
      <c r="D114" s="0" t="n">
        <v>0</v>
      </c>
      <c r="E114" s="0" t="n">
        <v>1</v>
      </c>
      <c r="F114" s="0" t="n">
        <v>1</v>
      </c>
      <c r="G114" s="0" t="n">
        <v>30515945</v>
      </c>
      <c r="H114" s="0" t="n">
        <v>3</v>
      </c>
      <c r="I114" s="0" t="s">
        <v>310</v>
      </c>
      <c r="K114" s="0" t="s">
        <v>311</v>
      </c>
      <c r="L114" s="0" t="n">
        <v>1301</v>
      </c>
      <c r="N114" s="0" t="n">
        <v>1003</v>
      </c>
      <c r="O114" s="0" t="s">
        <v>192</v>
      </c>
      <c r="P114" s="0" t="s">
        <v>192</v>
      </c>
      <c r="Q114" s="0" t="n">
        <v>1</v>
      </c>
      <c r="X114" s="0" t="n">
        <v>0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  <c r="AD114" s="0" t="n">
        <v>1</v>
      </c>
      <c r="AE114" s="0" t="n">
        <v>0</v>
      </c>
      <c r="AF114" s="0" t="s">
        <v>98</v>
      </c>
      <c r="AG114" s="0" t="n">
        <v>0</v>
      </c>
      <c r="AH114" s="0" t="n">
        <v>2</v>
      </c>
      <c r="AI114" s="0" t="n">
        <v>86498021</v>
      </c>
      <c r="AJ114" s="0" t="n">
        <v>114</v>
      </c>
      <c r="AK114" s="0" t="n">
        <v>0</v>
      </c>
      <c r="AL114" s="0" t="n">
        <v>0</v>
      </c>
      <c r="AM114" s="0" t="n">
        <v>0</v>
      </c>
      <c r="AN114" s="0" t="n">
        <v>0</v>
      </c>
      <c r="AO114" s="0" t="n">
        <v>0</v>
      </c>
      <c r="AP114" s="0" t="n">
        <v>0</v>
      </c>
      <c r="AQ114" s="0" t="n">
        <v>0</v>
      </c>
      <c r="AR114" s="0" t="n">
        <v>0</v>
      </c>
    </row>
    <row r="115" customFormat="false" ht="12.75" hidden="false" customHeight="false" outlineLevel="0" collapsed="false">
      <c r="A115" s="0" t="n">
        <f aca="false">ROW(Source!A70)</f>
        <v>70</v>
      </c>
      <c r="B115" s="0" t="n">
        <v>86498041</v>
      </c>
      <c r="C115" s="0" t="n">
        <v>86498004</v>
      </c>
      <c r="D115" s="0" t="n">
        <v>0</v>
      </c>
      <c r="E115" s="0" t="n">
        <v>1</v>
      </c>
      <c r="F115" s="0" t="n">
        <v>1</v>
      </c>
      <c r="G115" s="0" t="n">
        <v>30515945</v>
      </c>
      <c r="H115" s="0" t="n">
        <v>3</v>
      </c>
      <c r="I115" s="0" t="s">
        <v>312</v>
      </c>
      <c r="K115" s="0" t="s">
        <v>313</v>
      </c>
      <c r="L115" s="0" t="n">
        <v>1348</v>
      </c>
      <c r="N115" s="0" t="n">
        <v>1009</v>
      </c>
      <c r="O115" s="0" t="s">
        <v>220</v>
      </c>
      <c r="P115" s="0" t="s">
        <v>220</v>
      </c>
      <c r="Q115" s="0" t="n">
        <v>1000</v>
      </c>
      <c r="X115" s="0" t="n">
        <v>0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  <c r="AD115" s="0" t="n">
        <v>1</v>
      </c>
      <c r="AE115" s="0" t="n">
        <v>0</v>
      </c>
      <c r="AF115" s="0" t="s">
        <v>98</v>
      </c>
      <c r="AG115" s="0" t="n">
        <v>0</v>
      </c>
      <c r="AH115" s="0" t="n">
        <v>2</v>
      </c>
      <c r="AI115" s="0" t="n">
        <v>86498022</v>
      </c>
      <c r="AJ115" s="0" t="n">
        <v>115</v>
      </c>
      <c r="AK115" s="0" t="n">
        <v>0</v>
      </c>
      <c r="AL115" s="0" t="n">
        <v>0</v>
      </c>
      <c r="AM115" s="0" t="n">
        <v>0</v>
      </c>
      <c r="AN115" s="0" t="n">
        <v>0</v>
      </c>
      <c r="AO115" s="0" t="n">
        <v>0</v>
      </c>
      <c r="AP115" s="0" t="n">
        <v>0</v>
      </c>
      <c r="AQ115" s="0" t="n">
        <v>0</v>
      </c>
      <c r="AR115" s="0" t="n">
        <v>0</v>
      </c>
    </row>
    <row r="116" customFormat="false" ht="12.75" hidden="false" customHeight="false" outlineLevel="0" collapsed="false">
      <c r="A116" s="0" t="n">
        <f aca="false">ROW(Source!A70)</f>
        <v>70</v>
      </c>
      <c r="B116" s="0" t="n">
        <v>86498042</v>
      </c>
      <c r="C116" s="0" t="n">
        <v>86498004</v>
      </c>
      <c r="D116" s="0" t="n">
        <v>30531995</v>
      </c>
      <c r="E116" s="0" t="n">
        <v>1</v>
      </c>
      <c r="F116" s="0" t="n">
        <v>1</v>
      </c>
      <c r="G116" s="0" t="n">
        <v>30515945</v>
      </c>
      <c r="H116" s="0" t="n">
        <v>3</v>
      </c>
      <c r="I116" s="0" t="s">
        <v>314</v>
      </c>
      <c r="K116" s="0" t="s">
        <v>315</v>
      </c>
      <c r="L116" s="0" t="n">
        <v>1303</v>
      </c>
      <c r="N116" s="0" t="n">
        <v>1003</v>
      </c>
      <c r="O116" s="0" t="s">
        <v>316</v>
      </c>
      <c r="P116" s="0" t="s">
        <v>316</v>
      </c>
      <c r="Q116" s="0" t="n">
        <v>1000</v>
      </c>
      <c r="X116" s="0" t="n">
        <v>0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  <c r="AD116" s="0" t="n">
        <v>0</v>
      </c>
      <c r="AE116" s="0" t="n">
        <v>0</v>
      </c>
      <c r="AF116" s="0" t="s">
        <v>98</v>
      </c>
      <c r="AG116" s="0" t="n">
        <v>0</v>
      </c>
      <c r="AH116" s="0" t="n">
        <v>2</v>
      </c>
      <c r="AI116" s="0" t="n">
        <v>86498023</v>
      </c>
      <c r="AJ116" s="0" t="n">
        <v>116</v>
      </c>
      <c r="AK116" s="0" t="n">
        <v>0</v>
      </c>
      <c r="AL116" s="0" t="n">
        <v>0</v>
      </c>
      <c r="AM116" s="0" t="n">
        <v>0</v>
      </c>
      <c r="AN116" s="0" t="n">
        <v>0</v>
      </c>
      <c r="AO116" s="0" t="n">
        <v>0</v>
      </c>
      <c r="AP116" s="0" t="n">
        <v>0</v>
      </c>
      <c r="AQ116" s="0" t="n">
        <v>0</v>
      </c>
      <c r="AR116" s="0" t="n">
        <v>0</v>
      </c>
    </row>
    <row r="117" customFormat="false" ht="12.75" hidden="false" customHeight="false" outlineLevel="0" collapsed="false">
      <c r="A117" s="0" t="n">
        <f aca="false">ROW(Source!A106)</f>
        <v>106</v>
      </c>
      <c r="B117" s="0" t="n">
        <v>86498055</v>
      </c>
      <c r="C117" s="0" t="n">
        <v>86498043</v>
      </c>
      <c r="D117" s="0" t="n">
        <v>0</v>
      </c>
      <c r="E117" s="0" t="n">
        <v>1</v>
      </c>
      <c r="F117" s="0" t="n">
        <v>1</v>
      </c>
      <c r="G117" s="0" t="n">
        <v>30515945</v>
      </c>
      <c r="H117" s="0" t="n">
        <v>1</v>
      </c>
      <c r="I117" s="0" t="s">
        <v>93</v>
      </c>
      <c r="K117" s="0" t="s">
        <v>258</v>
      </c>
      <c r="L117" s="0" t="n">
        <v>1369</v>
      </c>
      <c r="N117" s="0" t="n">
        <v>1013</v>
      </c>
      <c r="O117" s="0" t="s">
        <v>259</v>
      </c>
      <c r="P117" s="0" t="s">
        <v>259</v>
      </c>
      <c r="Q117" s="0" t="n">
        <v>1</v>
      </c>
      <c r="X117" s="0" t="n">
        <v>16.5044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  <c r="AD117" s="0" t="n">
        <v>1</v>
      </c>
      <c r="AE117" s="0" t="n">
        <v>1</v>
      </c>
      <c r="AF117" s="0" t="s">
        <v>173</v>
      </c>
      <c r="AG117" s="0" t="n">
        <v>18.15484</v>
      </c>
      <c r="AH117" s="0" t="n">
        <v>2</v>
      </c>
      <c r="AI117" s="0" t="n">
        <v>86498044</v>
      </c>
      <c r="AJ117" s="0" t="n">
        <v>117</v>
      </c>
      <c r="AK117" s="0" t="n">
        <v>0</v>
      </c>
      <c r="AL117" s="0" t="n">
        <v>0</v>
      </c>
      <c r="AM117" s="0" t="n">
        <v>0</v>
      </c>
      <c r="AN117" s="0" t="n">
        <v>0</v>
      </c>
      <c r="AO117" s="0" t="n">
        <v>0</v>
      </c>
      <c r="AP117" s="0" t="n">
        <v>0</v>
      </c>
      <c r="AQ117" s="0" t="n">
        <v>0</v>
      </c>
      <c r="AR117" s="0" t="n">
        <v>0</v>
      </c>
    </row>
    <row r="118" customFormat="false" ht="12.75" hidden="false" customHeight="false" outlineLevel="0" collapsed="false">
      <c r="A118" s="0" t="n">
        <f aca="false">ROW(Source!A106)</f>
        <v>106</v>
      </c>
      <c r="B118" s="0" t="n">
        <v>86498056</v>
      </c>
      <c r="C118" s="0" t="n">
        <v>86498043</v>
      </c>
      <c r="D118" s="0" t="n">
        <v>0</v>
      </c>
      <c r="E118" s="0" t="n">
        <v>1</v>
      </c>
      <c r="F118" s="0" t="n">
        <v>1</v>
      </c>
      <c r="G118" s="0" t="n">
        <v>30515945</v>
      </c>
      <c r="H118" s="0" t="n">
        <v>2</v>
      </c>
      <c r="I118" s="0" t="s">
        <v>284</v>
      </c>
      <c r="K118" s="0" t="s">
        <v>285</v>
      </c>
      <c r="L118" s="0" t="n">
        <v>1368</v>
      </c>
      <c r="N118" s="0" t="n">
        <v>1011</v>
      </c>
      <c r="O118" s="0" t="s">
        <v>262</v>
      </c>
      <c r="P118" s="0" t="s">
        <v>262</v>
      </c>
      <c r="Q118" s="0" t="n">
        <v>1</v>
      </c>
      <c r="X118" s="0" t="n">
        <v>1.21121</v>
      </c>
      <c r="Y118" s="0" t="n">
        <v>0</v>
      </c>
      <c r="Z118" s="0" t="n">
        <v>151.67</v>
      </c>
      <c r="AA118" s="0" t="n">
        <v>15.99</v>
      </c>
      <c r="AB118" s="0" t="n">
        <v>0</v>
      </c>
      <c r="AC118" s="0" t="n">
        <v>0</v>
      </c>
      <c r="AD118" s="0" t="n">
        <v>1</v>
      </c>
      <c r="AE118" s="0" t="n">
        <v>0</v>
      </c>
      <c r="AF118" s="0" t="s">
        <v>173</v>
      </c>
      <c r="AG118" s="0" t="n">
        <v>1.332331</v>
      </c>
      <c r="AH118" s="0" t="n">
        <v>2</v>
      </c>
      <c r="AI118" s="0" t="n">
        <v>86498045</v>
      </c>
      <c r="AJ118" s="0" t="n">
        <v>118</v>
      </c>
      <c r="AK118" s="0" t="n">
        <v>0</v>
      </c>
      <c r="AL118" s="0" t="n">
        <v>0</v>
      </c>
      <c r="AM118" s="0" t="n">
        <v>0</v>
      </c>
      <c r="AN118" s="0" t="n">
        <v>0</v>
      </c>
      <c r="AO118" s="0" t="n">
        <v>0</v>
      </c>
      <c r="AP118" s="0" t="n">
        <v>0</v>
      </c>
      <c r="AQ118" s="0" t="n">
        <v>0</v>
      </c>
      <c r="AR118" s="0" t="n">
        <v>0</v>
      </c>
    </row>
    <row r="119" customFormat="false" ht="12.75" hidden="false" customHeight="false" outlineLevel="0" collapsed="false">
      <c r="A119" s="0" t="n">
        <f aca="false">ROW(Source!A106)</f>
        <v>106</v>
      </c>
      <c r="B119" s="0" t="n">
        <v>86498057</v>
      </c>
      <c r="C119" s="0" t="n">
        <v>86498043</v>
      </c>
      <c r="D119" s="0" t="n">
        <v>0</v>
      </c>
      <c r="E119" s="0" t="n">
        <v>1</v>
      </c>
      <c r="F119" s="0" t="n">
        <v>1</v>
      </c>
      <c r="G119" s="0" t="n">
        <v>30515945</v>
      </c>
      <c r="H119" s="0" t="n">
        <v>2</v>
      </c>
      <c r="I119" s="0" t="s">
        <v>263</v>
      </c>
      <c r="K119" s="0" t="s">
        <v>264</v>
      </c>
      <c r="L119" s="0" t="n">
        <v>1368</v>
      </c>
      <c r="N119" s="0" t="n">
        <v>1011</v>
      </c>
      <c r="O119" s="0" t="s">
        <v>262</v>
      </c>
      <c r="P119" s="0" t="s">
        <v>262</v>
      </c>
      <c r="Q119" s="0" t="n">
        <v>1</v>
      </c>
      <c r="X119" s="0" t="n">
        <v>0.047916</v>
      </c>
      <c r="Y119" s="0" t="n">
        <v>0</v>
      </c>
      <c r="Z119" s="0" t="n">
        <v>91.41</v>
      </c>
      <c r="AA119" s="0" t="n">
        <v>13.88</v>
      </c>
      <c r="AB119" s="0" t="n">
        <v>0</v>
      </c>
      <c r="AC119" s="0" t="n">
        <v>0</v>
      </c>
      <c r="AD119" s="0" t="n">
        <v>1</v>
      </c>
      <c r="AE119" s="0" t="n">
        <v>0</v>
      </c>
      <c r="AF119" s="0" t="s">
        <v>173</v>
      </c>
      <c r="AG119" s="0" t="n">
        <v>0.0527076</v>
      </c>
      <c r="AH119" s="0" t="n">
        <v>2</v>
      </c>
      <c r="AI119" s="0" t="n">
        <v>86498046</v>
      </c>
      <c r="AJ119" s="0" t="n">
        <v>119</v>
      </c>
      <c r="AK119" s="0" t="n">
        <v>0</v>
      </c>
      <c r="AL119" s="0" t="n">
        <v>0</v>
      </c>
      <c r="AM119" s="0" t="n">
        <v>0</v>
      </c>
      <c r="AN119" s="0" t="n">
        <v>0</v>
      </c>
      <c r="AO119" s="0" t="n">
        <v>0</v>
      </c>
      <c r="AP119" s="0" t="n">
        <v>0</v>
      </c>
      <c r="AQ119" s="0" t="n">
        <v>0</v>
      </c>
      <c r="AR119" s="0" t="n">
        <v>0</v>
      </c>
    </row>
    <row r="120" customFormat="false" ht="12.75" hidden="false" customHeight="false" outlineLevel="0" collapsed="false">
      <c r="A120" s="0" t="n">
        <f aca="false">ROW(Source!A106)</f>
        <v>106</v>
      </c>
      <c r="B120" s="0" t="n">
        <v>86498058</v>
      </c>
      <c r="C120" s="0" t="n">
        <v>86498043</v>
      </c>
      <c r="D120" s="0" t="n">
        <v>0</v>
      </c>
      <c r="E120" s="0" t="n">
        <v>1</v>
      </c>
      <c r="F120" s="0" t="n">
        <v>1</v>
      </c>
      <c r="G120" s="0" t="n">
        <v>30515945</v>
      </c>
      <c r="H120" s="0" t="n">
        <v>2</v>
      </c>
      <c r="I120" s="0" t="s">
        <v>288</v>
      </c>
      <c r="K120" s="0" t="s">
        <v>289</v>
      </c>
      <c r="L120" s="0" t="n">
        <v>1368</v>
      </c>
      <c r="N120" s="0" t="n">
        <v>1011</v>
      </c>
      <c r="O120" s="0" t="s">
        <v>262</v>
      </c>
      <c r="P120" s="0" t="s">
        <v>262</v>
      </c>
      <c r="Q120" s="0" t="n">
        <v>1</v>
      </c>
      <c r="X120" s="0" t="n">
        <v>0.62557</v>
      </c>
      <c r="Y120" s="0" t="n">
        <v>0</v>
      </c>
      <c r="Z120" s="0" t="n">
        <v>161.88</v>
      </c>
      <c r="AA120" s="0" t="n">
        <v>15.99</v>
      </c>
      <c r="AB120" s="0" t="n">
        <v>0</v>
      </c>
      <c r="AC120" s="0" t="n">
        <v>0</v>
      </c>
      <c r="AD120" s="0" t="n">
        <v>1</v>
      </c>
      <c r="AE120" s="0" t="n">
        <v>0</v>
      </c>
      <c r="AF120" s="0" t="s">
        <v>173</v>
      </c>
      <c r="AG120" s="0" t="n">
        <v>0.688127</v>
      </c>
      <c r="AH120" s="0" t="n">
        <v>2</v>
      </c>
      <c r="AI120" s="0" t="n">
        <v>86498047</v>
      </c>
      <c r="AJ120" s="0" t="n">
        <v>120</v>
      </c>
      <c r="AK120" s="0" t="n">
        <v>0</v>
      </c>
      <c r="AL120" s="0" t="n">
        <v>0</v>
      </c>
      <c r="AM120" s="0" t="n">
        <v>0</v>
      </c>
      <c r="AN120" s="0" t="n">
        <v>0</v>
      </c>
      <c r="AO120" s="0" t="n">
        <v>0</v>
      </c>
      <c r="AP120" s="0" t="n">
        <v>0</v>
      </c>
      <c r="AQ120" s="0" t="n">
        <v>0</v>
      </c>
      <c r="AR120" s="0" t="n">
        <v>0</v>
      </c>
    </row>
    <row r="121" customFormat="false" ht="12.75" hidden="false" customHeight="false" outlineLevel="0" collapsed="false">
      <c r="A121" s="0" t="n">
        <f aca="false">ROW(Source!A106)</f>
        <v>106</v>
      </c>
      <c r="B121" s="0" t="n">
        <v>86498059</v>
      </c>
      <c r="C121" s="0" t="n">
        <v>86498043</v>
      </c>
      <c r="D121" s="0" t="n">
        <v>0</v>
      </c>
      <c r="E121" s="0" t="n">
        <v>1</v>
      </c>
      <c r="F121" s="0" t="n">
        <v>1</v>
      </c>
      <c r="G121" s="0" t="n">
        <v>30515945</v>
      </c>
      <c r="H121" s="0" t="n">
        <v>3</v>
      </c>
      <c r="I121" s="0" t="s">
        <v>297</v>
      </c>
      <c r="K121" s="0" t="s">
        <v>298</v>
      </c>
      <c r="L121" s="0" t="n">
        <v>1327</v>
      </c>
      <c r="N121" s="0" t="n">
        <v>1005</v>
      </c>
      <c r="O121" s="0" t="s">
        <v>294</v>
      </c>
      <c r="P121" s="0" t="s">
        <v>294</v>
      </c>
      <c r="Q121" s="0" t="n">
        <v>1</v>
      </c>
      <c r="X121" s="0" t="n">
        <v>0.021</v>
      </c>
      <c r="Y121" s="0" t="n">
        <v>40.18</v>
      </c>
      <c r="Z121" s="0" t="n">
        <v>0</v>
      </c>
      <c r="AA121" s="0" t="n">
        <v>0</v>
      </c>
      <c r="AB121" s="0" t="n">
        <v>0</v>
      </c>
      <c r="AC121" s="0" t="n">
        <v>0</v>
      </c>
      <c r="AD121" s="0" t="n">
        <v>1</v>
      </c>
      <c r="AE121" s="0" t="n">
        <v>0</v>
      </c>
      <c r="AG121" s="0" t="n">
        <v>0.021</v>
      </c>
      <c r="AH121" s="0" t="n">
        <v>2</v>
      </c>
      <c r="AI121" s="0" t="n">
        <v>86498048</v>
      </c>
      <c r="AJ121" s="0" t="n">
        <v>121</v>
      </c>
      <c r="AK121" s="0" t="n">
        <v>0</v>
      </c>
      <c r="AL121" s="0" t="n">
        <v>0</v>
      </c>
      <c r="AM121" s="0" t="n">
        <v>0</v>
      </c>
      <c r="AN121" s="0" t="n">
        <v>0</v>
      </c>
      <c r="AO121" s="0" t="n">
        <v>0</v>
      </c>
      <c r="AP121" s="0" t="n">
        <v>0</v>
      </c>
      <c r="AQ121" s="0" t="n">
        <v>0</v>
      </c>
      <c r="AR121" s="0" t="n">
        <v>0</v>
      </c>
    </row>
    <row r="122" customFormat="false" ht="12.75" hidden="false" customHeight="false" outlineLevel="0" collapsed="false">
      <c r="A122" s="0" t="n">
        <f aca="false">ROW(Source!A106)</f>
        <v>106</v>
      </c>
      <c r="B122" s="0" t="n">
        <v>86498060</v>
      </c>
      <c r="C122" s="0" t="n">
        <v>86498043</v>
      </c>
      <c r="D122" s="0" t="n">
        <v>0</v>
      </c>
      <c r="E122" s="0" t="n">
        <v>1</v>
      </c>
      <c r="F122" s="0" t="n">
        <v>1</v>
      </c>
      <c r="G122" s="0" t="n">
        <v>30515945</v>
      </c>
      <c r="H122" s="0" t="n">
        <v>3</v>
      </c>
      <c r="I122" s="0" t="s">
        <v>299</v>
      </c>
      <c r="K122" s="0" t="s">
        <v>300</v>
      </c>
      <c r="L122" s="0" t="n">
        <v>1348</v>
      </c>
      <c r="N122" s="0" t="n">
        <v>1009</v>
      </c>
      <c r="O122" s="0" t="s">
        <v>220</v>
      </c>
      <c r="P122" s="0" t="s">
        <v>220</v>
      </c>
      <c r="Q122" s="0" t="n">
        <v>1000</v>
      </c>
      <c r="X122" s="0" t="n">
        <v>5E-005</v>
      </c>
      <c r="Y122" s="0" t="n">
        <v>16214.84</v>
      </c>
      <c r="Z122" s="0" t="n">
        <v>0</v>
      </c>
      <c r="AA122" s="0" t="n">
        <v>0</v>
      </c>
      <c r="AB122" s="0" t="n">
        <v>0</v>
      </c>
      <c r="AC122" s="0" t="n">
        <v>0</v>
      </c>
      <c r="AD122" s="0" t="n">
        <v>1</v>
      </c>
      <c r="AE122" s="0" t="n">
        <v>0</v>
      </c>
      <c r="AG122" s="0" t="n">
        <v>5E-005</v>
      </c>
      <c r="AH122" s="0" t="n">
        <v>2</v>
      </c>
      <c r="AI122" s="0" t="n">
        <v>86498049</v>
      </c>
      <c r="AJ122" s="0" t="n">
        <v>122</v>
      </c>
      <c r="AK122" s="0" t="n">
        <v>0</v>
      </c>
      <c r="AL122" s="0" t="n">
        <v>0</v>
      </c>
      <c r="AM122" s="0" t="n">
        <v>0</v>
      </c>
      <c r="AN122" s="0" t="n">
        <v>0</v>
      </c>
      <c r="AO122" s="0" t="n">
        <v>0</v>
      </c>
      <c r="AP122" s="0" t="n">
        <v>0</v>
      </c>
      <c r="AQ122" s="0" t="n">
        <v>0</v>
      </c>
      <c r="AR122" s="0" t="n">
        <v>0</v>
      </c>
    </row>
    <row r="123" customFormat="false" ht="12.75" hidden="false" customHeight="false" outlineLevel="0" collapsed="false">
      <c r="A123" s="0" t="n">
        <f aca="false">ROW(Source!A106)</f>
        <v>106</v>
      </c>
      <c r="B123" s="0" t="n">
        <v>86498061</v>
      </c>
      <c r="C123" s="0" t="n">
        <v>86498043</v>
      </c>
      <c r="D123" s="0" t="n">
        <v>0</v>
      </c>
      <c r="E123" s="0" t="n">
        <v>1</v>
      </c>
      <c r="F123" s="0" t="n">
        <v>1</v>
      </c>
      <c r="G123" s="0" t="n">
        <v>30515945</v>
      </c>
      <c r="H123" s="0" t="n">
        <v>3</v>
      </c>
      <c r="I123" s="0" t="s">
        <v>305</v>
      </c>
      <c r="K123" s="0" t="s">
        <v>306</v>
      </c>
      <c r="L123" s="0" t="n">
        <v>1346</v>
      </c>
      <c r="N123" s="0" t="n">
        <v>1009</v>
      </c>
      <c r="O123" s="0" t="s">
        <v>307</v>
      </c>
      <c r="P123" s="0" t="s">
        <v>307</v>
      </c>
      <c r="Q123" s="0" t="n">
        <v>1</v>
      </c>
      <c r="X123" s="0" t="n">
        <v>0.021</v>
      </c>
      <c r="Y123" s="0" t="n">
        <v>20.19</v>
      </c>
      <c r="Z123" s="0" t="n">
        <v>0</v>
      </c>
      <c r="AA123" s="0" t="n">
        <v>0</v>
      </c>
      <c r="AB123" s="0" t="n">
        <v>0</v>
      </c>
      <c r="AC123" s="0" t="n">
        <v>0</v>
      </c>
      <c r="AD123" s="0" t="n">
        <v>1</v>
      </c>
      <c r="AE123" s="0" t="n">
        <v>0</v>
      </c>
      <c r="AG123" s="0" t="n">
        <v>0.021</v>
      </c>
      <c r="AH123" s="0" t="n">
        <v>2</v>
      </c>
      <c r="AI123" s="0" t="n">
        <v>86498050</v>
      </c>
      <c r="AJ123" s="0" t="n">
        <v>123</v>
      </c>
      <c r="AK123" s="0" t="n">
        <v>0</v>
      </c>
      <c r="AL123" s="0" t="n">
        <v>0</v>
      </c>
      <c r="AM123" s="0" t="n">
        <v>0</v>
      </c>
      <c r="AN123" s="0" t="n">
        <v>0</v>
      </c>
      <c r="AO123" s="0" t="n">
        <v>0</v>
      </c>
      <c r="AP123" s="0" t="n">
        <v>0</v>
      </c>
      <c r="AQ123" s="0" t="n">
        <v>0</v>
      </c>
      <c r="AR123" s="0" t="n">
        <v>0</v>
      </c>
    </row>
    <row r="124" customFormat="false" ht="12.75" hidden="false" customHeight="false" outlineLevel="0" collapsed="false">
      <c r="A124" s="0" t="n">
        <f aca="false">ROW(Source!A106)</f>
        <v>106</v>
      </c>
      <c r="B124" s="0" t="n">
        <v>86498062</v>
      </c>
      <c r="C124" s="0" t="n">
        <v>86498043</v>
      </c>
      <c r="D124" s="0" t="n">
        <v>0</v>
      </c>
      <c r="E124" s="0" t="n">
        <v>1</v>
      </c>
      <c r="F124" s="0" t="n">
        <v>1</v>
      </c>
      <c r="G124" s="0" t="n">
        <v>30515945</v>
      </c>
      <c r="H124" s="0" t="n">
        <v>3</v>
      </c>
      <c r="I124" s="0" t="s">
        <v>236</v>
      </c>
      <c r="K124" s="0" t="s">
        <v>66</v>
      </c>
      <c r="L124" s="0" t="n">
        <v>1339</v>
      </c>
      <c r="N124" s="0" t="n">
        <v>1007</v>
      </c>
      <c r="O124" s="0" t="s">
        <v>222</v>
      </c>
      <c r="P124" s="0" t="s">
        <v>222</v>
      </c>
      <c r="Q124" s="0" t="n">
        <v>1</v>
      </c>
      <c r="X124" s="0" t="n">
        <v>0.35</v>
      </c>
      <c r="Y124" s="0" t="n">
        <v>99.9</v>
      </c>
      <c r="Z124" s="0" t="n">
        <v>0</v>
      </c>
      <c r="AA124" s="0" t="n">
        <v>0</v>
      </c>
      <c r="AB124" s="0" t="n">
        <v>0</v>
      </c>
      <c r="AC124" s="0" t="n">
        <v>0</v>
      </c>
      <c r="AD124" s="0" t="n">
        <v>1</v>
      </c>
      <c r="AE124" s="0" t="n">
        <v>0</v>
      </c>
      <c r="AG124" s="0" t="n">
        <v>0.35</v>
      </c>
      <c r="AH124" s="0" t="n">
        <v>2</v>
      </c>
      <c r="AI124" s="0" t="n">
        <v>86498051</v>
      </c>
      <c r="AJ124" s="0" t="n">
        <v>124</v>
      </c>
      <c r="AK124" s="0" t="n">
        <v>0</v>
      </c>
      <c r="AL124" s="0" t="n">
        <v>0</v>
      </c>
      <c r="AM124" s="0" t="n">
        <v>0</v>
      </c>
      <c r="AN124" s="0" t="n">
        <v>0</v>
      </c>
      <c r="AO124" s="0" t="n">
        <v>0</v>
      </c>
      <c r="AP124" s="0" t="n">
        <v>0</v>
      </c>
      <c r="AQ124" s="0" t="n">
        <v>0</v>
      </c>
      <c r="AR124" s="0" t="n">
        <v>0</v>
      </c>
    </row>
    <row r="125" customFormat="false" ht="12.75" hidden="false" customHeight="false" outlineLevel="0" collapsed="false">
      <c r="A125" s="0" t="n">
        <f aca="false">ROW(Source!A106)</f>
        <v>106</v>
      </c>
      <c r="B125" s="0" t="n">
        <v>86498063</v>
      </c>
      <c r="C125" s="0" t="n">
        <v>86498043</v>
      </c>
      <c r="D125" s="0" t="n">
        <v>30531995</v>
      </c>
      <c r="E125" s="0" t="n">
        <v>1</v>
      </c>
      <c r="F125" s="0" t="n">
        <v>1</v>
      </c>
      <c r="G125" s="0" t="n">
        <v>30515945</v>
      </c>
      <c r="H125" s="0" t="n">
        <v>3</v>
      </c>
      <c r="I125" s="0" t="s">
        <v>314</v>
      </c>
      <c r="K125" s="0" t="s">
        <v>315</v>
      </c>
      <c r="L125" s="0" t="n">
        <v>1303</v>
      </c>
      <c r="N125" s="0" t="n">
        <v>1003</v>
      </c>
      <c r="O125" s="0" t="s">
        <v>316</v>
      </c>
      <c r="P125" s="0" t="s">
        <v>316</v>
      </c>
      <c r="Q125" s="0" t="n">
        <v>1000</v>
      </c>
      <c r="X125" s="0" t="n">
        <v>0.005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  <c r="AD125" s="0" t="n">
        <v>0</v>
      </c>
      <c r="AE125" s="0" t="n">
        <v>0</v>
      </c>
      <c r="AG125" s="0" t="n">
        <v>0.005</v>
      </c>
      <c r="AH125" s="0" t="n">
        <v>2</v>
      </c>
      <c r="AI125" s="0" t="n">
        <v>86498052</v>
      </c>
      <c r="AJ125" s="0" t="n">
        <v>125</v>
      </c>
      <c r="AK125" s="0" t="n">
        <v>0</v>
      </c>
      <c r="AL125" s="0" t="n">
        <v>0</v>
      </c>
      <c r="AM125" s="0" t="n">
        <v>0</v>
      </c>
      <c r="AN125" s="0" t="n">
        <v>0</v>
      </c>
      <c r="AO125" s="0" t="n">
        <v>0</v>
      </c>
      <c r="AP125" s="0" t="n">
        <v>0</v>
      </c>
      <c r="AQ125" s="0" t="n">
        <v>0</v>
      </c>
      <c r="AR125" s="0" t="n">
        <v>0</v>
      </c>
    </row>
    <row r="126" customFormat="false" ht="12.75" hidden="false" customHeight="false" outlineLevel="0" collapsed="false">
      <c r="A126" s="0" t="n">
        <f aca="false">ROW(Source!A106)</f>
        <v>106</v>
      </c>
      <c r="B126" s="0" t="n">
        <v>86498064</v>
      </c>
      <c r="C126" s="0" t="n">
        <v>86498043</v>
      </c>
      <c r="D126" s="0" t="n">
        <v>70556942</v>
      </c>
      <c r="E126" s="0" t="n">
        <v>1</v>
      </c>
      <c r="F126" s="0" t="n">
        <v>1</v>
      </c>
      <c r="G126" s="0" t="n">
        <v>30515945</v>
      </c>
      <c r="H126" s="0" t="n">
        <v>3</v>
      </c>
      <c r="I126" s="0" t="s">
        <v>317</v>
      </c>
      <c r="K126" s="0" t="s">
        <v>318</v>
      </c>
      <c r="L126" s="0" t="n">
        <v>1354</v>
      </c>
      <c r="N126" s="0" t="n">
        <v>1010</v>
      </c>
      <c r="O126" s="0" t="s">
        <v>277</v>
      </c>
      <c r="P126" s="0" t="s">
        <v>277</v>
      </c>
      <c r="Q126" s="0" t="n">
        <v>1</v>
      </c>
      <c r="X126" s="0" t="n">
        <v>1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  <c r="AD126" s="0" t="n">
        <v>0</v>
      </c>
      <c r="AE126" s="0" t="n">
        <v>0</v>
      </c>
      <c r="AG126" s="0" t="n">
        <v>1</v>
      </c>
      <c r="AH126" s="0" t="n">
        <v>2</v>
      </c>
      <c r="AI126" s="0" t="n">
        <v>86498053</v>
      </c>
      <c r="AJ126" s="0" t="n">
        <v>126</v>
      </c>
      <c r="AK126" s="0" t="n">
        <v>0</v>
      </c>
      <c r="AL126" s="0" t="n">
        <v>0</v>
      </c>
      <c r="AM126" s="0" t="n">
        <v>0</v>
      </c>
      <c r="AN126" s="0" t="n">
        <v>0</v>
      </c>
      <c r="AO126" s="0" t="n">
        <v>0</v>
      </c>
      <c r="AP126" s="0" t="n">
        <v>0</v>
      </c>
      <c r="AQ126" s="0" t="n">
        <v>0</v>
      </c>
      <c r="AR126" s="0" t="n">
        <v>0</v>
      </c>
    </row>
    <row r="127" customFormat="false" ht="12.75" hidden="false" customHeight="false" outlineLevel="0" collapsed="false">
      <c r="A127" s="0" t="n">
        <f aca="false">ROW(Source!A106)</f>
        <v>106</v>
      </c>
      <c r="B127" s="0" t="n">
        <v>86498065</v>
      </c>
      <c r="C127" s="0" t="n">
        <v>86498043</v>
      </c>
      <c r="D127" s="0" t="n">
        <v>70556985</v>
      </c>
      <c r="E127" s="0" t="n">
        <v>1</v>
      </c>
      <c r="F127" s="0" t="n">
        <v>1</v>
      </c>
      <c r="G127" s="0" t="n">
        <v>30515945</v>
      </c>
      <c r="H127" s="0" t="n">
        <v>3</v>
      </c>
      <c r="I127" s="0" t="s">
        <v>319</v>
      </c>
      <c r="K127" s="0" t="s">
        <v>320</v>
      </c>
      <c r="L127" s="0" t="n">
        <v>1354</v>
      </c>
      <c r="N127" s="0" t="n">
        <v>1010</v>
      </c>
      <c r="O127" s="0" t="s">
        <v>277</v>
      </c>
      <c r="P127" s="0" t="s">
        <v>277</v>
      </c>
      <c r="Q127" s="0" t="n">
        <v>1</v>
      </c>
      <c r="X127" s="0" t="n">
        <v>1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  <c r="AD127" s="0" t="n">
        <v>0</v>
      </c>
      <c r="AE127" s="0" t="n">
        <v>0</v>
      </c>
      <c r="AG127" s="0" t="n">
        <v>1</v>
      </c>
      <c r="AH127" s="0" t="n">
        <v>2</v>
      </c>
      <c r="AI127" s="0" t="n">
        <v>86498054</v>
      </c>
      <c r="AJ127" s="0" t="n">
        <v>127</v>
      </c>
      <c r="AK127" s="0" t="n">
        <v>0</v>
      </c>
      <c r="AL127" s="0" t="n">
        <v>0</v>
      </c>
      <c r="AM127" s="0" t="n">
        <v>0</v>
      </c>
      <c r="AN127" s="0" t="n">
        <v>0</v>
      </c>
      <c r="AO127" s="0" t="n">
        <v>0</v>
      </c>
      <c r="AP127" s="0" t="n">
        <v>0</v>
      </c>
      <c r="AQ127" s="0" t="n">
        <v>0</v>
      </c>
      <c r="AR127" s="0" t="n">
        <v>0</v>
      </c>
    </row>
    <row r="128" customFormat="false" ht="12.75" hidden="false" customHeight="false" outlineLevel="0" collapsed="false">
      <c r="A128" s="0" t="n">
        <f aca="false">ROW(Source!A107)</f>
        <v>107</v>
      </c>
      <c r="B128" s="0" t="n">
        <v>86498055</v>
      </c>
      <c r="C128" s="0" t="n">
        <v>86498043</v>
      </c>
      <c r="D128" s="0" t="n">
        <v>0</v>
      </c>
      <c r="E128" s="0" t="n">
        <v>1</v>
      </c>
      <c r="F128" s="0" t="n">
        <v>1</v>
      </c>
      <c r="G128" s="0" t="n">
        <v>30515945</v>
      </c>
      <c r="H128" s="0" t="n">
        <v>1</v>
      </c>
      <c r="I128" s="0" t="s">
        <v>93</v>
      </c>
      <c r="K128" s="0" t="s">
        <v>258</v>
      </c>
      <c r="L128" s="0" t="n">
        <v>1369</v>
      </c>
      <c r="N128" s="0" t="n">
        <v>1013</v>
      </c>
      <c r="O128" s="0" t="s">
        <v>259</v>
      </c>
      <c r="P128" s="0" t="s">
        <v>259</v>
      </c>
      <c r="Q128" s="0" t="n">
        <v>1</v>
      </c>
      <c r="X128" s="0" t="n">
        <v>16.5044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  <c r="AD128" s="0" t="n">
        <v>1</v>
      </c>
      <c r="AE128" s="0" t="n">
        <v>1</v>
      </c>
      <c r="AF128" s="0" t="s">
        <v>173</v>
      </c>
      <c r="AG128" s="0" t="n">
        <v>18.15484</v>
      </c>
      <c r="AH128" s="0" t="n">
        <v>2</v>
      </c>
      <c r="AI128" s="0" t="n">
        <v>86498044</v>
      </c>
      <c r="AJ128" s="0" t="n">
        <v>128</v>
      </c>
      <c r="AK128" s="0" t="n">
        <v>0</v>
      </c>
      <c r="AL128" s="0" t="n">
        <v>0</v>
      </c>
      <c r="AM128" s="0" t="n">
        <v>0</v>
      </c>
      <c r="AN128" s="0" t="n">
        <v>0</v>
      </c>
      <c r="AO128" s="0" t="n">
        <v>0</v>
      </c>
      <c r="AP128" s="0" t="n">
        <v>0</v>
      </c>
      <c r="AQ128" s="0" t="n">
        <v>0</v>
      </c>
      <c r="AR128" s="0" t="n">
        <v>0</v>
      </c>
    </row>
    <row r="129" customFormat="false" ht="12.75" hidden="false" customHeight="false" outlineLevel="0" collapsed="false">
      <c r="A129" s="0" t="n">
        <f aca="false">ROW(Source!A107)</f>
        <v>107</v>
      </c>
      <c r="B129" s="0" t="n">
        <v>86498056</v>
      </c>
      <c r="C129" s="0" t="n">
        <v>86498043</v>
      </c>
      <c r="D129" s="0" t="n">
        <v>0</v>
      </c>
      <c r="E129" s="0" t="n">
        <v>1</v>
      </c>
      <c r="F129" s="0" t="n">
        <v>1</v>
      </c>
      <c r="G129" s="0" t="n">
        <v>30515945</v>
      </c>
      <c r="H129" s="0" t="n">
        <v>2</v>
      </c>
      <c r="I129" s="0" t="s">
        <v>284</v>
      </c>
      <c r="K129" s="0" t="s">
        <v>285</v>
      </c>
      <c r="L129" s="0" t="n">
        <v>1368</v>
      </c>
      <c r="N129" s="0" t="n">
        <v>1011</v>
      </c>
      <c r="O129" s="0" t="s">
        <v>262</v>
      </c>
      <c r="P129" s="0" t="s">
        <v>262</v>
      </c>
      <c r="Q129" s="0" t="n">
        <v>1</v>
      </c>
      <c r="X129" s="0" t="n">
        <v>1.21121</v>
      </c>
      <c r="Y129" s="0" t="n">
        <v>0</v>
      </c>
      <c r="Z129" s="0" t="n">
        <v>151.67</v>
      </c>
      <c r="AA129" s="0" t="n">
        <v>15.99</v>
      </c>
      <c r="AB129" s="0" t="n">
        <v>0</v>
      </c>
      <c r="AC129" s="0" t="n">
        <v>0</v>
      </c>
      <c r="AD129" s="0" t="n">
        <v>1</v>
      </c>
      <c r="AE129" s="0" t="n">
        <v>0</v>
      </c>
      <c r="AF129" s="0" t="s">
        <v>173</v>
      </c>
      <c r="AG129" s="0" t="n">
        <v>1.332331</v>
      </c>
      <c r="AH129" s="0" t="n">
        <v>2</v>
      </c>
      <c r="AI129" s="0" t="n">
        <v>86498045</v>
      </c>
      <c r="AJ129" s="0" t="n">
        <v>129</v>
      </c>
      <c r="AK129" s="0" t="n">
        <v>0</v>
      </c>
      <c r="AL129" s="0" t="n">
        <v>0</v>
      </c>
      <c r="AM129" s="0" t="n">
        <v>0</v>
      </c>
      <c r="AN129" s="0" t="n">
        <v>0</v>
      </c>
      <c r="AO129" s="0" t="n">
        <v>0</v>
      </c>
      <c r="AP129" s="0" t="n">
        <v>0</v>
      </c>
      <c r="AQ129" s="0" t="n">
        <v>0</v>
      </c>
      <c r="AR129" s="0" t="n">
        <v>0</v>
      </c>
    </row>
    <row r="130" customFormat="false" ht="12.75" hidden="false" customHeight="false" outlineLevel="0" collapsed="false">
      <c r="A130" s="0" t="n">
        <f aca="false">ROW(Source!A107)</f>
        <v>107</v>
      </c>
      <c r="B130" s="0" t="n">
        <v>86498057</v>
      </c>
      <c r="C130" s="0" t="n">
        <v>86498043</v>
      </c>
      <c r="D130" s="0" t="n">
        <v>0</v>
      </c>
      <c r="E130" s="0" t="n">
        <v>1</v>
      </c>
      <c r="F130" s="0" t="n">
        <v>1</v>
      </c>
      <c r="G130" s="0" t="n">
        <v>30515945</v>
      </c>
      <c r="H130" s="0" t="n">
        <v>2</v>
      </c>
      <c r="I130" s="0" t="s">
        <v>263</v>
      </c>
      <c r="K130" s="0" t="s">
        <v>264</v>
      </c>
      <c r="L130" s="0" t="n">
        <v>1368</v>
      </c>
      <c r="N130" s="0" t="n">
        <v>1011</v>
      </c>
      <c r="O130" s="0" t="s">
        <v>262</v>
      </c>
      <c r="P130" s="0" t="s">
        <v>262</v>
      </c>
      <c r="Q130" s="0" t="n">
        <v>1</v>
      </c>
      <c r="X130" s="0" t="n">
        <v>0.047916</v>
      </c>
      <c r="Y130" s="0" t="n">
        <v>0</v>
      </c>
      <c r="Z130" s="0" t="n">
        <v>91.41</v>
      </c>
      <c r="AA130" s="0" t="n">
        <v>13.88</v>
      </c>
      <c r="AB130" s="0" t="n">
        <v>0</v>
      </c>
      <c r="AC130" s="0" t="n">
        <v>0</v>
      </c>
      <c r="AD130" s="0" t="n">
        <v>1</v>
      </c>
      <c r="AE130" s="0" t="n">
        <v>0</v>
      </c>
      <c r="AF130" s="0" t="s">
        <v>173</v>
      </c>
      <c r="AG130" s="0" t="n">
        <v>0.0527076</v>
      </c>
      <c r="AH130" s="0" t="n">
        <v>2</v>
      </c>
      <c r="AI130" s="0" t="n">
        <v>86498046</v>
      </c>
      <c r="AJ130" s="0" t="n">
        <v>130</v>
      </c>
      <c r="AK130" s="0" t="n">
        <v>0</v>
      </c>
      <c r="AL130" s="0" t="n">
        <v>0</v>
      </c>
      <c r="AM130" s="0" t="n">
        <v>0</v>
      </c>
      <c r="AN130" s="0" t="n">
        <v>0</v>
      </c>
      <c r="AO130" s="0" t="n">
        <v>0</v>
      </c>
      <c r="AP130" s="0" t="n">
        <v>0</v>
      </c>
      <c r="AQ130" s="0" t="n">
        <v>0</v>
      </c>
      <c r="AR130" s="0" t="n">
        <v>0</v>
      </c>
    </row>
    <row r="131" customFormat="false" ht="12.75" hidden="false" customHeight="false" outlineLevel="0" collapsed="false">
      <c r="A131" s="0" t="n">
        <f aca="false">ROW(Source!A107)</f>
        <v>107</v>
      </c>
      <c r="B131" s="0" t="n">
        <v>86498058</v>
      </c>
      <c r="C131" s="0" t="n">
        <v>86498043</v>
      </c>
      <c r="D131" s="0" t="n">
        <v>0</v>
      </c>
      <c r="E131" s="0" t="n">
        <v>1</v>
      </c>
      <c r="F131" s="0" t="n">
        <v>1</v>
      </c>
      <c r="G131" s="0" t="n">
        <v>30515945</v>
      </c>
      <c r="H131" s="0" t="n">
        <v>2</v>
      </c>
      <c r="I131" s="0" t="s">
        <v>288</v>
      </c>
      <c r="K131" s="0" t="s">
        <v>289</v>
      </c>
      <c r="L131" s="0" t="n">
        <v>1368</v>
      </c>
      <c r="N131" s="0" t="n">
        <v>1011</v>
      </c>
      <c r="O131" s="0" t="s">
        <v>262</v>
      </c>
      <c r="P131" s="0" t="s">
        <v>262</v>
      </c>
      <c r="Q131" s="0" t="n">
        <v>1</v>
      </c>
      <c r="X131" s="0" t="n">
        <v>0.62557</v>
      </c>
      <c r="Y131" s="0" t="n">
        <v>0</v>
      </c>
      <c r="Z131" s="0" t="n">
        <v>161.88</v>
      </c>
      <c r="AA131" s="0" t="n">
        <v>15.99</v>
      </c>
      <c r="AB131" s="0" t="n">
        <v>0</v>
      </c>
      <c r="AC131" s="0" t="n">
        <v>0</v>
      </c>
      <c r="AD131" s="0" t="n">
        <v>1</v>
      </c>
      <c r="AE131" s="0" t="n">
        <v>0</v>
      </c>
      <c r="AF131" s="0" t="s">
        <v>173</v>
      </c>
      <c r="AG131" s="0" t="n">
        <v>0.688127</v>
      </c>
      <c r="AH131" s="0" t="n">
        <v>2</v>
      </c>
      <c r="AI131" s="0" t="n">
        <v>86498047</v>
      </c>
      <c r="AJ131" s="0" t="n">
        <v>131</v>
      </c>
      <c r="AK131" s="0" t="n">
        <v>0</v>
      </c>
      <c r="AL131" s="0" t="n">
        <v>0</v>
      </c>
      <c r="AM131" s="0" t="n">
        <v>0</v>
      </c>
      <c r="AN131" s="0" t="n">
        <v>0</v>
      </c>
      <c r="AO131" s="0" t="n">
        <v>0</v>
      </c>
      <c r="AP131" s="0" t="n">
        <v>0</v>
      </c>
      <c r="AQ131" s="0" t="n">
        <v>0</v>
      </c>
      <c r="AR131" s="0" t="n">
        <v>0</v>
      </c>
    </row>
    <row r="132" customFormat="false" ht="12.75" hidden="false" customHeight="false" outlineLevel="0" collapsed="false">
      <c r="A132" s="0" t="n">
        <f aca="false">ROW(Source!A107)</f>
        <v>107</v>
      </c>
      <c r="B132" s="0" t="n">
        <v>86498059</v>
      </c>
      <c r="C132" s="0" t="n">
        <v>86498043</v>
      </c>
      <c r="D132" s="0" t="n">
        <v>0</v>
      </c>
      <c r="E132" s="0" t="n">
        <v>1</v>
      </c>
      <c r="F132" s="0" t="n">
        <v>1</v>
      </c>
      <c r="G132" s="0" t="n">
        <v>30515945</v>
      </c>
      <c r="H132" s="0" t="n">
        <v>3</v>
      </c>
      <c r="I132" s="0" t="s">
        <v>297</v>
      </c>
      <c r="K132" s="0" t="s">
        <v>298</v>
      </c>
      <c r="L132" s="0" t="n">
        <v>1327</v>
      </c>
      <c r="N132" s="0" t="n">
        <v>1005</v>
      </c>
      <c r="O132" s="0" t="s">
        <v>294</v>
      </c>
      <c r="P132" s="0" t="s">
        <v>294</v>
      </c>
      <c r="Q132" s="0" t="n">
        <v>1</v>
      </c>
      <c r="X132" s="0" t="n">
        <v>0.021</v>
      </c>
      <c r="Y132" s="0" t="n">
        <v>40.18</v>
      </c>
      <c r="Z132" s="0" t="n">
        <v>0</v>
      </c>
      <c r="AA132" s="0" t="n">
        <v>0</v>
      </c>
      <c r="AB132" s="0" t="n">
        <v>0</v>
      </c>
      <c r="AC132" s="0" t="n">
        <v>0</v>
      </c>
      <c r="AD132" s="0" t="n">
        <v>1</v>
      </c>
      <c r="AE132" s="0" t="n">
        <v>0</v>
      </c>
      <c r="AG132" s="0" t="n">
        <v>0.021</v>
      </c>
      <c r="AH132" s="0" t="n">
        <v>2</v>
      </c>
      <c r="AI132" s="0" t="n">
        <v>86498048</v>
      </c>
      <c r="AJ132" s="0" t="n">
        <v>132</v>
      </c>
      <c r="AK132" s="0" t="n">
        <v>0</v>
      </c>
      <c r="AL132" s="0" t="n">
        <v>0</v>
      </c>
      <c r="AM132" s="0" t="n">
        <v>0</v>
      </c>
      <c r="AN132" s="0" t="n">
        <v>0</v>
      </c>
      <c r="AO132" s="0" t="n">
        <v>0</v>
      </c>
      <c r="AP132" s="0" t="n">
        <v>0</v>
      </c>
      <c r="AQ132" s="0" t="n">
        <v>0</v>
      </c>
      <c r="AR132" s="0" t="n">
        <v>0</v>
      </c>
    </row>
    <row r="133" customFormat="false" ht="12.75" hidden="false" customHeight="false" outlineLevel="0" collapsed="false">
      <c r="A133" s="0" t="n">
        <f aca="false">ROW(Source!A107)</f>
        <v>107</v>
      </c>
      <c r="B133" s="0" t="n">
        <v>86498060</v>
      </c>
      <c r="C133" s="0" t="n">
        <v>86498043</v>
      </c>
      <c r="D133" s="0" t="n">
        <v>0</v>
      </c>
      <c r="E133" s="0" t="n">
        <v>1</v>
      </c>
      <c r="F133" s="0" t="n">
        <v>1</v>
      </c>
      <c r="G133" s="0" t="n">
        <v>30515945</v>
      </c>
      <c r="H133" s="0" t="n">
        <v>3</v>
      </c>
      <c r="I133" s="0" t="s">
        <v>299</v>
      </c>
      <c r="K133" s="0" t="s">
        <v>300</v>
      </c>
      <c r="L133" s="0" t="n">
        <v>1348</v>
      </c>
      <c r="N133" s="0" t="n">
        <v>1009</v>
      </c>
      <c r="O133" s="0" t="s">
        <v>220</v>
      </c>
      <c r="P133" s="0" t="s">
        <v>220</v>
      </c>
      <c r="Q133" s="0" t="n">
        <v>1000</v>
      </c>
      <c r="X133" s="0" t="n">
        <v>5E-005</v>
      </c>
      <c r="Y133" s="0" t="n">
        <v>16214.84</v>
      </c>
      <c r="Z133" s="0" t="n">
        <v>0</v>
      </c>
      <c r="AA133" s="0" t="n">
        <v>0</v>
      </c>
      <c r="AB133" s="0" t="n">
        <v>0</v>
      </c>
      <c r="AC133" s="0" t="n">
        <v>0</v>
      </c>
      <c r="AD133" s="0" t="n">
        <v>1</v>
      </c>
      <c r="AE133" s="0" t="n">
        <v>0</v>
      </c>
      <c r="AG133" s="0" t="n">
        <v>5E-005</v>
      </c>
      <c r="AH133" s="0" t="n">
        <v>2</v>
      </c>
      <c r="AI133" s="0" t="n">
        <v>86498049</v>
      </c>
      <c r="AJ133" s="0" t="n">
        <v>133</v>
      </c>
      <c r="AK133" s="0" t="n">
        <v>0</v>
      </c>
      <c r="AL133" s="0" t="n">
        <v>0</v>
      </c>
      <c r="AM133" s="0" t="n">
        <v>0</v>
      </c>
      <c r="AN133" s="0" t="n">
        <v>0</v>
      </c>
      <c r="AO133" s="0" t="n">
        <v>0</v>
      </c>
      <c r="AP133" s="0" t="n">
        <v>0</v>
      </c>
      <c r="AQ133" s="0" t="n">
        <v>0</v>
      </c>
      <c r="AR133" s="0" t="n">
        <v>0</v>
      </c>
    </row>
    <row r="134" customFormat="false" ht="12.75" hidden="false" customHeight="false" outlineLevel="0" collapsed="false">
      <c r="A134" s="0" t="n">
        <f aca="false">ROW(Source!A107)</f>
        <v>107</v>
      </c>
      <c r="B134" s="0" t="n">
        <v>86498061</v>
      </c>
      <c r="C134" s="0" t="n">
        <v>86498043</v>
      </c>
      <c r="D134" s="0" t="n">
        <v>0</v>
      </c>
      <c r="E134" s="0" t="n">
        <v>1</v>
      </c>
      <c r="F134" s="0" t="n">
        <v>1</v>
      </c>
      <c r="G134" s="0" t="n">
        <v>30515945</v>
      </c>
      <c r="H134" s="0" t="n">
        <v>3</v>
      </c>
      <c r="I134" s="0" t="s">
        <v>305</v>
      </c>
      <c r="K134" s="0" t="s">
        <v>306</v>
      </c>
      <c r="L134" s="0" t="n">
        <v>1346</v>
      </c>
      <c r="N134" s="0" t="n">
        <v>1009</v>
      </c>
      <c r="O134" s="0" t="s">
        <v>307</v>
      </c>
      <c r="P134" s="0" t="s">
        <v>307</v>
      </c>
      <c r="Q134" s="0" t="n">
        <v>1</v>
      </c>
      <c r="X134" s="0" t="n">
        <v>0.021</v>
      </c>
      <c r="Y134" s="0" t="n">
        <v>20.19</v>
      </c>
      <c r="Z134" s="0" t="n">
        <v>0</v>
      </c>
      <c r="AA134" s="0" t="n">
        <v>0</v>
      </c>
      <c r="AB134" s="0" t="n">
        <v>0</v>
      </c>
      <c r="AC134" s="0" t="n">
        <v>0</v>
      </c>
      <c r="AD134" s="0" t="n">
        <v>1</v>
      </c>
      <c r="AE134" s="0" t="n">
        <v>0</v>
      </c>
      <c r="AG134" s="0" t="n">
        <v>0.021</v>
      </c>
      <c r="AH134" s="0" t="n">
        <v>2</v>
      </c>
      <c r="AI134" s="0" t="n">
        <v>86498050</v>
      </c>
      <c r="AJ134" s="0" t="n">
        <v>134</v>
      </c>
      <c r="AK134" s="0" t="n">
        <v>0</v>
      </c>
      <c r="AL134" s="0" t="n">
        <v>0</v>
      </c>
      <c r="AM134" s="0" t="n">
        <v>0</v>
      </c>
      <c r="AN134" s="0" t="n">
        <v>0</v>
      </c>
      <c r="AO134" s="0" t="n">
        <v>0</v>
      </c>
      <c r="AP134" s="0" t="n">
        <v>0</v>
      </c>
      <c r="AQ134" s="0" t="n">
        <v>0</v>
      </c>
      <c r="AR134" s="0" t="n">
        <v>0</v>
      </c>
    </row>
    <row r="135" customFormat="false" ht="12.75" hidden="false" customHeight="false" outlineLevel="0" collapsed="false">
      <c r="A135" s="0" t="n">
        <f aca="false">ROW(Source!A107)</f>
        <v>107</v>
      </c>
      <c r="B135" s="0" t="n">
        <v>86498062</v>
      </c>
      <c r="C135" s="0" t="n">
        <v>86498043</v>
      </c>
      <c r="D135" s="0" t="n">
        <v>0</v>
      </c>
      <c r="E135" s="0" t="n">
        <v>1</v>
      </c>
      <c r="F135" s="0" t="n">
        <v>1</v>
      </c>
      <c r="G135" s="0" t="n">
        <v>30515945</v>
      </c>
      <c r="H135" s="0" t="n">
        <v>3</v>
      </c>
      <c r="I135" s="0" t="s">
        <v>236</v>
      </c>
      <c r="K135" s="0" t="s">
        <v>66</v>
      </c>
      <c r="L135" s="0" t="n">
        <v>1339</v>
      </c>
      <c r="N135" s="0" t="n">
        <v>1007</v>
      </c>
      <c r="O135" s="0" t="s">
        <v>222</v>
      </c>
      <c r="P135" s="0" t="s">
        <v>222</v>
      </c>
      <c r="Q135" s="0" t="n">
        <v>1</v>
      </c>
      <c r="X135" s="0" t="n">
        <v>0.35</v>
      </c>
      <c r="Y135" s="0" t="n">
        <v>99.9</v>
      </c>
      <c r="Z135" s="0" t="n">
        <v>0</v>
      </c>
      <c r="AA135" s="0" t="n">
        <v>0</v>
      </c>
      <c r="AB135" s="0" t="n">
        <v>0</v>
      </c>
      <c r="AC135" s="0" t="n">
        <v>0</v>
      </c>
      <c r="AD135" s="0" t="n">
        <v>1</v>
      </c>
      <c r="AE135" s="0" t="n">
        <v>0</v>
      </c>
      <c r="AG135" s="0" t="n">
        <v>0.35</v>
      </c>
      <c r="AH135" s="0" t="n">
        <v>2</v>
      </c>
      <c r="AI135" s="0" t="n">
        <v>86498051</v>
      </c>
      <c r="AJ135" s="0" t="n">
        <v>135</v>
      </c>
      <c r="AK135" s="0" t="n">
        <v>0</v>
      </c>
      <c r="AL135" s="0" t="n">
        <v>0</v>
      </c>
      <c r="AM135" s="0" t="n">
        <v>0</v>
      </c>
      <c r="AN135" s="0" t="n">
        <v>0</v>
      </c>
      <c r="AO135" s="0" t="n">
        <v>0</v>
      </c>
      <c r="AP135" s="0" t="n">
        <v>0</v>
      </c>
      <c r="AQ135" s="0" t="n">
        <v>0</v>
      </c>
      <c r="AR135" s="0" t="n">
        <v>0</v>
      </c>
    </row>
    <row r="136" customFormat="false" ht="12.75" hidden="false" customHeight="false" outlineLevel="0" collapsed="false">
      <c r="A136" s="0" t="n">
        <f aca="false">ROW(Source!A107)</f>
        <v>107</v>
      </c>
      <c r="B136" s="0" t="n">
        <v>86498063</v>
      </c>
      <c r="C136" s="0" t="n">
        <v>86498043</v>
      </c>
      <c r="D136" s="0" t="n">
        <v>30531995</v>
      </c>
      <c r="E136" s="0" t="n">
        <v>1</v>
      </c>
      <c r="F136" s="0" t="n">
        <v>1</v>
      </c>
      <c r="G136" s="0" t="n">
        <v>30515945</v>
      </c>
      <c r="H136" s="0" t="n">
        <v>3</v>
      </c>
      <c r="I136" s="0" t="s">
        <v>314</v>
      </c>
      <c r="K136" s="0" t="s">
        <v>315</v>
      </c>
      <c r="L136" s="0" t="n">
        <v>1303</v>
      </c>
      <c r="N136" s="0" t="n">
        <v>1003</v>
      </c>
      <c r="O136" s="0" t="s">
        <v>316</v>
      </c>
      <c r="P136" s="0" t="s">
        <v>316</v>
      </c>
      <c r="Q136" s="0" t="n">
        <v>1000</v>
      </c>
      <c r="X136" s="0" t="n">
        <v>0.005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  <c r="AD136" s="0" t="n">
        <v>0</v>
      </c>
      <c r="AE136" s="0" t="n">
        <v>0</v>
      </c>
      <c r="AG136" s="0" t="n">
        <v>0.005</v>
      </c>
      <c r="AH136" s="0" t="n">
        <v>2</v>
      </c>
      <c r="AI136" s="0" t="n">
        <v>86498052</v>
      </c>
      <c r="AJ136" s="0" t="n">
        <v>136</v>
      </c>
      <c r="AK136" s="0" t="n">
        <v>0</v>
      </c>
      <c r="AL136" s="0" t="n">
        <v>0</v>
      </c>
      <c r="AM136" s="0" t="n">
        <v>0</v>
      </c>
      <c r="AN136" s="0" t="n">
        <v>0</v>
      </c>
      <c r="AO136" s="0" t="n">
        <v>0</v>
      </c>
      <c r="AP136" s="0" t="n">
        <v>0</v>
      </c>
      <c r="AQ136" s="0" t="n">
        <v>0</v>
      </c>
      <c r="AR136" s="0" t="n">
        <v>0</v>
      </c>
    </row>
    <row r="137" customFormat="false" ht="12.75" hidden="false" customHeight="false" outlineLevel="0" collapsed="false">
      <c r="A137" s="0" t="n">
        <f aca="false">ROW(Source!A107)</f>
        <v>107</v>
      </c>
      <c r="B137" s="0" t="n">
        <v>86498064</v>
      </c>
      <c r="C137" s="0" t="n">
        <v>86498043</v>
      </c>
      <c r="D137" s="0" t="n">
        <v>70556942</v>
      </c>
      <c r="E137" s="0" t="n">
        <v>1</v>
      </c>
      <c r="F137" s="0" t="n">
        <v>1</v>
      </c>
      <c r="G137" s="0" t="n">
        <v>30515945</v>
      </c>
      <c r="H137" s="0" t="n">
        <v>3</v>
      </c>
      <c r="I137" s="0" t="s">
        <v>317</v>
      </c>
      <c r="K137" s="0" t="s">
        <v>318</v>
      </c>
      <c r="L137" s="0" t="n">
        <v>1354</v>
      </c>
      <c r="N137" s="0" t="n">
        <v>1010</v>
      </c>
      <c r="O137" s="0" t="s">
        <v>277</v>
      </c>
      <c r="P137" s="0" t="s">
        <v>277</v>
      </c>
      <c r="Q137" s="0" t="n">
        <v>1</v>
      </c>
      <c r="X137" s="0" t="n">
        <v>1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  <c r="AD137" s="0" t="n">
        <v>0</v>
      </c>
      <c r="AE137" s="0" t="n">
        <v>0</v>
      </c>
      <c r="AG137" s="0" t="n">
        <v>1</v>
      </c>
      <c r="AH137" s="0" t="n">
        <v>2</v>
      </c>
      <c r="AI137" s="0" t="n">
        <v>86498053</v>
      </c>
      <c r="AJ137" s="0" t="n">
        <v>137</v>
      </c>
      <c r="AK137" s="0" t="n">
        <v>0</v>
      </c>
      <c r="AL137" s="0" t="n">
        <v>0</v>
      </c>
      <c r="AM137" s="0" t="n">
        <v>0</v>
      </c>
      <c r="AN137" s="0" t="n">
        <v>0</v>
      </c>
      <c r="AO137" s="0" t="n">
        <v>0</v>
      </c>
      <c r="AP137" s="0" t="n">
        <v>0</v>
      </c>
      <c r="AQ137" s="0" t="n">
        <v>0</v>
      </c>
      <c r="AR137" s="0" t="n">
        <v>0</v>
      </c>
    </row>
    <row r="138" customFormat="false" ht="12.75" hidden="false" customHeight="false" outlineLevel="0" collapsed="false">
      <c r="A138" s="0" t="n">
        <f aca="false">ROW(Source!A107)</f>
        <v>107</v>
      </c>
      <c r="B138" s="0" t="n">
        <v>86498065</v>
      </c>
      <c r="C138" s="0" t="n">
        <v>86498043</v>
      </c>
      <c r="D138" s="0" t="n">
        <v>70556985</v>
      </c>
      <c r="E138" s="0" t="n">
        <v>1</v>
      </c>
      <c r="F138" s="0" t="n">
        <v>1</v>
      </c>
      <c r="G138" s="0" t="n">
        <v>30515945</v>
      </c>
      <c r="H138" s="0" t="n">
        <v>3</v>
      </c>
      <c r="I138" s="0" t="s">
        <v>319</v>
      </c>
      <c r="K138" s="0" t="s">
        <v>320</v>
      </c>
      <c r="L138" s="0" t="n">
        <v>1354</v>
      </c>
      <c r="N138" s="0" t="n">
        <v>1010</v>
      </c>
      <c r="O138" s="0" t="s">
        <v>277</v>
      </c>
      <c r="P138" s="0" t="s">
        <v>277</v>
      </c>
      <c r="Q138" s="0" t="n">
        <v>1</v>
      </c>
      <c r="X138" s="0" t="n">
        <v>1</v>
      </c>
      <c r="Y138" s="0" t="n">
        <v>0</v>
      </c>
      <c r="Z138" s="0" t="n">
        <v>0</v>
      </c>
      <c r="AA138" s="0" t="n">
        <v>0</v>
      </c>
      <c r="AB138" s="0" t="n">
        <v>0</v>
      </c>
      <c r="AC138" s="0" t="n">
        <v>0</v>
      </c>
      <c r="AD138" s="0" t="n">
        <v>0</v>
      </c>
      <c r="AE138" s="0" t="n">
        <v>0</v>
      </c>
      <c r="AG138" s="0" t="n">
        <v>1</v>
      </c>
      <c r="AH138" s="0" t="n">
        <v>2</v>
      </c>
      <c r="AI138" s="0" t="n">
        <v>86498054</v>
      </c>
      <c r="AJ138" s="0" t="n">
        <v>138</v>
      </c>
      <c r="AK138" s="0" t="n">
        <v>0</v>
      </c>
      <c r="AL138" s="0" t="n">
        <v>0</v>
      </c>
      <c r="AM138" s="0" t="n">
        <v>0</v>
      </c>
      <c r="AN138" s="0" t="n">
        <v>0</v>
      </c>
      <c r="AO138" s="0" t="n">
        <v>0</v>
      </c>
      <c r="AP138" s="0" t="n">
        <v>0</v>
      </c>
      <c r="AQ138" s="0" t="n">
        <v>0</v>
      </c>
      <c r="AR138" s="0" t="n">
        <v>0</v>
      </c>
    </row>
    <row r="139" customFormat="false" ht="12.75" hidden="false" customHeight="false" outlineLevel="0" collapsed="false">
      <c r="A139" s="0" t="n">
        <f aca="false">ROW(Source!A112)</f>
        <v>112</v>
      </c>
      <c r="B139" s="0" t="n">
        <v>86498081</v>
      </c>
      <c r="C139" s="0" t="n">
        <v>86498068</v>
      </c>
      <c r="D139" s="0" t="n">
        <v>0</v>
      </c>
      <c r="E139" s="0" t="n">
        <v>1</v>
      </c>
      <c r="F139" s="0" t="n">
        <v>1</v>
      </c>
      <c r="G139" s="0" t="n">
        <v>30515945</v>
      </c>
      <c r="H139" s="0" t="n">
        <v>1</v>
      </c>
      <c r="I139" s="0" t="s">
        <v>93</v>
      </c>
      <c r="K139" s="0" t="s">
        <v>258</v>
      </c>
      <c r="L139" s="0" t="n">
        <v>1369</v>
      </c>
      <c r="N139" s="0" t="n">
        <v>1013</v>
      </c>
      <c r="O139" s="0" t="s">
        <v>259</v>
      </c>
      <c r="P139" s="0" t="s">
        <v>259</v>
      </c>
      <c r="Q139" s="0" t="n">
        <v>1</v>
      </c>
      <c r="X139" s="0" t="n">
        <v>3.10123</v>
      </c>
      <c r="Y139" s="0" t="n">
        <v>0</v>
      </c>
      <c r="Z139" s="0" t="n">
        <v>0</v>
      </c>
      <c r="AA139" s="0" t="n">
        <v>0</v>
      </c>
      <c r="AB139" s="0" t="n">
        <v>0</v>
      </c>
      <c r="AC139" s="0" t="n">
        <v>0</v>
      </c>
      <c r="AD139" s="0" t="n">
        <v>1</v>
      </c>
      <c r="AE139" s="0" t="n">
        <v>1</v>
      </c>
      <c r="AF139" s="0" t="s">
        <v>173</v>
      </c>
      <c r="AG139" s="0" t="n">
        <v>3.411353</v>
      </c>
      <c r="AH139" s="0" t="n">
        <v>2</v>
      </c>
      <c r="AI139" s="0" t="n">
        <v>86498069</v>
      </c>
      <c r="AJ139" s="0" t="n">
        <v>139</v>
      </c>
      <c r="AK139" s="0" t="n">
        <v>0</v>
      </c>
      <c r="AL139" s="0" t="n">
        <v>0</v>
      </c>
      <c r="AM139" s="0" t="n">
        <v>0</v>
      </c>
      <c r="AN139" s="0" t="n">
        <v>0</v>
      </c>
      <c r="AO139" s="0" t="n">
        <v>0</v>
      </c>
      <c r="AP139" s="0" t="n">
        <v>0</v>
      </c>
      <c r="AQ139" s="0" t="n">
        <v>0</v>
      </c>
      <c r="AR139" s="0" t="n">
        <v>0</v>
      </c>
    </row>
    <row r="140" customFormat="false" ht="12.75" hidden="false" customHeight="false" outlineLevel="0" collapsed="false">
      <c r="A140" s="0" t="n">
        <f aca="false">ROW(Source!A112)</f>
        <v>112</v>
      </c>
      <c r="B140" s="0" t="n">
        <v>86498082</v>
      </c>
      <c r="C140" s="0" t="n">
        <v>86498068</v>
      </c>
      <c r="D140" s="0" t="n">
        <v>0</v>
      </c>
      <c r="E140" s="0" t="n">
        <v>1</v>
      </c>
      <c r="F140" s="0" t="n">
        <v>1</v>
      </c>
      <c r="G140" s="0" t="n">
        <v>30515945</v>
      </c>
      <c r="H140" s="0" t="n">
        <v>2</v>
      </c>
      <c r="I140" s="0" t="s">
        <v>321</v>
      </c>
      <c r="K140" s="0" t="s">
        <v>322</v>
      </c>
      <c r="L140" s="0" t="n">
        <v>1368</v>
      </c>
      <c r="N140" s="0" t="n">
        <v>1011</v>
      </c>
      <c r="O140" s="0" t="s">
        <v>262</v>
      </c>
      <c r="P140" s="0" t="s">
        <v>262</v>
      </c>
      <c r="Q140" s="0" t="n">
        <v>1</v>
      </c>
      <c r="X140" s="0" t="n">
        <v>0.09317</v>
      </c>
      <c r="Y140" s="0" t="n">
        <v>0</v>
      </c>
      <c r="Z140" s="0" t="n">
        <v>0.31</v>
      </c>
      <c r="AA140" s="0" t="n">
        <v>0</v>
      </c>
      <c r="AB140" s="0" t="n">
        <v>0</v>
      </c>
      <c r="AC140" s="0" t="n">
        <v>0</v>
      </c>
      <c r="AD140" s="0" t="n">
        <v>1</v>
      </c>
      <c r="AE140" s="0" t="n">
        <v>0</v>
      </c>
      <c r="AF140" s="0" t="s">
        <v>173</v>
      </c>
      <c r="AG140" s="0" t="n">
        <v>0.102487</v>
      </c>
      <c r="AH140" s="0" t="n">
        <v>2</v>
      </c>
      <c r="AI140" s="0" t="n">
        <v>86498070</v>
      </c>
      <c r="AJ140" s="0" t="n">
        <v>140</v>
      </c>
      <c r="AK140" s="0" t="n">
        <v>0</v>
      </c>
      <c r="AL140" s="0" t="n">
        <v>0</v>
      </c>
      <c r="AM140" s="0" t="n">
        <v>0</v>
      </c>
      <c r="AN140" s="0" t="n">
        <v>0</v>
      </c>
      <c r="AO140" s="0" t="n">
        <v>0</v>
      </c>
      <c r="AP140" s="0" t="n">
        <v>0</v>
      </c>
      <c r="AQ140" s="0" t="n">
        <v>0</v>
      </c>
      <c r="AR140" s="0" t="n">
        <v>0</v>
      </c>
    </row>
    <row r="141" customFormat="false" ht="12.75" hidden="false" customHeight="false" outlineLevel="0" collapsed="false">
      <c r="A141" s="0" t="n">
        <f aca="false">ROW(Source!A112)</f>
        <v>112</v>
      </c>
      <c r="B141" s="0" t="n">
        <v>86498083</v>
      </c>
      <c r="C141" s="0" t="n">
        <v>86498068</v>
      </c>
      <c r="D141" s="0" t="n">
        <v>0</v>
      </c>
      <c r="E141" s="0" t="n">
        <v>1</v>
      </c>
      <c r="F141" s="0" t="n">
        <v>1</v>
      </c>
      <c r="G141" s="0" t="n">
        <v>30515945</v>
      </c>
      <c r="H141" s="0" t="n">
        <v>2</v>
      </c>
      <c r="I141" s="0" t="s">
        <v>263</v>
      </c>
      <c r="K141" s="0" t="s">
        <v>264</v>
      </c>
      <c r="L141" s="0" t="n">
        <v>1368</v>
      </c>
      <c r="N141" s="0" t="n">
        <v>1011</v>
      </c>
      <c r="O141" s="0" t="s">
        <v>262</v>
      </c>
      <c r="P141" s="0" t="s">
        <v>262</v>
      </c>
      <c r="Q141" s="0" t="n">
        <v>1</v>
      </c>
      <c r="X141" s="0" t="n">
        <v>0.18634</v>
      </c>
      <c r="Y141" s="0" t="n">
        <v>0</v>
      </c>
      <c r="Z141" s="0" t="n">
        <v>91.41</v>
      </c>
      <c r="AA141" s="0" t="n">
        <v>13.88</v>
      </c>
      <c r="AB141" s="0" t="n">
        <v>0</v>
      </c>
      <c r="AC141" s="0" t="n">
        <v>0</v>
      </c>
      <c r="AD141" s="0" t="n">
        <v>1</v>
      </c>
      <c r="AE141" s="0" t="n">
        <v>0</v>
      </c>
      <c r="AF141" s="0" t="s">
        <v>173</v>
      </c>
      <c r="AG141" s="0" t="n">
        <v>0.204974</v>
      </c>
      <c r="AH141" s="0" t="n">
        <v>2</v>
      </c>
      <c r="AI141" s="0" t="n">
        <v>86498071</v>
      </c>
      <c r="AJ141" s="0" t="n">
        <v>141</v>
      </c>
      <c r="AK141" s="0" t="n">
        <v>0</v>
      </c>
      <c r="AL141" s="0" t="n">
        <v>0</v>
      </c>
      <c r="AM141" s="0" t="n">
        <v>0</v>
      </c>
      <c r="AN141" s="0" t="n">
        <v>0</v>
      </c>
      <c r="AO141" s="0" t="n">
        <v>0</v>
      </c>
      <c r="AP141" s="0" t="n">
        <v>0</v>
      </c>
      <c r="AQ141" s="0" t="n">
        <v>0</v>
      </c>
      <c r="AR141" s="0" t="n">
        <v>0</v>
      </c>
    </row>
    <row r="142" customFormat="false" ht="12.75" hidden="false" customHeight="false" outlineLevel="0" collapsed="false">
      <c r="A142" s="0" t="n">
        <f aca="false">ROW(Source!A112)</f>
        <v>112</v>
      </c>
      <c r="B142" s="0" t="n">
        <v>86498084</v>
      </c>
      <c r="C142" s="0" t="n">
        <v>86498068</v>
      </c>
      <c r="D142" s="0" t="n">
        <v>0</v>
      </c>
      <c r="E142" s="0" t="n">
        <v>1</v>
      </c>
      <c r="F142" s="0" t="n">
        <v>1</v>
      </c>
      <c r="G142" s="0" t="n">
        <v>30515945</v>
      </c>
      <c r="H142" s="0" t="n">
        <v>3</v>
      </c>
      <c r="I142" s="0" t="s">
        <v>323</v>
      </c>
      <c r="K142" s="0" t="s">
        <v>324</v>
      </c>
      <c r="L142" s="0" t="n">
        <v>1346</v>
      </c>
      <c r="N142" s="0" t="n">
        <v>1009</v>
      </c>
      <c r="O142" s="0" t="s">
        <v>307</v>
      </c>
      <c r="P142" s="0" t="s">
        <v>307</v>
      </c>
      <c r="Q142" s="0" t="n">
        <v>1</v>
      </c>
      <c r="X142" s="0" t="n">
        <v>0.46</v>
      </c>
      <c r="Y142" s="0" t="n">
        <v>21</v>
      </c>
      <c r="Z142" s="0" t="n">
        <v>0</v>
      </c>
      <c r="AA142" s="0" t="n">
        <v>0</v>
      </c>
      <c r="AB142" s="0" t="n">
        <v>0</v>
      </c>
      <c r="AC142" s="0" t="n">
        <v>0</v>
      </c>
      <c r="AD142" s="0" t="n">
        <v>1</v>
      </c>
      <c r="AE142" s="0" t="n">
        <v>0</v>
      </c>
      <c r="AG142" s="0" t="n">
        <v>0.46</v>
      </c>
      <c r="AH142" s="0" t="n">
        <v>2</v>
      </c>
      <c r="AI142" s="0" t="n">
        <v>86498072</v>
      </c>
      <c r="AJ142" s="0" t="n">
        <v>142</v>
      </c>
      <c r="AK142" s="0" t="n">
        <v>0</v>
      </c>
      <c r="AL142" s="0" t="n">
        <v>0</v>
      </c>
      <c r="AM142" s="0" t="n">
        <v>0</v>
      </c>
      <c r="AN142" s="0" t="n">
        <v>0</v>
      </c>
      <c r="AO142" s="0" t="n">
        <v>0</v>
      </c>
      <c r="AP142" s="0" t="n">
        <v>0</v>
      </c>
      <c r="AQ142" s="0" t="n">
        <v>0</v>
      </c>
      <c r="AR142" s="0" t="n">
        <v>0</v>
      </c>
    </row>
    <row r="143" customFormat="false" ht="12.75" hidden="false" customHeight="false" outlineLevel="0" collapsed="false">
      <c r="A143" s="0" t="n">
        <f aca="false">ROW(Source!A112)</f>
        <v>112</v>
      </c>
      <c r="B143" s="0" t="n">
        <v>86498085</v>
      </c>
      <c r="C143" s="0" t="n">
        <v>86498068</v>
      </c>
      <c r="D143" s="0" t="n">
        <v>0</v>
      </c>
      <c r="E143" s="0" t="n">
        <v>1</v>
      </c>
      <c r="F143" s="0" t="n">
        <v>1</v>
      </c>
      <c r="G143" s="0" t="n">
        <v>30515945</v>
      </c>
      <c r="H143" s="0" t="n">
        <v>3</v>
      </c>
      <c r="I143" s="0" t="s">
        <v>325</v>
      </c>
      <c r="K143" s="0" t="s">
        <v>326</v>
      </c>
      <c r="L143" s="0" t="n">
        <v>1339</v>
      </c>
      <c r="N143" s="0" t="n">
        <v>1007</v>
      </c>
      <c r="O143" s="0" t="s">
        <v>222</v>
      </c>
      <c r="P143" s="0" t="s">
        <v>222</v>
      </c>
      <c r="Q143" s="0" t="n">
        <v>1</v>
      </c>
      <c r="X143" s="0" t="n">
        <v>0.022</v>
      </c>
      <c r="Y143" s="0" t="n">
        <v>53.42</v>
      </c>
      <c r="Z143" s="0" t="n">
        <v>0</v>
      </c>
      <c r="AA143" s="0" t="n">
        <v>0</v>
      </c>
      <c r="AB143" s="0" t="n">
        <v>0</v>
      </c>
      <c r="AC143" s="0" t="n">
        <v>0</v>
      </c>
      <c r="AD143" s="0" t="n">
        <v>1</v>
      </c>
      <c r="AE143" s="0" t="n">
        <v>0</v>
      </c>
      <c r="AG143" s="0" t="n">
        <v>0.022</v>
      </c>
      <c r="AH143" s="0" t="n">
        <v>2</v>
      </c>
      <c r="AI143" s="0" t="n">
        <v>86498073</v>
      </c>
      <c r="AJ143" s="0" t="n">
        <v>143</v>
      </c>
      <c r="AK143" s="0" t="n">
        <v>0</v>
      </c>
      <c r="AL143" s="0" t="n">
        <v>0</v>
      </c>
      <c r="AM143" s="0" t="n">
        <v>0</v>
      </c>
      <c r="AN143" s="0" t="n">
        <v>0</v>
      </c>
      <c r="AO143" s="0" t="n">
        <v>0</v>
      </c>
      <c r="AP143" s="0" t="n">
        <v>0</v>
      </c>
      <c r="AQ143" s="0" t="n">
        <v>0</v>
      </c>
      <c r="AR143" s="0" t="n">
        <v>0</v>
      </c>
    </row>
    <row r="144" customFormat="false" ht="12.75" hidden="false" customHeight="false" outlineLevel="0" collapsed="false">
      <c r="A144" s="0" t="n">
        <f aca="false">ROW(Source!A112)</f>
        <v>112</v>
      </c>
      <c r="B144" s="0" t="n">
        <v>86498086</v>
      </c>
      <c r="C144" s="0" t="n">
        <v>86498068</v>
      </c>
      <c r="D144" s="0" t="n">
        <v>0</v>
      </c>
      <c r="E144" s="0" t="n">
        <v>1</v>
      </c>
      <c r="F144" s="0" t="n">
        <v>1</v>
      </c>
      <c r="G144" s="0" t="n">
        <v>30515945</v>
      </c>
      <c r="H144" s="0" t="n">
        <v>3</v>
      </c>
      <c r="I144" s="0" t="s">
        <v>327</v>
      </c>
      <c r="K144" s="0" t="s">
        <v>328</v>
      </c>
      <c r="L144" s="0" t="n">
        <v>1339</v>
      </c>
      <c r="N144" s="0" t="n">
        <v>1007</v>
      </c>
      <c r="O144" s="0" t="s">
        <v>222</v>
      </c>
      <c r="P144" s="0" t="s">
        <v>222</v>
      </c>
      <c r="Q144" s="0" t="n">
        <v>1</v>
      </c>
      <c r="X144" s="0" t="n">
        <v>0.025</v>
      </c>
      <c r="Y144" s="0" t="n">
        <v>5.82</v>
      </c>
      <c r="Z144" s="0" t="n">
        <v>0</v>
      </c>
      <c r="AA144" s="0" t="n">
        <v>0</v>
      </c>
      <c r="AB144" s="0" t="n">
        <v>0</v>
      </c>
      <c r="AC144" s="0" t="n">
        <v>0</v>
      </c>
      <c r="AD144" s="0" t="n">
        <v>1</v>
      </c>
      <c r="AE144" s="0" t="n">
        <v>0</v>
      </c>
      <c r="AG144" s="0" t="n">
        <v>0.025</v>
      </c>
      <c r="AH144" s="0" t="n">
        <v>2</v>
      </c>
      <c r="AI144" s="0" t="n">
        <v>86498074</v>
      </c>
      <c r="AJ144" s="0" t="n">
        <v>144</v>
      </c>
      <c r="AK144" s="0" t="n">
        <v>0</v>
      </c>
      <c r="AL144" s="0" t="n">
        <v>0</v>
      </c>
      <c r="AM144" s="0" t="n">
        <v>0</v>
      </c>
      <c r="AN144" s="0" t="n">
        <v>0</v>
      </c>
      <c r="AO144" s="0" t="n">
        <v>0</v>
      </c>
      <c r="AP144" s="0" t="n">
        <v>0</v>
      </c>
      <c r="AQ144" s="0" t="n">
        <v>0</v>
      </c>
      <c r="AR144" s="0" t="n">
        <v>0</v>
      </c>
    </row>
    <row r="145" customFormat="false" ht="12.75" hidden="false" customHeight="false" outlineLevel="0" collapsed="false">
      <c r="A145" s="0" t="n">
        <f aca="false">ROW(Source!A112)</f>
        <v>112</v>
      </c>
      <c r="B145" s="0" t="n">
        <v>86498087</v>
      </c>
      <c r="C145" s="0" t="n">
        <v>86498068</v>
      </c>
      <c r="D145" s="0" t="n">
        <v>0</v>
      </c>
      <c r="E145" s="0" t="n">
        <v>1</v>
      </c>
      <c r="F145" s="0" t="n">
        <v>1</v>
      </c>
      <c r="G145" s="0" t="n">
        <v>30515945</v>
      </c>
      <c r="H145" s="0" t="n">
        <v>3</v>
      </c>
      <c r="I145" s="0" t="s">
        <v>329</v>
      </c>
      <c r="K145" s="0" t="s">
        <v>330</v>
      </c>
      <c r="L145" s="0" t="n">
        <v>1348</v>
      </c>
      <c r="N145" s="0" t="n">
        <v>1009</v>
      </c>
      <c r="O145" s="0" t="s">
        <v>220</v>
      </c>
      <c r="P145" s="0" t="s">
        <v>220</v>
      </c>
      <c r="Q145" s="0" t="n">
        <v>1000</v>
      </c>
      <c r="X145" s="0" t="n">
        <v>0.005</v>
      </c>
      <c r="Y145" s="0" t="n">
        <v>1721.33</v>
      </c>
      <c r="Z145" s="0" t="n">
        <v>0</v>
      </c>
      <c r="AA145" s="0" t="n">
        <v>0</v>
      </c>
      <c r="AB145" s="0" t="n">
        <v>0</v>
      </c>
      <c r="AC145" s="0" t="n">
        <v>0</v>
      </c>
      <c r="AD145" s="0" t="n">
        <v>1</v>
      </c>
      <c r="AE145" s="0" t="n">
        <v>0</v>
      </c>
      <c r="AG145" s="0" t="n">
        <v>0.005</v>
      </c>
      <c r="AH145" s="0" t="n">
        <v>2</v>
      </c>
      <c r="AI145" s="0" t="n">
        <v>86498075</v>
      </c>
      <c r="AJ145" s="0" t="n">
        <v>145</v>
      </c>
      <c r="AK145" s="0" t="n">
        <v>0</v>
      </c>
      <c r="AL145" s="0" t="n">
        <v>0</v>
      </c>
      <c r="AM145" s="0" t="n">
        <v>0</v>
      </c>
      <c r="AN145" s="0" t="n">
        <v>0</v>
      </c>
      <c r="AO145" s="0" t="n">
        <v>0</v>
      </c>
      <c r="AP145" s="0" t="n">
        <v>0</v>
      </c>
      <c r="AQ145" s="0" t="n">
        <v>0</v>
      </c>
      <c r="AR145" s="0" t="n">
        <v>0</v>
      </c>
    </row>
    <row r="146" customFormat="false" ht="12.75" hidden="false" customHeight="false" outlineLevel="0" collapsed="false">
      <c r="A146" s="0" t="n">
        <f aca="false">ROW(Source!A112)</f>
        <v>112</v>
      </c>
      <c r="B146" s="0" t="n">
        <v>86498088</v>
      </c>
      <c r="C146" s="0" t="n">
        <v>86498068</v>
      </c>
      <c r="D146" s="0" t="n">
        <v>0</v>
      </c>
      <c r="E146" s="0" t="n">
        <v>1</v>
      </c>
      <c r="F146" s="0" t="n">
        <v>1</v>
      </c>
      <c r="G146" s="0" t="n">
        <v>30515945</v>
      </c>
      <c r="H146" s="0" t="n">
        <v>3</v>
      </c>
      <c r="I146" s="0" t="s">
        <v>236</v>
      </c>
      <c r="K146" s="0" t="s">
        <v>66</v>
      </c>
      <c r="L146" s="0" t="n">
        <v>1339</v>
      </c>
      <c r="N146" s="0" t="n">
        <v>1007</v>
      </c>
      <c r="O146" s="0" t="s">
        <v>222</v>
      </c>
      <c r="P146" s="0" t="s">
        <v>222</v>
      </c>
      <c r="Q146" s="0" t="n">
        <v>1</v>
      </c>
      <c r="X146" s="0" t="n">
        <v>0.019</v>
      </c>
      <c r="Y146" s="0" t="n">
        <v>99.9</v>
      </c>
      <c r="Z146" s="0" t="n">
        <v>0</v>
      </c>
      <c r="AA146" s="0" t="n">
        <v>0</v>
      </c>
      <c r="AB146" s="0" t="n">
        <v>0</v>
      </c>
      <c r="AC146" s="0" t="n">
        <v>0</v>
      </c>
      <c r="AD146" s="0" t="n">
        <v>1</v>
      </c>
      <c r="AE146" s="0" t="n">
        <v>0</v>
      </c>
      <c r="AG146" s="0" t="n">
        <v>0.019</v>
      </c>
      <c r="AH146" s="0" t="n">
        <v>2</v>
      </c>
      <c r="AI146" s="0" t="n">
        <v>86498076</v>
      </c>
      <c r="AJ146" s="0" t="n">
        <v>146</v>
      </c>
      <c r="AK146" s="0" t="n">
        <v>0</v>
      </c>
      <c r="AL146" s="0" t="n">
        <v>0</v>
      </c>
      <c r="AM146" s="0" t="n">
        <v>0</v>
      </c>
      <c r="AN146" s="0" t="n">
        <v>0</v>
      </c>
      <c r="AO146" s="0" t="n">
        <v>0</v>
      </c>
      <c r="AP146" s="0" t="n">
        <v>0</v>
      </c>
      <c r="AQ146" s="0" t="n">
        <v>0</v>
      </c>
      <c r="AR146" s="0" t="n">
        <v>0</v>
      </c>
    </row>
    <row r="147" customFormat="false" ht="12.75" hidden="false" customHeight="false" outlineLevel="0" collapsed="false">
      <c r="A147" s="0" t="n">
        <f aca="false">ROW(Source!A112)</f>
        <v>112</v>
      </c>
      <c r="B147" s="0" t="n">
        <v>86498089</v>
      </c>
      <c r="C147" s="0" t="n">
        <v>86498068</v>
      </c>
      <c r="D147" s="0" t="n">
        <v>0</v>
      </c>
      <c r="E147" s="0" t="n">
        <v>1</v>
      </c>
      <c r="F147" s="0" t="n">
        <v>1</v>
      </c>
      <c r="G147" s="0" t="n">
        <v>30515945</v>
      </c>
      <c r="H147" s="0" t="n">
        <v>3</v>
      </c>
      <c r="I147" s="0" t="s">
        <v>331</v>
      </c>
      <c r="K147" s="0" t="s">
        <v>332</v>
      </c>
      <c r="L147" s="0" t="n">
        <v>1348</v>
      </c>
      <c r="N147" s="0" t="n">
        <v>1009</v>
      </c>
      <c r="O147" s="0" t="s">
        <v>220</v>
      </c>
      <c r="P147" s="0" t="s">
        <v>220</v>
      </c>
      <c r="Q147" s="0" t="n">
        <v>1000</v>
      </c>
      <c r="X147" s="0" t="n">
        <v>0.001</v>
      </c>
      <c r="Y147" s="0" t="n">
        <v>6860.76</v>
      </c>
      <c r="Z147" s="0" t="n">
        <v>0</v>
      </c>
      <c r="AA147" s="0" t="n">
        <v>0</v>
      </c>
      <c r="AB147" s="0" t="n">
        <v>0</v>
      </c>
      <c r="AC147" s="0" t="n">
        <v>0</v>
      </c>
      <c r="AD147" s="0" t="n">
        <v>1</v>
      </c>
      <c r="AE147" s="0" t="n">
        <v>0</v>
      </c>
      <c r="AG147" s="0" t="n">
        <v>0.001</v>
      </c>
      <c r="AH147" s="0" t="n">
        <v>2</v>
      </c>
      <c r="AI147" s="0" t="n">
        <v>86498077</v>
      </c>
      <c r="AJ147" s="0" t="n">
        <v>147</v>
      </c>
      <c r="AK147" s="0" t="n">
        <v>0</v>
      </c>
      <c r="AL147" s="0" t="n">
        <v>0</v>
      </c>
      <c r="AM147" s="0" t="n">
        <v>0</v>
      </c>
      <c r="AN147" s="0" t="n">
        <v>0</v>
      </c>
      <c r="AO147" s="0" t="n">
        <v>0</v>
      </c>
      <c r="AP147" s="0" t="n">
        <v>0</v>
      </c>
      <c r="AQ147" s="0" t="n">
        <v>0</v>
      </c>
      <c r="AR147" s="0" t="n">
        <v>0</v>
      </c>
    </row>
    <row r="148" customFormat="false" ht="12.75" hidden="false" customHeight="false" outlineLevel="0" collapsed="false">
      <c r="A148" s="0" t="n">
        <f aca="false">ROW(Source!A112)</f>
        <v>112</v>
      </c>
      <c r="B148" s="0" t="n">
        <v>86498090</v>
      </c>
      <c r="C148" s="0" t="n">
        <v>86498068</v>
      </c>
      <c r="D148" s="0" t="n">
        <v>30533018</v>
      </c>
      <c r="E148" s="0" t="n">
        <v>1</v>
      </c>
      <c r="F148" s="0" t="n">
        <v>1</v>
      </c>
      <c r="G148" s="0" t="n">
        <v>30515945</v>
      </c>
      <c r="H148" s="0" t="n">
        <v>3</v>
      </c>
      <c r="I148" s="0" t="s">
        <v>333</v>
      </c>
      <c r="K148" s="0" t="s">
        <v>334</v>
      </c>
      <c r="L148" s="0" t="n">
        <v>1301</v>
      </c>
      <c r="N148" s="0" t="n">
        <v>1003</v>
      </c>
      <c r="O148" s="0" t="s">
        <v>192</v>
      </c>
      <c r="P148" s="0" t="s">
        <v>192</v>
      </c>
      <c r="Q148" s="0" t="n">
        <v>1</v>
      </c>
      <c r="X148" s="0" t="n">
        <v>1.07</v>
      </c>
      <c r="Y148" s="0" t="n">
        <v>0</v>
      </c>
      <c r="Z148" s="0" t="n">
        <v>0</v>
      </c>
      <c r="AA148" s="0" t="n">
        <v>0</v>
      </c>
      <c r="AB148" s="0" t="n">
        <v>0</v>
      </c>
      <c r="AC148" s="0" t="n">
        <v>0</v>
      </c>
      <c r="AD148" s="0" t="n">
        <v>0</v>
      </c>
      <c r="AE148" s="0" t="n">
        <v>0</v>
      </c>
      <c r="AG148" s="0" t="n">
        <v>1.07</v>
      </c>
      <c r="AH148" s="0" t="n">
        <v>2</v>
      </c>
      <c r="AI148" s="0" t="n">
        <v>86498078</v>
      </c>
      <c r="AJ148" s="0" t="n">
        <v>148</v>
      </c>
      <c r="AK148" s="0" t="n">
        <v>0</v>
      </c>
      <c r="AL148" s="0" t="n">
        <v>0</v>
      </c>
      <c r="AM148" s="0" t="n">
        <v>0</v>
      </c>
      <c r="AN148" s="0" t="n">
        <v>0</v>
      </c>
      <c r="AO148" s="0" t="n">
        <v>0</v>
      </c>
      <c r="AP148" s="0" t="n">
        <v>0</v>
      </c>
      <c r="AQ148" s="0" t="n">
        <v>0</v>
      </c>
      <c r="AR148" s="0" t="n">
        <v>0</v>
      </c>
    </row>
    <row r="149" customFormat="false" ht="12.75" hidden="false" customHeight="false" outlineLevel="0" collapsed="false">
      <c r="A149" s="0" t="n">
        <f aca="false">ROW(Source!A112)</f>
        <v>112</v>
      </c>
      <c r="B149" s="0" t="n">
        <v>86498091</v>
      </c>
      <c r="C149" s="0" t="n">
        <v>86498068</v>
      </c>
      <c r="D149" s="0" t="n">
        <v>30531931</v>
      </c>
      <c r="E149" s="0" t="n">
        <v>1</v>
      </c>
      <c r="F149" s="0" t="n">
        <v>1</v>
      </c>
      <c r="G149" s="0" t="n">
        <v>30515945</v>
      </c>
      <c r="H149" s="0" t="n">
        <v>3</v>
      </c>
      <c r="I149" s="0" t="s">
        <v>335</v>
      </c>
      <c r="K149" s="0" t="s">
        <v>336</v>
      </c>
      <c r="L149" s="0" t="n">
        <v>1354</v>
      </c>
      <c r="N149" s="0" t="n">
        <v>1010</v>
      </c>
      <c r="O149" s="0" t="s">
        <v>277</v>
      </c>
      <c r="P149" s="0" t="s">
        <v>277</v>
      </c>
      <c r="Q149" s="0" t="n">
        <v>1</v>
      </c>
      <c r="X149" s="0" t="n">
        <v>1</v>
      </c>
      <c r="Y149" s="0" t="n">
        <v>0</v>
      </c>
      <c r="Z149" s="0" t="n">
        <v>0</v>
      </c>
      <c r="AA149" s="0" t="n">
        <v>0</v>
      </c>
      <c r="AB149" s="0" t="n">
        <v>0</v>
      </c>
      <c r="AC149" s="0" t="n">
        <v>0</v>
      </c>
      <c r="AD149" s="0" t="n">
        <v>0</v>
      </c>
      <c r="AE149" s="0" t="n">
        <v>0</v>
      </c>
      <c r="AG149" s="0" t="n">
        <v>1</v>
      </c>
      <c r="AH149" s="0" t="n">
        <v>2</v>
      </c>
      <c r="AI149" s="0" t="n">
        <v>86498079</v>
      </c>
      <c r="AJ149" s="0" t="n">
        <v>149</v>
      </c>
      <c r="AK149" s="0" t="n">
        <v>0</v>
      </c>
      <c r="AL149" s="0" t="n">
        <v>0</v>
      </c>
      <c r="AM149" s="0" t="n">
        <v>0</v>
      </c>
      <c r="AN149" s="0" t="n">
        <v>0</v>
      </c>
      <c r="AO149" s="0" t="n">
        <v>0</v>
      </c>
      <c r="AP149" s="0" t="n">
        <v>0</v>
      </c>
      <c r="AQ149" s="0" t="n">
        <v>0</v>
      </c>
      <c r="AR149" s="0" t="n">
        <v>0</v>
      </c>
    </row>
    <row r="150" customFormat="false" ht="12.75" hidden="false" customHeight="false" outlineLevel="0" collapsed="false">
      <c r="A150" s="0" t="n">
        <f aca="false">ROW(Source!A112)</f>
        <v>112</v>
      </c>
      <c r="B150" s="0" t="n">
        <v>86498092</v>
      </c>
      <c r="C150" s="0" t="n">
        <v>86498068</v>
      </c>
      <c r="D150" s="0" t="n">
        <v>30531602</v>
      </c>
      <c r="E150" s="0" t="n">
        <v>1</v>
      </c>
      <c r="F150" s="0" t="n">
        <v>1</v>
      </c>
      <c r="G150" s="0" t="n">
        <v>30515945</v>
      </c>
      <c r="H150" s="0" t="n">
        <v>3</v>
      </c>
      <c r="I150" s="0" t="s">
        <v>280</v>
      </c>
      <c r="K150" s="0" t="s">
        <v>337</v>
      </c>
      <c r="L150" s="0" t="n">
        <v>1339</v>
      </c>
      <c r="N150" s="0" t="n">
        <v>1007</v>
      </c>
      <c r="O150" s="0" t="s">
        <v>222</v>
      </c>
      <c r="P150" s="0" t="s">
        <v>222</v>
      </c>
      <c r="Q150" s="0" t="n">
        <v>1</v>
      </c>
      <c r="X150" s="0" t="n">
        <v>0.015</v>
      </c>
      <c r="Y150" s="0" t="n">
        <v>0</v>
      </c>
      <c r="Z150" s="0" t="n">
        <v>0</v>
      </c>
      <c r="AA150" s="0" t="n">
        <v>0</v>
      </c>
      <c r="AB150" s="0" t="n">
        <v>0</v>
      </c>
      <c r="AC150" s="0" t="n">
        <v>0</v>
      </c>
      <c r="AD150" s="0" t="n">
        <v>0</v>
      </c>
      <c r="AE150" s="0" t="n">
        <v>0</v>
      </c>
      <c r="AG150" s="0" t="n">
        <v>0.015</v>
      </c>
      <c r="AH150" s="0" t="n">
        <v>2</v>
      </c>
      <c r="AI150" s="0" t="n">
        <v>86498080</v>
      </c>
      <c r="AJ150" s="0" t="n">
        <v>150</v>
      </c>
      <c r="AK150" s="0" t="n">
        <v>0</v>
      </c>
      <c r="AL150" s="0" t="n">
        <v>0</v>
      </c>
      <c r="AM150" s="0" t="n">
        <v>0</v>
      </c>
      <c r="AN150" s="0" t="n">
        <v>0</v>
      </c>
      <c r="AO150" s="0" t="n">
        <v>0</v>
      </c>
      <c r="AP150" s="0" t="n">
        <v>0</v>
      </c>
      <c r="AQ150" s="0" t="n">
        <v>0</v>
      </c>
      <c r="AR150" s="0" t="n">
        <v>0</v>
      </c>
    </row>
    <row r="151" customFormat="false" ht="12.75" hidden="false" customHeight="false" outlineLevel="0" collapsed="false">
      <c r="A151" s="0" t="n">
        <f aca="false">ROW(Source!A113)</f>
        <v>113</v>
      </c>
      <c r="B151" s="0" t="n">
        <v>86498081</v>
      </c>
      <c r="C151" s="0" t="n">
        <v>86498068</v>
      </c>
      <c r="D151" s="0" t="n">
        <v>0</v>
      </c>
      <c r="E151" s="0" t="n">
        <v>1</v>
      </c>
      <c r="F151" s="0" t="n">
        <v>1</v>
      </c>
      <c r="G151" s="0" t="n">
        <v>30515945</v>
      </c>
      <c r="H151" s="0" t="n">
        <v>1</v>
      </c>
      <c r="I151" s="0" t="s">
        <v>93</v>
      </c>
      <c r="K151" s="0" t="s">
        <v>258</v>
      </c>
      <c r="L151" s="0" t="n">
        <v>1369</v>
      </c>
      <c r="N151" s="0" t="n">
        <v>1013</v>
      </c>
      <c r="O151" s="0" t="s">
        <v>259</v>
      </c>
      <c r="P151" s="0" t="s">
        <v>259</v>
      </c>
      <c r="Q151" s="0" t="n">
        <v>1</v>
      </c>
      <c r="X151" s="0" t="n">
        <v>3.10123</v>
      </c>
      <c r="Y151" s="0" t="n">
        <v>0</v>
      </c>
      <c r="Z151" s="0" t="n">
        <v>0</v>
      </c>
      <c r="AA151" s="0" t="n">
        <v>0</v>
      </c>
      <c r="AB151" s="0" t="n">
        <v>0</v>
      </c>
      <c r="AC151" s="0" t="n">
        <v>0</v>
      </c>
      <c r="AD151" s="0" t="n">
        <v>1</v>
      </c>
      <c r="AE151" s="0" t="n">
        <v>1</v>
      </c>
      <c r="AF151" s="0" t="s">
        <v>173</v>
      </c>
      <c r="AG151" s="0" t="n">
        <v>3.411353</v>
      </c>
      <c r="AH151" s="0" t="n">
        <v>2</v>
      </c>
      <c r="AI151" s="0" t="n">
        <v>86498069</v>
      </c>
      <c r="AJ151" s="0" t="n">
        <v>151</v>
      </c>
      <c r="AK151" s="0" t="n">
        <v>0</v>
      </c>
      <c r="AL151" s="0" t="n">
        <v>0</v>
      </c>
      <c r="AM151" s="0" t="n">
        <v>0</v>
      </c>
      <c r="AN151" s="0" t="n">
        <v>0</v>
      </c>
      <c r="AO151" s="0" t="n">
        <v>0</v>
      </c>
      <c r="AP151" s="0" t="n">
        <v>0</v>
      </c>
      <c r="AQ151" s="0" t="n">
        <v>0</v>
      </c>
      <c r="AR151" s="0" t="n">
        <v>0</v>
      </c>
    </row>
    <row r="152" customFormat="false" ht="12.75" hidden="false" customHeight="false" outlineLevel="0" collapsed="false">
      <c r="A152" s="0" t="n">
        <f aca="false">ROW(Source!A113)</f>
        <v>113</v>
      </c>
      <c r="B152" s="0" t="n">
        <v>86498082</v>
      </c>
      <c r="C152" s="0" t="n">
        <v>86498068</v>
      </c>
      <c r="D152" s="0" t="n">
        <v>0</v>
      </c>
      <c r="E152" s="0" t="n">
        <v>1</v>
      </c>
      <c r="F152" s="0" t="n">
        <v>1</v>
      </c>
      <c r="G152" s="0" t="n">
        <v>30515945</v>
      </c>
      <c r="H152" s="0" t="n">
        <v>2</v>
      </c>
      <c r="I152" s="0" t="s">
        <v>321</v>
      </c>
      <c r="K152" s="0" t="s">
        <v>322</v>
      </c>
      <c r="L152" s="0" t="n">
        <v>1368</v>
      </c>
      <c r="N152" s="0" t="n">
        <v>1011</v>
      </c>
      <c r="O152" s="0" t="s">
        <v>262</v>
      </c>
      <c r="P152" s="0" t="s">
        <v>262</v>
      </c>
      <c r="Q152" s="0" t="n">
        <v>1</v>
      </c>
      <c r="X152" s="0" t="n">
        <v>0.09317</v>
      </c>
      <c r="Y152" s="0" t="n">
        <v>0</v>
      </c>
      <c r="Z152" s="0" t="n">
        <v>0.31</v>
      </c>
      <c r="AA152" s="0" t="n">
        <v>0</v>
      </c>
      <c r="AB152" s="0" t="n">
        <v>0</v>
      </c>
      <c r="AC152" s="0" t="n">
        <v>0</v>
      </c>
      <c r="AD152" s="0" t="n">
        <v>1</v>
      </c>
      <c r="AE152" s="0" t="n">
        <v>0</v>
      </c>
      <c r="AF152" s="0" t="s">
        <v>173</v>
      </c>
      <c r="AG152" s="0" t="n">
        <v>0.102487</v>
      </c>
      <c r="AH152" s="0" t="n">
        <v>2</v>
      </c>
      <c r="AI152" s="0" t="n">
        <v>86498070</v>
      </c>
      <c r="AJ152" s="0" t="n">
        <v>152</v>
      </c>
      <c r="AK152" s="0" t="n">
        <v>0</v>
      </c>
      <c r="AL152" s="0" t="n">
        <v>0</v>
      </c>
      <c r="AM152" s="0" t="n">
        <v>0</v>
      </c>
      <c r="AN152" s="0" t="n">
        <v>0</v>
      </c>
      <c r="AO152" s="0" t="n">
        <v>0</v>
      </c>
      <c r="AP152" s="0" t="n">
        <v>0</v>
      </c>
      <c r="AQ152" s="0" t="n">
        <v>0</v>
      </c>
      <c r="AR152" s="0" t="n">
        <v>0</v>
      </c>
    </row>
    <row r="153" customFormat="false" ht="12.75" hidden="false" customHeight="false" outlineLevel="0" collapsed="false">
      <c r="A153" s="0" t="n">
        <f aca="false">ROW(Source!A113)</f>
        <v>113</v>
      </c>
      <c r="B153" s="0" t="n">
        <v>86498083</v>
      </c>
      <c r="C153" s="0" t="n">
        <v>86498068</v>
      </c>
      <c r="D153" s="0" t="n">
        <v>0</v>
      </c>
      <c r="E153" s="0" t="n">
        <v>1</v>
      </c>
      <c r="F153" s="0" t="n">
        <v>1</v>
      </c>
      <c r="G153" s="0" t="n">
        <v>30515945</v>
      </c>
      <c r="H153" s="0" t="n">
        <v>2</v>
      </c>
      <c r="I153" s="0" t="s">
        <v>263</v>
      </c>
      <c r="K153" s="0" t="s">
        <v>264</v>
      </c>
      <c r="L153" s="0" t="n">
        <v>1368</v>
      </c>
      <c r="N153" s="0" t="n">
        <v>1011</v>
      </c>
      <c r="O153" s="0" t="s">
        <v>262</v>
      </c>
      <c r="P153" s="0" t="s">
        <v>262</v>
      </c>
      <c r="Q153" s="0" t="n">
        <v>1</v>
      </c>
      <c r="X153" s="0" t="n">
        <v>0.18634</v>
      </c>
      <c r="Y153" s="0" t="n">
        <v>0</v>
      </c>
      <c r="Z153" s="0" t="n">
        <v>91.41</v>
      </c>
      <c r="AA153" s="0" t="n">
        <v>13.88</v>
      </c>
      <c r="AB153" s="0" t="n">
        <v>0</v>
      </c>
      <c r="AC153" s="0" t="n">
        <v>0</v>
      </c>
      <c r="AD153" s="0" t="n">
        <v>1</v>
      </c>
      <c r="AE153" s="0" t="n">
        <v>0</v>
      </c>
      <c r="AF153" s="0" t="s">
        <v>173</v>
      </c>
      <c r="AG153" s="0" t="n">
        <v>0.204974</v>
      </c>
      <c r="AH153" s="0" t="n">
        <v>2</v>
      </c>
      <c r="AI153" s="0" t="n">
        <v>86498071</v>
      </c>
      <c r="AJ153" s="0" t="n">
        <v>153</v>
      </c>
      <c r="AK153" s="0" t="n">
        <v>0</v>
      </c>
      <c r="AL153" s="0" t="n">
        <v>0</v>
      </c>
      <c r="AM153" s="0" t="n">
        <v>0</v>
      </c>
      <c r="AN153" s="0" t="n">
        <v>0</v>
      </c>
      <c r="AO153" s="0" t="n">
        <v>0</v>
      </c>
      <c r="AP153" s="0" t="n">
        <v>0</v>
      </c>
      <c r="AQ153" s="0" t="n">
        <v>0</v>
      </c>
      <c r="AR153" s="0" t="n">
        <v>0</v>
      </c>
    </row>
    <row r="154" customFormat="false" ht="12.75" hidden="false" customHeight="false" outlineLevel="0" collapsed="false">
      <c r="A154" s="0" t="n">
        <f aca="false">ROW(Source!A113)</f>
        <v>113</v>
      </c>
      <c r="B154" s="0" t="n">
        <v>86498084</v>
      </c>
      <c r="C154" s="0" t="n">
        <v>86498068</v>
      </c>
      <c r="D154" s="0" t="n">
        <v>0</v>
      </c>
      <c r="E154" s="0" t="n">
        <v>1</v>
      </c>
      <c r="F154" s="0" t="n">
        <v>1</v>
      </c>
      <c r="G154" s="0" t="n">
        <v>30515945</v>
      </c>
      <c r="H154" s="0" t="n">
        <v>3</v>
      </c>
      <c r="I154" s="0" t="s">
        <v>323</v>
      </c>
      <c r="K154" s="0" t="s">
        <v>324</v>
      </c>
      <c r="L154" s="0" t="n">
        <v>1346</v>
      </c>
      <c r="N154" s="0" t="n">
        <v>1009</v>
      </c>
      <c r="O154" s="0" t="s">
        <v>307</v>
      </c>
      <c r="P154" s="0" t="s">
        <v>307</v>
      </c>
      <c r="Q154" s="0" t="n">
        <v>1</v>
      </c>
      <c r="X154" s="0" t="n">
        <v>0.46</v>
      </c>
      <c r="Y154" s="0" t="n">
        <v>21</v>
      </c>
      <c r="Z154" s="0" t="n">
        <v>0</v>
      </c>
      <c r="AA154" s="0" t="n">
        <v>0</v>
      </c>
      <c r="AB154" s="0" t="n">
        <v>0</v>
      </c>
      <c r="AC154" s="0" t="n">
        <v>0</v>
      </c>
      <c r="AD154" s="0" t="n">
        <v>1</v>
      </c>
      <c r="AE154" s="0" t="n">
        <v>0</v>
      </c>
      <c r="AG154" s="0" t="n">
        <v>0.46</v>
      </c>
      <c r="AH154" s="0" t="n">
        <v>2</v>
      </c>
      <c r="AI154" s="0" t="n">
        <v>86498072</v>
      </c>
      <c r="AJ154" s="0" t="n">
        <v>154</v>
      </c>
      <c r="AK154" s="0" t="n">
        <v>0</v>
      </c>
      <c r="AL154" s="0" t="n">
        <v>0</v>
      </c>
      <c r="AM154" s="0" t="n">
        <v>0</v>
      </c>
      <c r="AN154" s="0" t="n">
        <v>0</v>
      </c>
      <c r="AO154" s="0" t="n">
        <v>0</v>
      </c>
      <c r="AP154" s="0" t="n">
        <v>0</v>
      </c>
      <c r="AQ154" s="0" t="n">
        <v>0</v>
      </c>
      <c r="AR154" s="0" t="n">
        <v>0</v>
      </c>
    </row>
    <row r="155" customFormat="false" ht="12.75" hidden="false" customHeight="false" outlineLevel="0" collapsed="false">
      <c r="A155" s="0" t="n">
        <f aca="false">ROW(Source!A113)</f>
        <v>113</v>
      </c>
      <c r="B155" s="0" t="n">
        <v>86498085</v>
      </c>
      <c r="C155" s="0" t="n">
        <v>86498068</v>
      </c>
      <c r="D155" s="0" t="n">
        <v>0</v>
      </c>
      <c r="E155" s="0" t="n">
        <v>1</v>
      </c>
      <c r="F155" s="0" t="n">
        <v>1</v>
      </c>
      <c r="G155" s="0" t="n">
        <v>30515945</v>
      </c>
      <c r="H155" s="0" t="n">
        <v>3</v>
      </c>
      <c r="I155" s="0" t="s">
        <v>325</v>
      </c>
      <c r="K155" s="0" t="s">
        <v>326</v>
      </c>
      <c r="L155" s="0" t="n">
        <v>1339</v>
      </c>
      <c r="N155" s="0" t="n">
        <v>1007</v>
      </c>
      <c r="O155" s="0" t="s">
        <v>222</v>
      </c>
      <c r="P155" s="0" t="s">
        <v>222</v>
      </c>
      <c r="Q155" s="0" t="n">
        <v>1</v>
      </c>
      <c r="X155" s="0" t="n">
        <v>0.022</v>
      </c>
      <c r="Y155" s="0" t="n">
        <v>53.42</v>
      </c>
      <c r="Z155" s="0" t="n">
        <v>0</v>
      </c>
      <c r="AA155" s="0" t="n">
        <v>0</v>
      </c>
      <c r="AB155" s="0" t="n">
        <v>0</v>
      </c>
      <c r="AC155" s="0" t="n">
        <v>0</v>
      </c>
      <c r="AD155" s="0" t="n">
        <v>1</v>
      </c>
      <c r="AE155" s="0" t="n">
        <v>0</v>
      </c>
      <c r="AG155" s="0" t="n">
        <v>0.022</v>
      </c>
      <c r="AH155" s="0" t="n">
        <v>2</v>
      </c>
      <c r="AI155" s="0" t="n">
        <v>86498073</v>
      </c>
      <c r="AJ155" s="0" t="n">
        <v>155</v>
      </c>
      <c r="AK155" s="0" t="n">
        <v>0</v>
      </c>
      <c r="AL155" s="0" t="n">
        <v>0</v>
      </c>
      <c r="AM155" s="0" t="n">
        <v>0</v>
      </c>
      <c r="AN155" s="0" t="n">
        <v>0</v>
      </c>
      <c r="AO155" s="0" t="n">
        <v>0</v>
      </c>
      <c r="AP155" s="0" t="n">
        <v>0</v>
      </c>
      <c r="AQ155" s="0" t="n">
        <v>0</v>
      </c>
      <c r="AR155" s="0" t="n">
        <v>0</v>
      </c>
    </row>
    <row r="156" customFormat="false" ht="12.75" hidden="false" customHeight="false" outlineLevel="0" collapsed="false">
      <c r="A156" s="0" t="n">
        <f aca="false">ROW(Source!A113)</f>
        <v>113</v>
      </c>
      <c r="B156" s="0" t="n">
        <v>86498086</v>
      </c>
      <c r="C156" s="0" t="n">
        <v>86498068</v>
      </c>
      <c r="D156" s="0" t="n">
        <v>0</v>
      </c>
      <c r="E156" s="0" t="n">
        <v>1</v>
      </c>
      <c r="F156" s="0" t="n">
        <v>1</v>
      </c>
      <c r="G156" s="0" t="n">
        <v>30515945</v>
      </c>
      <c r="H156" s="0" t="n">
        <v>3</v>
      </c>
      <c r="I156" s="0" t="s">
        <v>327</v>
      </c>
      <c r="K156" s="0" t="s">
        <v>328</v>
      </c>
      <c r="L156" s="0" t="n">
        <v>1339</v>
      </c>
      <c r="N156" s="0" t="n">
        <v>1007</v>
      </c>
      <c r="O156" s="0" t="s">
        <v>222</v>
      </c>
      <c r="P156" s="0" t="s">
        <v>222</v>
      </c>
      <c r="Q156" s="0" t="n">
        <v>1</v>
      </c>
      <c r="X156" s="0" t="n">
        <v>0.025</v>
      </c>
      <c r="Y156" s="0" t="n">
        <v>5.82</v>
      </c>
      <c r="Z156" s="0" t="n">
        <v>0</v>
      </c>
      <c r="AA156" s="0" t="n">
        <v>0</v>
      </c>
      <c r="AB156" s="0" t="n">
        <v>0</v>
      </c>
      <c r="AC156" s="0" t="n">
        <v>0</v>
      </c>
      <c r="AD156" s="0" t="n">
        <v>1</v>
      </c>
      <c r="AE156" s="0" t="n">
        <v>0</v>
      </c>
      <c r="AG156" s="0" t="n">
        <v>0.025</v>
      </c>
      <c r="AH156" s="0" t="n">
        <v>2</v>
      </c>
      <c r="AI156" s="0" t="n">
        <v>86498074</v>
      </c>
      <c r="AJ156" s="0" t="n">
        <v>156</v>
      </c>
      <c r="AK156" s="0" t="n">
        <v>0</v>
      </c>
      <c r="AL156" s="0" t="n">
        <v>0</v>
      </c>
      <c r="AM156" s="0" t="n">
        <v>0</v>
      </c>
      <c r="AN156" s="0" t="n">
        <v>0</v>
      </c>
      <c r="AO156" s="0" t="n">
        <v>0</v>
      </c>
      <c r="AP156" s="0" t="n">
        <v>0</v>
      </c>
      <c r="AQ156" s="0" t="n">
        <v>0</v>
      </c>
      <c r="AR156" s="0" t="n">
        <v>0</v>
      </c>
    </row>
    <row r="157" customFormat="false" ht="12.75" hidden="false" customHeight="false" outlineLevel="0" collapsed="false">
      <c r="A157" s="0" t="n">
        <f aca="false">ROW(Source!A113)</f>
        <v>113</v>
      </c>
      <c r="B157" s="0" t="n">
        <v>86498087</v>
      </c>
      <c r="C157" s="0" t="n">
        <v>86498068</v>
      </c>
      <c r="D157" s="0" t="n">
        <v>0</v>
      </c>
      <c r="E157" s="0" t="n">
        <v>1</v>
      </c>
      <c r="F157" s="0" t="n">
        <v>1</v>
      </c>
      <c r="G157" s="0" t="n">
        <v>30515945</v>
      </c>
      <c r="H157" s="0" t="n">
        <v>3</v>
      </c>
      <c r="I157" s="0" t="s">
        <v>329</v>
      </c>
      <c r="K157" s="0" t="s">
        <v>330</v>
      </c>
      <c r="L157" s="0" t="n">
        <v>1348</v>
      </c>
      <c r="N157" s="0" t="n">
        <v>1009</v>
      </c>
      <c r="O157" s="0" t="s">
        <v>220</v>
      </c>
      <c r="P157" s="0" t="s">
        <v>220</v>
      </c>
      <c r="Q157" s="0" t="n">
        <v>1000</v>
      </c>
      <c r="X157" s="0" t="n">
        <v>0.005</v>
      </c>
      <c r="Y157" s="0" t="n">
        <v>1721.33</v>
      </c>
      <c r="Z157" s="0" t="n">
        <v>0</v>
      </c>
      <c r="AA157" s="0" t="n">
        <v>0</v>
      </c>
      <c r="AB157" s="0" t="n">
        <v>0</v>
      </c>
      <c r="AC157" s="0" t="n">
        <v>0</v>
      </c>
      <c r="AD157" s="0" t="n">
        <v>1</v>
      </c>
      <c r="AE157" s="0" t="n">
        <v>0</v>
      </c>
      <c r="AG157" s="0" t="n">
        <v>0.005</v>
      </c>
      <c r="AH157" s="0" t="n">
        <v>2</v>
      </c>
      <c r="AI157" s="0" t="n">
        <v>86498075</v>
      </c>
      <c r="AJ157" s="0" t="n">
        <v>157</v>
      </c>
      <c r="AK157" s="0" t="n">
        <v>0</v>
      </c>
      <c r="AL157" s="0" t="n">
        <v>0</v>
      </c>
      <c r="AM157" s="0" t="n">
        <v>0</v>
      </c>
      <c r="AN157" s="0" t="n">
        <v>0</v>
      </c>
      <c r="AO157" s="0" t="n">
        <v>0</v>
      </c>
      <c r="AP157" s="0" t="n">
        <v>0</v>
      </c>
      <c r="AQ157" s="0" t="n">
        <v>0</v>
      </c>
      <c r="AR157" s="0" t="n">
        <v>0</v>
      </c>
    </row>
    <row r="158" customFormat="false" ht="12.75" hidden="false" customHeight="false" outlineLevel="0" collapsed="false">
      <c r="A158" s="0" t="n">
        <f aca="false">ROW(Source!A113)</f>
        <v>113</v>
      </c>
      <c r="B158" s="0" t="n">
        <v>86498088</v>
      </c>
      <c r="C158" s="0" t="n">
        <v>86498068</v>
      </c>
      <c r="D158" s="0" t="n">
        <v>0</v>
      </c>
      <c r="E158" s="0" t="n">
        <v>1</v>
      </c>
      <c r="F158" s="0" t="n">
        <v>1</v>
      </c>
      <c r="G158" s="0" t="n">
        <v>30515945</v>
      </c>
      <c r="H158" s="0" t="n">
        <v>3</v>
      </c>
      <c r="I158" s="0" t="s">
        <v>236</v>
      </c>
      <c r="K158" s="0" t="s">
        <v>66</v>
      </c>
      <c r="L158" s="0" t="n">
        <v>1339</v>
      </c>
      <c r="N158" s="0" t="n">
        <v>1007</v>
      </c>
      <c r="O158" s="0" t="s">
        <v>222</v>
      </c>
      <c r="P158" s="0" t="s">
        <v>222</v>
      </c>
      <c r="Q158" s="0" t="n">
        <v>1</v>
      </c>
      <c r="X158" s="0" t="n">
        <v>0.019</v>
      </c>
      <c r="Y158" s="0" t="n">
        <v>99.9</v>
      </c>
      <c r="Z158" s="0" t="n">
        <v>0</v>
      </c>
      <c r="AA158" s="0" t="n">
        <v>0</v>
      </c>
      <c r="AB158" s="0" t="n">
        <v>0</v>
      </c>
      <c r="AC158" s="0" t="n">
        <v>0</v>
      </c>
      <c r="AD158" s="0" t="n">
        <v>1</v>
      </c>
      <c r="AE158" s="0" t="n">
        <v>0</v>
      </c>
      <c r="AG158" s="0" t="n">
        <v>0.019</v>
      </c>
      <c r="AH158" s="0" t="n">
        <v>2</v>
      </c>
      <c r="AI158" s="0" t="n">
        <v>86498076</v>
      </c>
      <c r="AJ158" s="0" t="n">
        <v>158</v>
      </c>
      <c r="AK158" s="0" t="n">
        <v>0</v>
      </c>
      <c r="AL158" s="0" t="n">
        <v>0</v>
      </c>
      <c r="AM158" s="0" t="n">
        <v>0</v>
      </c>
      <c r="AN158" s="0" t="n">
        <v>0</v>
      </c>
      <c r="AO158" s="0" t="n">
        <v>0</v>
      </c>
      <c r="AP158" s="0" t="n">
        <v>0</v>
      </c>
      <c r="AQ158" s="0" t="n">
        <v>0</v>
      </c>
      <c r="AR158" s="0" t="n">
        <v>0</v>
      </c>
    </row>
    <row r="159" customFormat="false" ht="12.75" hidden="false" customHeight="false" outlineLevel="0" collapsed="false">
      <c r="A159" s="0" t="n">
        <f aca="false">ROW(Source!A113)</f>
        <v>113</v>
      </c>
      <c r="B159" s="0" t="n">
        <v>86498089</v>
      </c>
      <c r="C159" s="0" t="n">
        <v>86498068</v>
      </c>
      <c r="D159" s="0" t="n">
        <v>0</v>
      </c>
      <c r="E159" s="0" t="n">
        <v>1</v>
      </c>
      <c r="F159" s="0" t="n">
        <v>1</v>
      </c>
      <c r="G159" s="0" t="n">
        <v>30515945</v>
      </c>
      <c r="H159" s="0" t="n">
        <v>3</v>
      </c>
      <c r="I159" s="0" t="s">
        <v>331</v>
      </c>
      <c r="K159" s="0" t="s">
        <v>332</v>
      </c>
      <c r="L159" s="0" t="n">
        <v>1348</v>
      </c>
      <c r="N159" s="0" t="n">
        <v>1009</v>
      </c>
      <c r="O159" s="0" t="s">
        <v>220</v>
      </c>
      <c r="P159" s="0" t="s">
        <v>220</v>
      </c>
      <c r="Q159" s="0" t="n">
        <v>1000</v>
      </c>
      <c r="X159" s="0" t="n">
        <v>0.001</v>
      </c>
      <c r="Y159" s="0" t="n">
        <v>6860.76</v>
      </c>
      <c r="Z159" s="0" t="n">
        <v>0</v>
      </c>
      <c r="AA159" s="0" t="n">
        <v>0</v>
      </c>
      <c r="AB159" s="0" t="n">
        <v>0</v>
      </c>
      <c r="AC159" s="0" t="n">
        <v>0</v>
      </c>
      <c r="AD159" s="0" t="n">
        <v>1</v>
      </c>
      <c r="AE159" s="0" t="n">
        <v>0</v>
      </c>
      <c r="AG159" s="0" t="n">
        <v>0.001</v>
      </c>
      <c r="AH159" s="0" t="n">
        <v>2</v>
      </c>
      <c r="AI159" s="0" t="n">
        <v>86498077</v>
      </c>
      <c r="AJ159" s="0" t="n">
        <v>159</v>
      </c>
      <c r="AK159" s="0" t="n">
        <v>0</v>
      </c>
      <c r="AL159" s="0" t="n">
        <v>0</v>
      </c>
      <c r="AM159" s="0" t="n">
        <v>0</v>
      </c>
      <c r="AN159" s="0" t="n">
        <v>0</v>
      </c>
      <c r="AO159" s="0" t="n">
        <v>0</v>
      </c>
      <c r="AP159" s="0" t="n">
        <v>0</v>
      </c>
      <c r="AQ159" s="0" t="n">
        <v>0</v>
      </c>
      <c r="AR159" s="0" t="n">
        <v>0</v>
      </c>
    </row>
    <row r="160" customFormat="false" ht="12.75" hidden="false" customHeight="false" outlineLevel="0" collapsed="false">
      <c r="A160" s="0" t="n">
        <f aca="false">ROW(Source!A113)</f>
        <v>113</v>
      </c>
      <c r="B160" s="0" t="n">
        <v>86498090</v>
      </c>
      <c r="C160" s="0" t="n">
        <v>86498068</v>
      </c>
      <c r="D160" s="0" t="n">
        <v>30533018</v>
      </c>
      <c r="E160" s="0" t="n">
        <v>1</v>
      </c>
      <c r="F160" s="0" t="n">
        <v>1</v>
      </c>
      <c r="G160" s="0" t="n">
        <v>30515945</v>
      </c>
      <c r="H160" s="0" t="n">
        <v>3</v>
      </c>
      <c r="I160" s="0" t="s">
        <v>333</v>
      </c>
      <c r="K160" s="0" t="s">
        <v>334</v>
      </c>
      <c r="L160" s="0" t="n">
        <v>1301</v>
      </c>
      <c r="N160" s="0" t="n">
        <v>1003</v>
      </c>
      <c r="O160" s="0" t="s">
        <v>192</v>
      </c>
      <c r="P160" s="0" t="s">
        <v>192</v>
      </c>
      <c r="Q160" s="0" t="n">
        <v>1</v>
      </c>
      <c r="X160" s="0" t="n">
        <v>1.07</v>
      </c>
      <c r="Y160" s="0" t="n">
        <v>0</v>
      </c>
      <c r="Z160" s="0" t="n">
        <v>0</v>
      </c>
      <c r="AA160" s="0" t="n">
        <v>0</v>
      </c>
      <c r="AB160" s="0" t="n">
        <v>0</v>
      </c>
      <c r="AC160" s="0" t="n">
        <v>0</v>
      </c>
      <c r="AD160" s="0" t="n">
        <v>0</v>
      </c>
      <c r="AE160" s="0" t="n">
        <v>0</v>
      </c>
      <c r="AG160" s="0" t="n">
        <v>1.07</v>
      </c>
      <c r="AH160" s="0" t="n">
        <v>2</v>
      </c>
      <c r="AI160" s="0" t="n">
        <v>86498078</v>
      </c>
      <c r="AJ160" s="0" t="n">
        <v>160</v>
      </c>
      <c r="AK160" s="0" t="n">
        <v>0</v>
      </c>
      <c r="AL160" s="0" t="n">
        <v>0</v>
      </c>
      <c r="AM160" s="0" t="n">
        <v>0</v>
      </c>
      <c r="AN160" s="0" t="n">
        <v>0</v>
      </c>
      <c r="AO160" s="0" t="n">
        <v>0</v>
      </c>
      <c r="AP160" s="0" t="n">
        <v>0</v>
      </c>
      <c r="AQ160" s="0" t="n">
        <v>0</v>
      </c>
      <c r="AR160" s="0" t="n">
        <v>0</v>
      </c>
    </row>
    <row r="161" customFormat="false" ht="12.75" hidden="false" customHeight="false" outlineLevel="0" collapsed="false">
      <c r="A161" s="0" t="n">
        <f aca="false">ROW(Source!A113)</f>
        <v>113</v>
      </c>
      <c r="B161" s="0" t="n">
        <v>86498091</v>
      </c>
      <c r="C161" s="0" t="n">
        <v>86498068</v>
      </c>
      <c r="D161" s="0" t="n">
        <v>30531931</v>
      </c>
      <c r="E161" s="0" t="n">
        <v>1</v>
      </c>
      <c r="F161" s="0" t="n">
        <v>1</v>
      </c>
      <c r="G161" s="0" t="n">
        <v>30515945</v>
      </c>
      <c r="H161" s="0" t="n">
        <v>3</v>
      </c>
      <c r="I161" s="0" t="s">
        <v>335</v>
      </c>
      <c r="K161" s="0" t="s">
        <v>336</v>
      </c>
      <c r="L161" s="0" t="n">
        <v>1354</v>
      </c>
      <c r="N161" s="0" t="n">
        <v>1010</v>
      </c>
      <c r="O161" s="0" t="s">
        <v>277</v>
      </c>
      <c r="P161" s="0" t="s">
        <v>277</v>
      </c>
      <c r="Q161" s="0" t="n">
        <v>1</v>
      </c>
      <c r="X161" s="0" t="n">
        <v>1</v>
      </c>
      <c r="Y161" s="0" t="n">
        <v>0</v>
      </c>
      <c r="Z161" s="0" t="n">
        <v>0</v>
      </c>
      <c r="AA161" s="0" t="n">
        <v>0</v>
      </c>
      <c r="AB161" s="0" t="n">
        <v>0</v>
      </c>
      <c r="AC161" s="0" t="n">
        <v>0</v>
      </c>
      <c r="AD161" s="0" t="n">
        <v>0</v>
      </c>
      <c r="AE161" s="0" t="n">
        <v>0</v>
      </c>
      <c r="AG161" s="0" t="n">
        <v>1</v>
      </c>
      <c r="AH161" s="0" t="n">
        <v>2</v>
      </c>
      <c r="AI161" s="0" t="n">
        <v>86498079</v>
      </c>
      <c r="AJ161" s="0" t="n">
        <v>161</v>
      </c>
      <c r="AK161" s="0" t="n">
        <v>0</v>
      </c>
      <c r="AL161" s="0" t="n">
        <v>0</v>
      </c>
      <c r="AM161" s="0" t="n">
        <v>0</v>
      </c>
      <c r="AN161" s="0" t="n">
        <v>0</v>
      </c>
      <c r="AO161" s="0" t="n">
        <v>0</v>
      </c>
      <c r="AP161" s="0" t="n">
        <v>0</v>
      </c>
      <c r="AQ161" s="0" t="n">
        <v>0</v>
      </c>
      <c r="AR161" s="0" t="n">
        <v>0</v>
      </c>
    </row>
    <row r="162" customFormat="false" ht="12.75" hidden="false" customHeight="false" outlineLevel="0" collapsed="false">
      <c r="A162" s="0" t="n">
        <f aca="false">ROW(Source!A113)</f>
        <v>113</v>
      </c>
      <c r="B162" s="0" t="n">
        <v>86498092</v>
      </c>
      <c r="C162" s="0" t="n">
        <v>86498068</v>
      </c>
      <c r="D162" s="0" t="n">
        <v>30531602</v>
      </c>
      <c r="E162" s="0" t="n">
        <v>1</v>
      </c>
      <c r="F162" s="0" t="n">
        <v>1</v>
      </c>
      <c r="G162" s="0" t="n">
        <v>30515945</v>
      </c>
      <c r="H162" s="0" t="n">
        <v>3</v>
      </c>
      <c r="I162" s="0" t="s">
        <v>280</v>
      </c>
      <c r="K162" s="0" t="s">
        <v>337</v>
      </c>
      <c r="L162" s="0" t="n">
        <v>1339</v>
      </c>
      <c r="N162" s="0" t="n">
        <v>1007</v>
      </c>
      <c r="O162" s="0" t="s">
        <v>222</v>
      </c>
      <c r="P162" s="0" t="s">
        <v>222</v>
      </c>
      <c r="Q162" s="0" t="n">
        <v>1</v>
      </c>
      <c r="X162" s="0" t="n">
        <v>0.015</v>
      </c>
      <c r="Y162" s="0" t="n">
        <v>0</v>
      </c>
      <c r="Z162" s="0" t="n">
        <v>0</v>
      </c>
      <c r="AA162" s="0" t="n">
        <v>0</v>
      </c>
      <c r="AB162" s="0" t="n">
        <v>0</v>
      </c>
      <c r="AC162" s="0" t="n">
        <v>0</v>
      </c>
      <c r="AD162" s="0" t="n">
        <v>0</v>
      </c>
      <c r="AE162" s="0" t="n">
        <v>0</v>
      </c>
      <c r="AG162" s="0" t="n">
        <v>0.015</v>
      </c>
      <c r="AH162" s="0" t="n">
        <v>2</v>
      </c>
      <c r="AI162" s="0" t="n">
        <v>86498080</v>
      </c>
      <c r="AJ162" s="0" t="n">
        <v>162</v>
      </c>
      <c r="AK162" s="0" t="n">
        <v>0</v>
      </c>
      <c r="AL162" s="0" t="n">
        <v>0</v>
      </c>
      <c r="AM162" s="0" t="n">
        <v>0</v>
      </c>
      <c r="AN162" s="0" t="n">
        <v>0</v>
      </c>
      <c r="AO162" s="0" t="n">
        <v>0</v>
      </c>
      <c r="AP162" s="0" t="n">
        <v>0</v>
      </c>
      <c r="AQ162" s="0" t="n">
        <v>0</v>
      </c>
      <c r="AR162" s="0" t="n">
        <v>0</v>
      </c>
    </row>
    <row r="163" customFormat="false" ht="12.75" hidden="false" customHeight="false" outlineLevel="0" collapsed="false">
      <c r="A163" s="0" t="n">
        <f aca="false">ROW(Source!A114)</f>
        <v>114</v>
      </c>
      <c r="B163" s="0" t="n">
        <v>86498101</v>
      </c>
      <c r="C163" s="0" t="n">
        <v>86498093</v>
      </c>
      <c r="D163" s="0" t="n">
        <v>0</v>
      </c>
      <c r="E163" s="0" t="n">
        <v>1</v>
      </c>
      <c r="F163" s="0" t="n">
        <v>1</v>
      </c>
      <c r="G163" s="0" t="n">
        <v>30515945</v>
      </c>
      <c r="H163" s="0" t="n">
        <v>1</v>
      </c>
      <c r="I163" s="0" t="s">
        <v>93</v>
      </c>
      <c r="K163" s="0" t="s">
        <v>258</v>
      </c>
      <c r="L163" s="0" t="n">
        <v>1369</v>
      </c>
      <c r="N163" s="0" t="n">
        <v>1013</v>
      </c>
      <c r="O163" s="0" t="s">
        <v>259</v>
      </c>
      <c r="P163" s="0" t="s">
        <v>259</v>
      </c>
      <c r="Q163" s="0" t="n">
        <v>1</v>
      </c>
      <c r="X163" s="0" t="n">
        <v>0.21296</v>
      </c>
      <c r="Y163" s="0" t="n">
        <v>0</v>
      </c>
      <c r="Z163" s="0" t="n">
        <v>0</v>
      </c>
      <c r="AA163" s="0" t="n">
        <v>0</v>
      </c>
      <c r="AB163" s="0" t="n">
        <v>0</v>
      </c>
      <c r="AC163" s="0" t="n">
        <v>0</v>
      </c>
      <c r="AD163" s="0" t="n">
        <v>1</v>
      </c>
      <c r="AE163" s="0" t="n">
        <v>1</v>
      </c>
      <c r="AF163" s="0" t="s">
        <v>173</v>
      </c>
      <c r="AG163" s="0" t="n">
        <v>0.234256</v>
      </c>
      <c r="AH163" s="0" t="n">
        <v>2</v>
      </c>
      <c r="AI163" s="0" t="n">
        <v>86498094</v>
      </c>
      <c r="AJ163" s="0" t="n">
        <v>163</v>
      </c>
      <c r="AK163" s="0" t="n">
        <v>0</v>
      </c>
      <c r="AL163" s="0" t="n">
        <v>0</v>
      </c>
      <c r="AM163" s="0" t="n">
        <v>0</v>
      </c>
      <c r="AN163" s="0" t="n">
        <v>0</v>
      </c>
      <c r="AO163" s="0" t="n">
        <v>0</v>
      </c>
      <c r="AP163" s="0" t="n">
        <v>0</v>
      </c>
      <c r="AQ163" s="0" t="n">
        <v>0</v>
      </c>
      <c r="AR163" s="0" t="n">
        <v>0</v>
      </c>
    </row>
    <row r="164" customFormat="false" ht="12.75" hidden="false" customHeight="false" outlineLevel="0" collapsed="false">
      <c r="A164" s="0" t="n">
        <f aca="false">ROW(Source!A114)</f>
        <v>114</v>
      </c>
      <c r="B164" s="0" t="n">
        <v>86498102</v>
      </c>
      <c r="C164" s="0" t="n">
        <v>86498093</v>
      </c>
      <c r="D164" s="0" t="n">
        <v>0</v>
      </c>
      <c r="E164" s="0" t="n">
        <v>1</v>
      </c>
      <c r="F164" s="0" t="n">
        <v>1</v>
      </c>
      <c r="G164" s="0" t="n">
        <v>30515945</v>
      </c>
      <c r="H164" s="0" t="n">
        <v>2</v>
      </c>
      <c r="I164" s="0" t="s">
        <v>284</v>
      </c>
      <c r="K164" s="0" t="s">
        <v>285</v>
      </c>
      <c r="L164" s="0" t="n">
        <v>1368</v>
      </c>
      <c r="N164" s="0" t="n">
        <v>1011</v>
      </c>
      <c r="O164" s="0" t="s">
        <v>262</v>
      </c>
      <c r="P164" s="0" t="s">
        <v>262</v>
      </c>
      <c r="Q164" s="0" t="n">
        <v>1</v>
      </c>
      <c r="X164" s="0" t="n">
        <v>0.062557</v>
      </c>
      <c r="Y164" s="0" t="n">
        <v>0</v>
      </c>
      <c r="Z164" s="0" t="n">
        <v>151.67</v>
      </c>
      <c r="AA164" s="0" t="n">
        <v>15.99</v>
      </c>
      <c r="AB164" s="0" t="n">
        <v>0</v>
      </c>
      <c r="AC164" s="0" t="n">
        <v>0</v>
      </c>
      <c r="AD164" s="0" t="n">
        <v>1</v>
      </c>
      <c r="AE164" s="0" t="n">
        <v>0</v>
      </c>
      <c r="AF164" s="0" t="s">
        <v>173</v>
      </c>
      <c r="AG164" s="0" t="n">
        <v>0.0688127</v>
      </c>
      <c r="AH164" s="0" t="n">
        <v>2</v>
      </c>
      <c r="AI164" s="0" t="n">
        <v>86498095</v>
      </c>
      <c r="AJ164" s="0" t="n">
        <v>164</v>
      </c>
      <c r="AK164" s="0" t="n">
        <v>0</v>
      </c>
      <c r="AL164" s="0" t="n">
        <v>0</v>
      </c>
      <c r="AM164" s="0" t="n">
        <v>0</v>
      </c>
      <c r="AN164" s="0" t="n">
        <v>0</v>
      </c>
      <c r="AO164" s="0" t="n">
        <v>0</v>
      </c>
      <c r="AP164" s="0" t="n">
        <v>0</v>
      </c>
      <c r="AQ164" s="0" t="n">
        <v>0</v>
      </c>
      <c r="AR164" s="0" t="n">
        <v>0</v>
      </c>
    </row>
    <row r="165" customFormat="false" ht="12.75" hidden="false" customHeight="false" outlineLevel="0" collapsed="false">
      <c r="A165" s="0" t="n">
        <f aca="false">ROW(Source!A114)</f>
        <v>114</v>
      </c>
      <c r="B165" s="0" t="n">
        <v>86498103</v>
      </c>
      <c r="C165" s="0" t="n">
        <v>86498093</v>
      </c>
      <c r="D165" s="0" t="n">
        <v>0</v>
      </c>
      <c r="E165" s="0" t="n">
        <v>1</v>
      </c>
      <c r="F165" s="0" t="n">
        <v>1</v>
      </c>
      <c r="G165" s="0" t="n">
        <v>30515945</v>
      </c>
      <c r="H165" s="0" t="n">
        <v>2</v>
      </c>
      <c r="I165" s="0" t="s">
        <v>338</v>
      </c>
      <c r="K165" s="0" t="s">
        <v>339</v>
      </c>
      <c r="L165" s="0" t="n">
        <v>1368</v>
      </c>
      <c r="N165" s="0" t="n">
        <v>1011</v>
      </c>
      <c r="O165" s="0" t="s">
        <v>262</v>
      </c>
      <c r="P165" s="0" t="s">
        <v>262</v>
      </c>
      <c r="Q165" s="0" t="n">
        <v>1</v>
      </c>
      <c r="X165" s="0" t="n">
        <v>0.0095832</v>
      </c>
      <c r="Y165" s="0" t="n">
        <v>0</v>
      </c>
      <c r="Z165" s="0" t="n">
        <v>77.97</v>
      </c>
      <c r="AA165" s="0" t="n">
        <v>13.88</v>
      </c>
      <c r="AB165" s="0" t="n">
        <v>0</v>
      </c>
      <c r="AC165" s="0" t="n">
        <v>0</v>
      </c>
      <c r="AD165" s="0" t="n">
        <v>1</v>
      </c>
      <c r="AE165" s="0" t="n">
        <v>0</v>
      </c>
      <c r="AF165" s="0" t="s">
        <v>173</v>
      </c>
      <c r="AG165" s="0" t="n">
        <v>0.01054152</v>
      </c>
      <c r="AH165" s="0" t="n">
        <v>2</v>
      </c>
      <c r="AI165" s="0" t="n">
        <v>86498096</v>
      </c>
      <c r="AJ165" s="0" t="n">
        <v>165</v>
      </c>
      <c r="AK165" s="0" t="n">
        <v>0</v>
      </c>
      <c r="AL165" s="0" t="n">
        <v>0</v>
      </c>
      <c r="AM165" s="0" t="n">
        <v>0</v>
      </c>
      <c r="AN165" s="0" t="n">
        <v>0</v>
      </c>
      <c r="AO165" s="0" t="n">
        <v>0</v>
      </c>
      <c r="AP165" s="0" t="n">
        <v>0</v>
      </c>
      <c r="AQ165" s="0" t="n">
        <v>0</v>
      </c>
      <c r="AR165" s="0" t="n">
        <v>0</v>
      </c>
    </row>
    <row r="166" customFormat="false" ht="12.75" hidden="false" customHeight="false" outlineLevel="0" collapsed="false">
      <c r="A166" s="0" t="n">
        <f aca="false">ROW(Source!A114)</f>
        <v>114</v>
      </c>
      <c r="B166" s="0" t="n">
        <v>86498104</v>
      </c>
      <c r="C166" s="0" t="n">
        <v>86498093</v>
      </c>
      <c r="D166" s="0" t="n">
        <v>0</v>
      </c>
      <c r="E166" s="0" t="n">
        <v>1</v>
      </c>
      <c r="F166" s="0" t="n">
        <v>1</v>
      </c>
      <c r="G166" s="0" t="n">
        <v>30515945</v>
      </c>
      <c r="H166" s="0" t="n">
        <v>3</v>
      </c>
      <c r="I166" s="0" t="s">
        <v>236</v>
      </c>
      <c r="K166" s="0" t="s">
        <v>66</v>
      </c>
      <c r="L166" s="0" t="n">
        <v>1339</v>
      </c>
      <c r="N166" s="0" t="n">
        <v>1007</v>
      </c>
      <c r="O166" s="0" t="s">
        <v>222</v>
      </c>
      <c r="P166" s="0" t="s">
        <v>222</v>
      </c>
      <c r="Q166" s="0" t="n">
        <v>1</v>
      </c>
      <c r="X166" s="0" t="n">
        <v>0.07</v>
      </c>
      <c r="Y166" s="0" t="n">
        <v>99.9</v>
      </c>
      <c r="Z166" s="0" t="n">
        <v>0</v>
      </c>
      <c r="AA166" s="0" t="n">
        <v>0</v>
      </c>
      <c r="AB166" s="0" t="n">
        <v>0</v>
      </c>
      <c r="AC166" s="0" t="n">
        <v>0</v>
      </c>
      <c r="AD166" s="0" t="n">
        <v>1</v>
      </c>
      <c r="AE166" s="0" t="n">
        <v>0</v>
      </c>
      <c r="AG166" s="0" t="n">
        <v>0.07</v>
      </c>
      <c r="AH166" s="0" t="n">
        <v>2</v>
      </c>
      <c r="AI166" s="0" t="n">
        <v>86498097</v>
      </c>
      <c r="AJ166" s="0" t="n">
        <v>166</v>
      </c>
      <c r="AK166" s="0" t="n">
        <v>0</v>
      </c>
      <c r="AL166" s="0" t="n">
        <v>0</v>
      </c>
      <c r="AM166" s="0" t="n">
        <v>0</v>
      </c>
      <c r="AN166" s="0" t="n">
        <v>0</v>
      </c>
      <c r="AO166" s="0" t="n">
        <v>0</v>
      </c>
      <c r="AP166" s="0" t="n">
        <v>0</v>
      </c>
      <c r="AQ166" s="0" t="n">
        <v>0</v>
      </c>
      <c r="AR166" s="0" t="n">
        <v>0</v>
      </c>
    </row>
    <row r="167" customFormat="false" ht="12.75" hidden="false" customHeight="false" outlineLevel="0" collapsed="false">
      <c r="A167" s="0" t="n">
        <f aca="false">ROW(Source!A114)</f>
        <v>114</v>
      </c>
      <c r="B167" s="0" t="n">
        <v>86498105</v>
      </c>
      <c r="C167" s="0" t="n">
        <v>86498093</v>
      </c>
      <c r="D167" s="0" t="n">
        <v>0</v>
      </c>
      <c r="E167" s="0" t="n">
        <v>1</v>
      </c>
      <c r="F167" s="0" t="n">
        <v>1</v>
      </c>
      <c r="G167" s="0" t="n">
        <v>30515945</v>
      </c>
      <c r="H167" s="0" t="n">
        <v>3</v>
      </c>
      <c r="I167" s="0" t="s">
        <v>340</v>
      </c>
      <c r="K167" s="0" t="s">
        <v>341</v>
      </c>
      <c r="L167" s="0" t="n">
        <v>1346</v>
      </c>
      <c r="N167" s="0" t="n">
        <v>1009</v>
      </c>
      <c r="O167" s="0" t="s">
        <v>307</v>
      </c>
      <c r="P167" s="0" t="s">
        <v>307</v>
      </c>
      <c r="Q167" s="0" t="n">
        <v>1</v>
      </c>
      <c r="X167" s="0" t="n">
        <v>0.00045</v>
      </c>
      <c r="Y167" s="0" t="n">
        <v>19.39</v>
      </c>
      <c r="Z167" s="0" t="n">
        <v>0</v>
      </c>
      <c r="AA167" s="0" t="n">
        <v>0</v>
      </c>
      <c r="AB167" s="0" t="n">
        <v>0</v>
      </c>
      <c r="AC167" s="0" t="n">
        <v>0</v>
      </c>
      <c r="AD167" s="0" t="n">
        <v>1</v>
      </c>
      <c r="AE167" s="0" t="n">
        <v>0</v>
      </c>
      <c r="AG167" s="0" t="n">
        <v>0.00045</v>
      </c>
      <c r="AH167" s="0" t="n">
        <v>2</v>
      </c>
      <c r="AI167" s="0" t="n">
        <v>86498098</v>
      </c>
      <c r="AJ167" s="0" t="n">
        <v>167</v>
      </c>
      <c r="AK167" s="0" t="n">
        <v>0</v>
      </c>
      <c r="AL167" s="0" t="n">
        <v>0</v>
      </c>
      <c r="AM167" s="0" t="n">
        <v>0</v>
      </c>
      <c r="AN167" s="0" t="n">
        <v>0</v>
      </c>
      <c r="AO167" s="0" t="n">
        <v>0</v>
      </c>
      <c r="AP167" s="0" t="n">
        <v>0</v>
      </c>
      <c r="AQ167" s="0" t="n">
        <v>0</v>
      </c>
      <c r="AR167" s="0" t="n">
        <v>0</v>
      </c>
    </row>
    <row r="168" customFormat="false" ht="12.75" hidden="false" customHeight="false" outlineLevel="0" collapsed="false">
      <c r="A168" s="0" t="n">
        <f aca="false">ROW(Source!A114)</f>
        <v>114</v>
      </c>
      <c r="B168" s="0" t="n">
        <v>86498106</v>
      </c>
      <c r="C168" s="0" t="n">
        <v>86498093</v>
      </c>
      <c r="D168" s="0" t="n">
        <v>0</v>
      </c>
      <c r="E168" s="0" t="n">
        <v>1</v>
      </c>
      <c r="F168" s="0" t="n">
        <v>1</v>
      </c>
      <c r="G168" s="0" t="n">
        <v>30515945</v>
      </c>
      <c r="H168" s="0" t="n">
        <v>3</v>
      </c>
      <c r="I168" s="0" t="s">
        <v>342</v>
      </c>
      <c r="K168" s="0" t="s">
        <v>343</v>
      </c>
      <c r="L168" s="0" t="n">
        <v>1301</v>
      </c>
      <c r="N168" s="0" t="n">
        <v>1003</v>
      </c>
      <c r="O168" s="0" t="s">
        <v>192</v>
      </c>
      <c r="P168" s="0" t="s">
        <v>192</v>
      </c>
      <c r="Q168" s="0" t="n">
        <v>1</v>
      </c>
      <c r="X168" s="0" t="n">
        <v>2E-005</v>
      </c>
      <c r="Y168" s="0" t="n">
        <v>14.97</v>
      </c>
      <c r="Z168" s="0" t="n">
        <v>0</v>
      </c>
      <c r="AA168" s="0" t="n">
        <v>0</v>
      </c>
      <c r="AB168" s="0" t="n">
        <v>0</v>
      </c>
      <c r="AC168" s="0" t="n">
        <v>0</v>
      </c>
      <c r="AD168" s="0" t="n">
        <v>1</v>
      </c>
      <c r="AE168" s="0" t="n">
        <v>0</v>
      </c>
      <c r="AG168" s="0" t="n">
        <v>2E-005</v>
      </c>
      <c r="AH168" s="0" t="n">
        <v>2</v>
      </c>
      <c r="AI168" s="0" t="n">
        <v>86498099</v>
      </c>
      <c r="AJ168" s="0" t="n">
        <v>168</v>
      </c>
      <c r="AK168" s="0" t="n">
        <v>0</v>
      </c>
      <c r="AL168" s="0" t="n">
        <v>0</v>
      </c>
      <c r="AM168" s="0" t="n">
        <v>0</v>
      </c>
      <c r="AN168" s="0" t="n">
        <v>0</v>
      </c>
      <c r="AO168" s="0" t="n">
        <v>0</v>
      </c>
      <c r="AP168" s="0" t="n">
        <v>0</v>
      </c>
      <c r="AQ168" s="0" t="n">
        <v>0</v>
      </c>
      <c r="AR168" s="0" t="n">
        <v>0</v>
      </c>
    </row>
    <row r="169" customFormat="false" ht="12.75" hidden="false" customHeight="false" outlineLevel="0" collapsed="false">
      <c r="A169" s="0" t="n">
        <f aca="false">ROW(Source!A114)</f>
        <v>114</v>
      </c>
      <c r="B169" s="0" t="n">
        <v>86498107</v>
      </c>
      <c r="C169" s="0" t="n">
        <v>86498093</v>
      </c>
      <c r="D169" s="0" t="n">
        <v>30536415</v>
      </c>
      <c r="E169" s="0" t="n">
        <v>1</v>
      </c>
      <c r="F169" s="0" t="n">
        <v>1</v>
      </c>
      <c r="G169" s="0" t="n">
        <v>30515945</v>
      </c>
      <c r="H169" s="0" t="n">
        <v>3</v>
      </c>
      <c r="I169" s="0" t="s">
        <v>344</v>
      </c>
      <c r="K169" s="0" t="s">
        <v>345</v>
      </c>
      <c r="L169" s="0" t="n">
        <v>1354</v>
      </c>
      <c r="N169" s="0" t="n">
        <v>1010</v>
      </c>
      <c r="O169" s="0" t="s">
        <v>277</v>
      </c>
      <c r="P169" s="0" t="s">
        <v>277</v>
      </c>
      <c r="Q169" s="0" t="n">
        <v>1</v>
      </c>
      <c r="X169" s="0" t="n">
        <v>0.001</v>
      </c>
      <c r="Y169" s="0" t="n">
        <v>0</v>
      </c>
      <c r="Z169" s="0" t="n">
        <v>0</v>
      </c>
      <c r="AA169" s="0" t="n">
        <v>0</v>
      </c>
      <c r="AB169" s="0" t="n">
        <v>0</v>
      </c>
      <c r="AC169" s="0" t="n">
        <v>0</v>
      </c>
      <c r="AD169" s="0" t="n">
        <v>0</v>
      </c>
      <c r="AE169" s="0" t="n">
        <v>0</v>
      </c>
      <c r="AG169" s="0" t="n">
        <v>0.001</v>
      </c>
      <c r="AH169" s="0" t="n">
        <v>2</v>
      </c>
      <c r="AI169" s="0" t="n">
        <v>86498100</v>
      </c>
      <c r="AJ169" s="0" t="n">
        <v>169</v>
      </c>
      <c r="AK169" s="0" t="n">
        <v>0</v>
      </c>
      <c r="AL169" s="0" t="n">
        <v>0</v>
      </c>
      <c r="AM169" s="0" t="n">
        <v>0</v>
      </c>
      <c r="AN169" s="0" t="n">
        <v>0</v>
      </c>
      <c r="AO169" s="0" t="n">
        <v>0</v>
      </c>
      <c r="AP169" s="0" t="n">
        <v>0</v>
      </c>
      <c r="AQ169" s="0" t="n">
        <v>0</v>
      </c>
      <c r="AR169" s="0" t="n">
        <v>0</v>
      </c>
    </row>
    <row r="170" customFormat="false" ht="12.75" hidden="false" customHeight="false" outlineLevel="0" collapsed="false">
      <c r="A170" s="0" t="n">
        <f aca="false">ROW(Source!A115)</f>
        <v>115</v>
      </c>
      <c r="B170" s="0" t="n">
        <v>86498101</v>
      </c>
      <c r="C170" s="0" t="n">
        <v>86498093</v>
      </c>
      <c r="D170" s="0" t="n">
        <v>0</v>
      </c>
      <c r="E170" s="0" t="n">
        <v>1</v>
      </c>
      <c r="F170" s="0" t="n">
        <v>1</v>
      </c>
      <c r="G170" s="0" t="n">
        <v>30515945</v>
      </c>
      <c r="H170" s="0" t="n">
        <v>1</v>
      </c>
      <c r="I170" s="0" t="s">
        <v>93</v>
      </c>
      <c r="K170" s="0" t="s">
        <v>258</v>
      </c>
      <c r="L170" s="0" t="n">
        <v>1369</v>
      </c>
      <c r="N170" s="0" t="n">
        <v>1013</v>
      </c>
      <c r="O170" s="0" t="s">
        <v>259</v>
      </c>
      <c r="P170" s="0" t="s">
        <v>259</v>
      </c>
      <c r="Q170" s="0" t="n">
        <v>1</v>
      </c>
      <c r="X170" s="0" t="n">
        <v>0.21296</v>
      </c>
      <c r="Y170" s="0" t="n">
        <v>0</v>
      </c>
      <c r="Z170" s="0" t="n">
        <v>0</v>
      </c>
      <c r="AA170" s="0" t="n">
        <v>0</v>
      </c>
      <c r="AB170" s="0" t="n">
        <v>0</v>
      </c>
      <c r="AC170" s="0" t="n">
        <v>0</v>
      </c>
      <c r="AD170" s="0" t="n">
        <v>1</v>
      </c>
      <c r="AE170" s="0" t="n">
        <v>1</v>
      </c>
      <c r="AF170" s="0" t="s">
        <v>173</v>
      </c>
      <c r="AG170" s="0" t="n">
        <v>0.234256</v>
      </c>
      <c r="AH170" s="0" t="n">
        <v>2</v>
      </c>
      <c r="AI170" s="0" t="n">
        <v>86498094</v>
      </c>
      <c r="AJ170" s="0" t="n">
        <v>170</v>
      </c>
      <c r="AK170" s="0" t="n">
        <v>0</v>
      </c>
      <c r="AL170" s="0" t="n">
        <v>0</v>
      </c>
      <c r="AM170" s="0" t="n">
        <v>0</v>
      </c>
      <c r="AN170" s="0" t="n">
        <v>0</v>
      </c>
      <c r="AO170" s="0" t="n">
        <v>0</v>
      </c>
      <c r="AP170" s="0" t="n">
        <v>0</v>
      </c>
      <c r="AQ170" s="0" t="n">
        <v>0</v>
      </c>
      <c r="AR170" s="0" t="n">
        <v>0</v>
      </c>
    </row>
    <row r="171" customFormat="false" ht="12.75" hidden="false" customHeight="false" outlineLevel="0" collapsed="false">
      <c r="A171" s="0" t="n">
        <f aca="false">ROW(Source!A115)</f>
        <v>115</v>
      </c>
      <c r="B171" s="0" t="n">
        <v>86498102</v>
      </c>
      <c r="C171" s="0" t="n">
        <v>86498093</v>
      </c>
      <c r="D171" s="0" t="n">
        <v>0</v>
      </c>
      <c r="E171" s="0" t="n">
        <v>1</v>
      </c>
      <c r="F171" s="0" t="n">
        <v>1</v>
      </c>
      <c r="G171" s="0" t="n">
        <v>30515945</v>
      </c>
      <c r="H171" s="0" t="n">
        <v>2</v>
      </c>
      <c r="I171" s="0" t="s">
        <v>284</v>
      </c>
      <c r="K171" s="0" t="s">
        <v>285</v>
      </c>
      <c r="L171" s="0" t="n">
        <v>1368</v>
      </c>
      <c r="N171" s="0" t="n">
        <v>1011</v>
      </c>
      <c r="O171" s="0" t="s">
        <v>262</v>
      </c>
      <c r="P171" s="0" t="s">
        <v>262</v>
      </c>
      <c r="Q171" s="0" t="n">
        <v>1</v>
      </c>
      <c r="X171" s="0" t="n">
        <v>0.062557</v>
      </c>
      <c r="Y171" s="0" t="n">
        <v>0</v>
      </c>
      <c r="Z171" s="0" t="n">
        <v>151.67</v>
      </c>
      <c r="AA171" s="0" t="n">
        <v>15.99</v>
      </c>
      <c r="AB171" s="0" t="n">
        <v>0</v>
      </c>
      <c r="AC171" s="0" t="n">
        <v>0</v>
      </c>
      <c r="AD171" s="0" t="n">
        <v>1</v>
      </c>
      <c r="AE171" s="0" t="n">
        <v>0</v>
      </c>
      <c r="AF171" s="0" t="s">
        <v>173</v>
      </c>
      <c r="AG171" s="0" t="n">
        <v>0.0688127</v>
      </c>
      <c r="AH171" s="0" t="n">
        <v>2</v>
      </c>
      <c r="AI171" s="0" t="n">
        <v>86498095</v>
      </c>
      <c r="AJ171" s="0" t="n">
        <v>171</v>
      </c>
      <c r="AK171" s="0" t="n">
        <v>0</v>
      </c>
      <c r="AL171" s="0" t="n">
        <v>0</v>
      </c>
      <c r="AM171" s="0" t="n">
        <v>0</v>
      </c>
      <c r="AN171" s="0" t="n">
        <v>0</v>
      </c>
      <c r="AO171" s="0" t="n">
        <v>0</v>
      </c>
      <c r="AP171" s="0" t="n">
        <v>0</v>
      </c>
      <c r="AQ171" s="0" t="n">
        <v>0</v>
      </c>
      <c r="AR171" s="0" t="n">
        <v>0</v>
      </c>
    </row>
    <row r="172" customFormat="false" ht="12.75" hidden="false" customHeight="false" outlineLevel="0" collapsed="false">
      <c r="A172" s="0" t="n">
        <f aca="false">ROW(Source!A115)</f>
        <v>115</v>
      </c>
      <c r="B172" s="0" t="n">
        <v>86498103</v>
      </c>
      <c r="C172" s="0" t="n">
        <v>86498093</v>
      </c>
      <c r="D172" s="0" t="n">
        <v>0</v>
      </c>
      <c r="E172" s="0" t="n">
        <v>1</v>
      </c>
      <c r="F172" s="0" t="n">
        <v>1</v>
      </c>
      <c r="G172" s="0" t="n">
        <v>30515945</v>
      </c>
      <c r="H172" s="0" t="n">
        <v>2</v>
      </c>
      <c r="I172" s="0" t="s">
        <v>338</v>
      </c>
      <c r="K172" s="0" t="s">
        <v>339</v>
      </c>
      <c r="L172" s="0" t="n">
        <v>1368</v>
      </c>
      <c r="N172" s="0" t="n">
        <v>1011</v>
      </c>
      <c r="O172" s="0" t="s">
        <v>262</v>
      </c>
      <c r="P172" s="0" t="s">
        <v>262</v>
      </c>
      <c r="Q172" s="0" t="n">
        <v>1</v>
      </c>
      <c r="X172" s="0" t="n">
        <v>0.0095832</v>
      </c>
      <c r="Y172" s="0" t="n">
        <v>0</v>
      </c>
      <c r="Z172" s="0" t="n">
        <v>77.97</v>
      </c>
      <c r="AA172" s="0" t="n">
        <v>13.88</v>
      </c>
      <c r="AB172" s="0" t="n">
        <v>0</v>
      </c>
      <c r="AC172" s="0" t="n">
        <v>0</v>
      </c>
      <c r="AD172" s="0" t="n">
        <v>1</v>
      </c>
      <c r="AE172" s="0" t="n">
        <v>0</v>
      </c>
      <c r="AF172" s="0" t="s">
        <v>173</v>
      </c>
      <c r="AG172" s="0" t="n">
        <v>0.01054152</v>
      </c>
      <c r="AH172" s="0" t="n">
        <v>2</v>
      </c>
      <c r="AI172" s="0" t="n">
        <v>86498096</v>
      </c>
      <c r="AJ172" s="0" t="n">
        <v>172</v>
      </c>
      <c r="AK172" s="0" t="n">
        <v>0</v>
      </c>
      <c r="AL172" s="0" t="n">
        <v>0</v>
      </c>
      <c r="AM172" s="0" t="n">
        <v>0</v>
      </c>
      <c r="AN172" s="0" t="n">
        <v>0</v>
      </c>
      <c r="AO172" s="0" t="n">
        <v>0</v>
      </c>
      <c r="AP172" s="0" t="n">
        <v>0</v>
      </c>
      <c r="AQ172" s="0" t="n">
        <v>0</v>
      </c>
      <c r="AR172" s="0" t="n">
        <v>0</v>
      </c>
    </row>
    <row r="173" customFormat="false" ht="12.75" hidden="false" customHeight="false" outlineLevel="0" collapsed="false">
      <c r="A173" s="0" t="n">
        <f aca="false">ROW(Source!A115)</f>
        <v>115</v>
      </c>
      <c r="B173" s="0" t="n">
        <v>86498104</v>
      </c>
      <c r="C173" s="0" t="n">
        <v>86498093</v>
      </c>
      <c r="D173" s="0" t="n">
        <v>0</v>
      </c>
      <c r="E173" s="0" t="n">
        <v>1</v>
      </c>
      <c r="F173" s="0" t="n">
        <v>1</v>
      </c>
      <c r="G173" s="0" t="n">
        <v>30515945</v>
      </c>
      <c r="H173" s="0" t="n">
        <v>3</v>
      </c>
      <c r="I173" s="0" t="s">
        <v>236</v>
      </c>
      <c r="K173" s="0" t="s">
        <v>66</v>
      </c>
      <c r="L173" s="0" t="n">
        <v>1339</v>
      </c>
      <c r="N173" s="0" t="n">
        <v>1007</v>
      </c>
      <c r="O173" s="0" t="s">
        <v>222</v>
      </c>
      <c r="P173" s="0" t="s">
        <v>222</v>
      </c>
      <c r="Q173" s="0" t="n">
        <v>1</v>
      </c>
      <c r="X173" s="0" t="n">
        <v>0.07</v>
      </c>
      <c r="Y173" s="0" t="n">
        <v>99.9</v>
      </c>
      <c r="Z173" s="0" t="n">
        <v>0</v>
      </c>
      <c r="AA173" s="0" t="n">
        <v>0</v>
      </c>
      <c r="AB173" s="0" t="n">
        <v>0</v>
      </c>
      <c r="AC173" s="0" t="n">
        <v>0</v>
      </c>
      <c r="AD173" s="0" t="n">
        <v>1</v>
      </c>
      <c r="AE173" s="0" t="n">
        <v>0</v>
      </c>
      <c r="AG173" s="0" t="n">
        <v>0.07</v>
      </c>
      <c r="AH173" s="0" t="n">
        <v>2</v>
      </c>
      <c r="AI173" s="0" t="n">
        <v>86498097</v>
      </c>
      <c r="AJ173" s="0" t="n">
        <v>173</v>
      </c>
      <c r="AK173" s="0" t="n">
        <v>0</v>
      </c>
      <c r="AL173" s="0" t="n">
        <v>0</v>
      </c>
      <c r="AM173" s="0" t="n">
        <v>0</v>
      </c>
      <c r="AN173" s="0" t="n">
        <v>0</v>
      </c>
      <c r="AO173" s="0" t="n">
        <v>0</v>
      </c>
      <c r="AP173" s="0" t="n">
        <v>0</v>
      </c>
      <c r="AQ173" s="0" t="n">
        <v>0</v>
      </c>
      <c r="AR173" s="0" t="n">
        <v>0</v>
      </c>
    </row>
    <row r="174" customFormat="false" ht="12.75" hidden="false" customHeight="false" outlineLevel="0" collapsed="false">
      <c r="A174" s="0" t="n">
        <f aca="false">ROW(Source!A115)</f>
        <v>115</v>
      </c>
      <c r="B174" s="0" t="n">
        <v>86498105</v>
      </c>
      <c r="C174" s="0" t="n">
        <v>86498093</v>
      </c>
      <c r="D174" s="0" t="n">
        <v>0</v>
      </c>
      <c r="E174" s="0" t="n">
        <v>1</v>
      </c>
      <c r="F174" s="0" t="n">
        <v>1</v>
      </c>
      <c r="G174" s="0" t="n">
        <v>30515945</v>
      </c>
      <c r="H174" s="0" t="n">
        <v>3</v>
      </c>
      <c r="I174" s="0" t="s">
        <v>340</v>
      </c>
      <c r="K174" s="0" t="s">
        <v>341</v>
      </c>
      <c r="L174" s="0" t="n">
        <v>1346</v>
      </c>
      <c r="N174" s="0" t="n">
        <v>1009</v>
      </c>
      <c r="O174" s="0" t="s">
        <v>307</v>
      </c>
      <c r="P174" s="0" t="s">
        <v>307</v>
      </c>
      <c r="Q174" s="0" t="n">
        <v>1</v>
      </c>
      <c r="X174" s="0" t="n">
        <v>0.00045</v>
      </c>
      <c r="Y174" s="0" t="n">
        <v>19.39</v>
      </c>
      <c r="Z174" s="0" t="n">
        <v>0</v>
      </c>
      <c r="AA174" s="0" t="n">
        <v>0</v>
      </c>
      <c r="AB174" s="0" t="n">
        <v>0</v>
      </c>
      <c r="AC174" s="0" t="n">
        <v>0</v>
      </c>
      <c r="AD174" s="0" t="n">
        <v>1</v>
      </c>
      <c r="AE174" s="0" t="n">
        <v>0</v>
      </c>
      <c r="AG174" s="0" t="n">
        <v>0.00045</v>
      </c>
      <c r="AH174" s="0" t="n">
        <v>2</v>
      </c>
      <c r="AI174" s="0" t="n">
        <v>86498098</v>
      </c>
      <c r="AJ174" s="0" t="n">
        <v>174</v>
      </c>
      <c r="AK174" s="0" t="n">
        <v>0</v>
      </c>
      <c r="AL174" s="0" t="n">
        <v>0</v>
      </c>
      <c r="AM174" s="0" t="n">
        <v>0</v>
      </c>
      <c r="AN174" s="0" t="n">
        <v>0</v>
      </c>
      <c r="AO174" s="0" t="n">
        <v>0</v>
      </c>
      <c r="AP174" s="0" t="n">
        <v>0</v>
      </c>
      <c r="AQ174" s="0" t="n">
        <v>0</v>
      </c>
      <c r="AR174" s="0" t="n">
        <v>0</v>
      </c>
    </row>
    <row r="175" customFormat="false" ht="12.75" hidden="false" customHeight="false" outlineLevel="0" collapsed="false">
      <c r="A175" s="0" t="n">
        <f aca="false">ROW(Source!A115)</f>
        <v>115</v>
      </c>
      <c r="B175" s="0" t="n">
        <v>86498106</v>
      </c>
      <c r="C175" s="0" t="n">
        <v>86498093</v>
      </c>
      <c r="D175" s="0" t="n">
        <v>0</v>
      </c>
      <c r="E175" s="0" t="n">
        <v>1</v>
      </c>
      <c r="F175" s="0" t="n">
        <v>1</v>
      </c>
      <c r="G175" s="0" t="n">
        <v>30515945</v>
      </c>
      <c r="H175" s="0" t="n">
        <v>3</v>
      </c>
      <c r="I175" s="0" t="s">
        <v>342</v>
      </c>
      <c r="K175" s="0" t="s">
        <v>343</v>
      </c>
      <c r="L175" s="0" t="n">
        <v>1301</v>
      </c>
      <c r="N175" s="0" t="n">
        <v>1003</v>
      </c>
      <c r="O175" s="0" t="s">
        <v>192</v>
      </c>
      <c r="P175" s="0" t="s">
        <v>192</v>
      </c>
      <c r="Q175" s="0" t="n">
        <v>1</v>
      </c>
      <c r="X175" s="0" t="n">
        <v>2E-005</v>
      </c>
      <c r="Y175" s="0" t="n">
        <v>14.97</v>
      </c>
      <c r="Z175" s="0" t="n">
        <v>0</v>
      </c>
      <c r="AA175" s="0" t="n">
        <v>0</v>
      </c>
      <c r="AB175" s="0" t="n">
        <v>0</v>
      </c>
      <c r="AC175" s="0" t="n">
        <v>0</v>
      </c>
      <c r="AD175" s="0" t="n">
        <v>1</v>
      </c>
      <c r="AE175" s="0" t="n">
        <v>0</v>
      </c>
      <c r="AG175" s="0" t="n">
        <v>2E-005</v>
      </c>
      <c r="AH175" s="0" t="n">
        <v>2</v>
      </c>
      <c r="AI175" s="0" t="n">
        <v>86498099</v>
      </c>
      <c r="AJ175" s="0" t="n">
        <v>175</v>
      </c>
      <c r="AK175" s="0" t="n">
        <v>0</v>
      </c>
      <c r="AL175" s="0" t="n">
        <v>0</v>
      </c>
      <c r="AM175" s="0" t="n">
        <v>0</v>
      </c>
      <c r="AN175" s="0" t="n">
        <v>0</v>
      </c>
      <c r="AO175" s="0" t="n">
        <v>0</v>
      </c>
      <c r="AP175" s="0" t="n">
        <v>0</v>
      </c>
      <c r="AQ175" s="0" t="n">
        <v>0</v>
      </c>
      <c r="AR175" s="0" t="n">
        <v>0</v>
      </c>
    </row>
    <row r="176" customFormat="false" ht="12.75" hidden="false" customHeight="false" outlineLevel="0" collapsed="false">
      <c r="A176" s="0" t="n">
        <f aca="false">ROW(Source!A115)</f>
        <v>115</v>
      </c>
      <c r="B176" s="0" t="n">
        <v>86498107</v>
      </c>
      <c r="C176" s="0" t="n">
        <v>86498093</v>
      </c>
      <c r="D176" s="0" t="n">
        <v>30536415</v>
      </c>
      <c r="E176" s="0" t="n">
        <v>1</v>
      </c>
      <c r="F176" s="0" t="n">
        <v>1</v>
      </c>
      <c r="G176" s="0" t="n">
        <v>30515945</v>
      </c>
      <c r="H176" s="0" t="n">
        <v>3</v>
      </c>
      <c r="I176" s="0" t="s">
        <v>344</v>
      </c>
      <c r="K176" s="0" t="s">
        <v>345</v>
      </c>
      <c r="L176" s="0" t="n">
        <v>1354</v>
      </c>
      <c r="N176" s="0" t="n">
        <v>1010</v>
      </c>
      <c r="O176" s="0" t="s">
        <v>277</v>
      </c>
      <c r="P176" s="0" t="s">
        <v>277</v>
      </c>
      <c r="Q176" s="0" t="n">
        <v>1</v>
      </c>
      <c r="X176" s="0" t="n">
        <v>0.001</v>
      </c>
      <c r="Y176" s="0" t="n">
        <v>0</v>
      </c>
      <c r="Z176" s="0" t="n">
        <v>0</v>
      </c>
      <c r="AA176" s="0" t="n">
        <v>0</v>
      </c>
      <c r="AB176" s="0" t="n">
        <v>0</v>
      </c>
      <c r="AC176" s="0" t="n">
        <v>0</v>
      </c>
      <c r="AD176" s="0" t="n">
        <v>0</v>
      </c>
      <c r="AE176" s="0" t="n">
        <v>0</v>
      </c>
      <c r="AG176" s="0" t="n">
        <v>0.001</v>
      </c>
      <c r="AH176" s="0" t="n">
        <v>2</v>
      </c>
      <c r="AI176" s="0" t="n">
        <v>86498100</v>
      </c>
      <c r="AJ176" s="0" t="n">
        <v>176</v>
      </c>
      <c r="AK176" s="0" t="n">
        <v>0</v>
      </c>
      <c r="AL176" s="0" t="n">
        <v>0</v>
      </c>
      <c r="AM176" s="0" t="n">
        <v>0</v>
      </c>
      <c r="AN176" s="0" t="n">
        <v>0</v>
      </c>
      <c r="AO176" s="0" t="n">
        <v>0</v>
      </c>
      <c r="AP176" s="0" t="n">
        <v>0</v>
      </c>
      <c r="AQ176" s="0" t="n">
        <v>0</v>
      </c>
      <c r="AR176" s="0" t="n">
        <v>0</v>
      </c>
    </row>
    <row r="177" customFormat="false" ht="12.75" hidden="false" customHeight="false" outlineLevel="0" collapsed="false">
      <c r="A177" s="0" t="n">
        <f aca="false">ROW(Source!A120)</f>
        <v>120</v>
      </c>
      <c r="B177" s="0" t="n">
        <v>86498121</v>
      </c>
      <c r="C177" s="0" t="n">
        <v>86498110</v>
      </c>
      <c r="D177" s="0" t="n">
        <v>0</v>
      </c>
      <c r="E177" s="0" t="n">
        <v>1</v>
      </c>
      <c r="F177" s="0" t="n">
        <v>1</v>
      </c>
      <c r="G177" s="0" t="n">
        <v>30515945</v>
      </c>
      <c r="H177" s="0" t="n">
        <v>1</v>
      </c>
      <c r="I177" s="0" t="s">
        <v>93</v>
      </c>
      <c r="K177" s="0" t="s">
        <v>258</v>
      </c>
      <c r="L177" s="0" t="n">
        <v>1369</v>
      </c>
      <c r="N177" s="0" t="n">
        <v>1013</v>
      </c>
      <c r="O177" s="0" t="s">
        <v>259</v>
      </c>
      <c r="P177" s="0" t="s">
        <v>259</v>
      </c>
      <c r="Q177" s="0" t="n">
        <v>1</v>
      </c>
      <c r="X177" s="0" t="n">
        <v>0.38599</v>
      </c>
      <c r="Y177" s="0" t="n">
        <v>0</v>
      </c>
      <c r="Z177" s="0" t="n">
        <v>0</v>
      </c>
      <c r="AA177" s="0" t="n">
        <v>0</v>
      </c>
      <c r="AB177" s="0" t="n">
        <v>0</v>
      </c>
      <c r="AC177" s="0" t="n">
        <v>0</v>
      </c>
      <c r="AD177" s="0" t="n">
        <v>1</v>
      </c>
      <c r="AE177" s="0" t="n">
        <v>1</v>
      </c>
      <c r="AF177" s="0" t="s">
        <v>173</v>
      </c>
      <c r="AG177" s="0" t="n">
        <v>0.424589</v>
      </c>
      <c r="AH177" s="0" t="n">
        <v>2</v>
      </c>
      <c r="AI177" s="0" t="n">
        <v>86498111</v>
      </c>
      <c r="AJ177" s="0" t="n">
        <v>177</v>
      </c>
      <c r="AK177" s="0" t="n">
        <v>0</v>
      </c>
      <c r="AL177" s="0" t="n">
        <v>0</v>
      </c>
      <c r="AM177" s="0" t="n">
        <v>0</v>
      </c>
      <c r="AN177" s="0" t="n">
        <v>0</v>
      </c>
      <c r="AO177" s="0" t="n">
        <v>0</v>
      </c>
      <c r="AP177" s="0" t="n">
        <v>0</v>
      </c>
      <c r="AQ177" s="0" t="n">
        <v>0</v>
      </c>
      <c r="AR177" s="0" t="n">
        <v>0</v>
      </c>
    </row>
    <row r="178" customFormat="false" ht="12.75" hidden="false" customHeight="false" outlineLevel="0" collapsed="false">
      <c r="A178" s="0" t="n">
        <f aca="false">ROW(Source!A120)</f>
        <v>120</v>
      </c>
      <c r="B178" s="0" t="n">
        <v>86498122</v>
      </c>
      <c r="C178" s="0" t="n">
        <v>86498110</v>
      </c>
      <c r="D178" s="0" t="n">
        <v>0</v>
      </c>
      <c r="E178" s="0" t="n">
        <v>1</v>
      </c>
      <c r="F178" s="0" t="n">
        <v>1</v>
      </c>
      <c r="G178" s="0" t="n">
        <v>30515945</v>
      </c>
      <c r="H178" s="0" t="n">
        <v>3</v>
      </c>
      <c r="I178" s="0" t="s">
        <v>346</v>
      </c>
      <c r="K178" s="0" t="s">
        <v>347</v>
      </c>
      <c r="L178" s="0" t="n">
        <v>1346</v>
      </c>
      <c r="N178" s="0" t="n">
        <v>1009</v>
      </c>
      <c r="O178" s="0" t="s">
        <v>307</v>
      </c>
      <c r="P178" s="0" t="s">
        <v>307</v>
      </c>
      <c r="Q178" s="0" t="n">
        <v>1</v>
      </c>
      <c r="X178" s="0" t="n">
        <v>0.02</v>
      </c>
      <c r="Y178" s="0" t="n">
        <v>159.06</v>
      </c>
      <c r="Z178" s="0" t="n">
        <v>0</v>
      </c>
      <c r="AA178" s="0" t="n">
        <v>0</v>
      </c>
      <c r="AB178" s="0" t="n">
        <v>0</v>
      </c>
      <c r="AC178" s="0" t="n">
        <v>0</v>
      </c>
      <c r="AD178" s="0" t="n">
        <v>1</v>
      </c>
      <c r="AE178" s="0" t="n">
        <v>0</v>
      </c>
      <c r="AG178" s="0" t="n">
        <v>0.02</v>
      </c>
      <c r="AH178" s="0" t="n">
        <v>2</v>
      </c>
      <c r="AI178" s="0" t="n">
        <v>86498112</v>
      </c>
      <c r="AJ178" s="0" t="n">
        <v>178</v>
      </c>
      <c r="AK178" s="0" t="n">
        <v>0</v>
      </c>
      <c r="AL178" s="0" t="n">
        <v>0</v>
      </c>
      <c r="AM178" s="0" t="n">
        <v>0</v>
      </c>
      <c r="AN178" s="0" t="n">
        <v>0</v>
      </c>
      <c r="AO178" s="0" t="n">
        <v>0</v>
      </c>
      <c r="AP178" s="0" t="n">
        <v>0</v>
      </c>
      <c r="AQ178" s="0" t="n">
        <v>0</v>
      </c>
      <c r="AR178" s="0" t="n">
        <v>0</v>
      </c>
    </row>
    <row r="179" customFormat="false" ht="12.75" hidden="false" customHeight="false" outlineLevel="0" collapsed="false">
      <c r="A179" s="0" t="n">
        <f aca="false">ROW(Source!A120)</f>
        <v>120</v>
      </c>
      <c r="B179" s="0" t="n">
        <v>86498123</v>
      </c>
      <c r="C179" s="0" t="n">
        <v>86498110</v>
      </c>
      <c r="D179" s="0" t="n">
        <v>0</v>
      </c>
      <c r="E179" s="0" t="n">
        <v>1</v>
      </c>
      <c r="F179" s="0" t="n">
        <v>1</v>
      </c>
      <c r="G179" s="0" t="n">
        <v>30515945</v>
      </c>
      <c r="H179" s="0" t="n">
        <v>3</v>
      </c>
      <c r="I179" s="0" t="s">
        <v>348</v>
      </c>
      <c r="K179" s="0" t="s">
        <v>349</v>
      </c>
      <c r="L179" s="0" t="n">
        <v>1348</v>
      </c>
      <c r="N179" s="0" t="n">
        <v>1009</v>
      </c>
      <c r="O179" s="0" t="s">
        <v>220</v>
      </c>
      <c r="P179" s="0" t="s">
        <v>220</v>
      </c>
      <c r="Q179" s="0" t="n">
        <v>1000</v>
      </c>
      <c r="X179" s="0" t="n">
        <v>1E-005</v>
      </c>
      <c r="Y179" s="0" t="n">
        <v>16474.36</v>
      </c>
      <c r="Z179" s="0" t="n">
        <v>0</v>
      </c>
      <c r="AA179" s="0" t="n">
        <v>0</v>
      </c>
      <c r="AB179" s="0" t="n">
        <v>0</v>
      </c>
      <c r="AC179" s="0" t="n">
        <v>0</v>
      </c>
      <c r="AD179" s="0" t="n">
        <v>1</v>
      </c>
      <c r="AE179" s="0" t="n">
        <v>0</v>
      </c>
      <c r="AG179" s="0" t="n">
        <v>1E-005</v>
      </c>
      <c r="AH179" s="0" t="n">
        <v>2</v>
      </c>
      <c r="AI179" s="0" t="n">
        <v>86498113</v>
      </c>
      <c r="AJ179" s="0" t="n">
        <v>179</v>
      </c>
      <c r="AK179" s="0" t="n">
        <v>0</v>
      </c>
      <c r="AL179" s="0" t="n">
        <v>0</v>
      </c>
      <c r="AM179" s="0" t="n">
        <v>0</v>
      </c>
      <c r="AN179" s="0" t="n">
        <v>0</v>
      </c>
      <c r="AO179" s="0" t="n">
        <v>0</v>
      </c>
      <c r="AP179" s="0" t="n">
        <v>0</v>
      </c>
      <c r="AQ179" s="0" t="n">
        <v>0</v>
      </c>
      <c r="AR179" s="0" t="n">
        <v>0</v>
      </c>
    </row>
    <row r="180" customFormat="false" ht="12.75" hidden="false" customHeight="false" outlineLevel="0" collapsed="false">
      <c r="A180" s="0" t="n">
        <f aca="false">ROW(Source!A120)</f>
        <v>120</v>
      </c>
      <c r="B180" s="0" t="n">
        <v>86498124</v>
      </c>
      <c r="C180" s="0" t="n">
        <v>86498110</v>
      </c>
      <c r="D180" s="0" t="n">
        <v>0</v>
      </c>
      <c r="E180" s="0" t="n">
        <v>1</v>
      </c>
      <c r="F180" s="0" t="n">
        <v>1</v>
      </c>
      <c r="G180" s="0" t="n">
        <v>30515945</v>
      </c>
      <c r="H180" s="0" t="n">
        <v>3</v>
      </c>
      <c r="I180" s="0" t="s">
        <v>350</v>
      </c>
      <c r="K180" s="0" t="s">
        <v>351</v>
      </c>
      <c r="L180" s="0" t="n">
        <v>1348</v>
      </c>
      <c r="N180" s="0" t="n">
        <v>1009</v>
      </c>
      <c r="O180" s="0" t="s">
        <v>220</v>
      </c>
      <c r="P180" s="0" t="s">
        <v>220</v>
      </c>
      <c r="Q180" s="0" t="n">
        <v>1000</v>
      </c>
      <c r="X180" s="0" t="n">
        <v>3E-005</v>
      </c>
      <c r="Y180" s="0" t="n">
        <v>11191.39</v>
      </c>
      <c r="Z180" s="0" t="n">
        <v>0</v>
      </c>
      <c r="AA180" s="0" t="n">
        <v>0</v>
      </c>
      <c r="AB180" s="0" t="n">
        <v>0</v>
      </c>
      <c r="AC180" s="0" t="n">
        <v>0</v>
      </c>
      <c r="AD180" s="0" t="n">
        <v>1</v>
      </c>
      <c r="AE180" s="0" t="n">
        <v>0</v>
      </c>
      <c r="AG180" s="0" t="n">
        <v>3E-005</v>
      </c>
      <c r="AH180" s="0" t="n">
        <v>2</v>
      </c>
      <c r="AI180" s="0" t="n">
        <v>86498114</v>
      </c>
      <c r="AJ180" s="0" t="n">
        <v>180</v>
      </c>
      <c r="AK180" s="0" t="n">
        <v>0</v>
      </c>
      <c r="AL180" s="0" t="n">
        <v>0</v>
      </c>
      <c r="AM180" s="0" t="n">
        <v>0</v>
      </c>
      <c r="AN180" s="0" t="n">
        <v>0</v>
      </c>
      <c r="AO180" s="0" t="n">
        <v>0</v>
      </c>
      <c r="AP180" s="0" t="n">
        <v>0</v>
      </c>
      <c r="AQ180" s="0" t="n">
        <v>0</v>
      </c>
      <c r="AR180" s="0" t="n">
        <v>0</v>
      </c>
    </row>
    <row r="181" customFormat="false" ht="12.75" hidden="false" customHeight="false" outlineLevel="0" collapsed="false">
      <c r="A181" s="0" t="n">
        <f aca="false">ROW(Source!A120)</f>
        <v>120</v>
      </c>
      <c r="B181" s="0" t="n">
        <v>86498125</v>
      </c>
      <c r="C181" s="0" t="n">
        <v>86498110</v>
      </c>
      <c r="D181" s="0" t="n">
        <v>0</v>
      </c>
      <c r="E181" s="0" t="n">
        <v>1</v>
      </c>
      <c r="F181" s="0" t="n">
        <v>1</v>
      </c>
      <c r="G181" s="0" t="n">
        <v>30515945</v>
      </c>
      <c r="H181" s="0" t="n">
        <v>3</v>
      </c>
      <c r="I181" s="0" t="s">
        <v>352</v>
      </c>
      <c r="K181" s="0" t="s">
        <v>353</v>
      </c>
      <c r="L181" s="0" t="n">
        <v>1346</v>
      </c>
      <c r="N181" s="0" t="n">
        <v>1009</v>
      </c>
      <c r="O181" s="0" t="s">
        <v>307</v>
      </c>
      <c r="P181" s="0" t="s">
        <v>307</v>
      </c>
      <c r="Q181" s="0" t="n">
        <v>1</v>
      </c>
      <c r="X181" s="0" t="n">
        <v>0.02</v>
      </c>
      <c r="Y181" s="0" t="n">
        <v>138.85</v>
      </c>
      <c r="Z181" s="0" t="n">
        <v>0</v>
      </c>
      <c r="AA181" s="0" t="n">
        <v>0</v>
      </c>
      <c r="AB181" s="0" t="n">
        <v>0</v>
      </c>
      <c r="AC181" s="0" t="n">
        <v>0</v>
      </c>
      <c r="AD181" s="0" t="n">
        <v>1</v>
      </c>
      <c r="AE181" s="0" t="n">
        <v>0</v>
      </c>
      <c r="AG181" s="0" t="n">
        <v>0.02</v>
      </c>
      <c r="AH181" s="0" t="n">
        <v>2</v>
      </c>
      <c r="AI181" s="0" t="n">
        <v>86498115</v>
      </c>
      <c r="AJ181" s="0" t="n">
        <v>181</v>
      </c>
      <c r="AK181" s="0" t="n">
        <v>0</v>
      </c>
      <c r="AL181" s="0" t="n">
        <v>0</v>
      </c>
      <c r="AM181" s="0" t="n">
        <v>0</v>
      </c>
      <c r="AN181" s="0" t="n">
        <v>0</v>
      </c>
      <c r="AO181" s="0" t="n">
        <v>0</v>
      </c>
      <c r="AP181" s="0" t="n">
        <v>0</v>
      </c>
      <c r="AQ181" s="0" t="n">
        <v>0</v>
      </c>
      <c r="AR181" s="0" t="n">
        <v>0</v>
      </c>
    </row>
    <row r="182" customFormat="false" ht="12.75" hidden="false" customHeight="false" outlineLevel="0" collapsed="false">
      <c r="A182" s="0" t="n">
        <f aca="false">ROW(Source!A120)</f>
        <v>120</v>
      </c>
      <c r="B182" s="0" t="n">
        <v>86498126</v>
      </c>
      <c r="C182" s="0" t="n">
        <v>86498110</v>
      </c>
      <c r="D182" s="0" t="n">
        <v>0</v>
      </c>
      <c r="E182" s="0" t="n">
        <v>1</v>
      </c>
      <c r="F182" s="0" t="n">
        <v>1</v>
      </c>
      <c r="G182" s="0" t="n">
        <v>30515945</v>
      </c>
      <c r="H182" s="0" t="n">
        <v>3</v>
      </c>
      <c r="I182" s="0" t="s">
        <v>242</v>
      </c>
      <c r="K182" s="0" t="s">
        <v>68</v>
      </c>
      <c r="L182" s="0" t="n">
        <v>1348</v>
      </c>
      <c r="N182" s="0" t="n">
        <v>1009</v>
      </c>
      <c r="O182" s="0" t="s">
        <v>220</v>
      </c>
      <c r="P182" s="0" t="s">
        <v>220</v>
      </c>
      <c r="Q182" s="0" t="n">
        <v>1000</v>
      </c>
      <c r="X182" s="0" t="n">
        <v>5E-005</v>
      </c>
      <c r="Y182" s="0" t="n">
        <v>60960.43</v>
      </c>
      <c r="Z182" s="0" t="n">
        <v>0</v>
      </c>
      <c r="AA182" s="0" t="n">
        <v>0</v>
      </c>
      <c r="AB182" s="0" t="n">
        <v>0</v>
      </c>
      <c r="AC182" s="0" t="n">
        <v>0</v>
      </c>
      <c r="AD182" s="0" t="n">
        <v>1</v>
      </c>
      <c r="AE182" s="0" t="n">
        <v>0</v>
      </c>
      <c r="AG182" s="0" t="n">
        <v>5E-005</v>
      </c>
      <c r="AH182" s="0" t="n">
        <v>2</v>
      </c>
      <c r="AI182" s="0" t="n">
        <v>86498116</v>
      </c>
      <c r="AJ182" s="0" t="n">
        <v>182</v>
      </c>
      <c r="AK182" s="0" t="n">
        <v>0</v>
      </c>
      <c r="AL182" s="0" t="n">
        <v>0</v>
      </c>
      <c r="AM182" s="0" t="n">
        <v>0</v>
      </c>
      <c r="AN182" s="0" t="n">
        <v>0</v>
      </c>
      <c r="AO182" s="0" t="n">
        <v>0</v>
      </c>
      <c r="AP182" s="0" t="n">
        <v>0</v>
      </c>
      <c r="AQ182" s="0" t="n">
        <v>0</v>
      </c>
      <c r="AR182" s="0" t="n">
        <v>0</v>
      </c>
    </row>
    <row r="183" customFormat="false" ht="12.75" hidden="false" customHeight="false" outlineLevel="0" collapsed="false">
      <c r="A183" s="0" t="n">
        <f aca="false">ROW(Source!A120)</f>
        <v>120</v>
      </c>
      <c r="B183" s="0" t="n">
        <v>86498127</v>
      </c>
      <c r="C183" s="0" t="n">
        <v>86498110</v>
      </c>
      <c r="D183" s="0" t="n">
        <v>0</v>
      </c>
      <c r="E183" s="0" t="n">
        <v>1</v>
      </c>
      <c r="F183" s="0" t="n">
        <v>1</v>
      </c>
      <c r="G183" s="0" t="n">
        <v>30515945</v>
      </c>
      <c r="H183" s="0" t="n">
        <v>3</v>
      </c>
      <c r="I183" s="0" t="s">
        <v>354</v>
      </c>
      <c r="K183" s="0" t="s">
        <v>355</v>
      </c>
      <c r="L183" s="0" t="n">
        <v>1356</v>
      </c>
      <c r="N183" s="0" t="n">
        <v>1010</v>
      </c>
      <c r="O183" s="0" t="s">
        <v>356</v>
      </c>
      <c r="P183" s="0" t="s">
        <v>356</v>
      </c>
      <c r="Q183" s="0" t="n">
        <v>1000</v>
      </c>
      <c r="X183" s="0" t="n">
        <v>0.001</v>
      </c>
      <c r="Y183" s="0" t="n">
        <v>226.66</v>
      </c>
      <c r="Z183" s="0" t="n">
        <v>0</v>
      </c>
      <c r="AA183" s="0" t="n">
        <v>0</v>
      </c>
      <c r="AB183" s="0" t="n">
        <v>0</v>
      </c>
      <c r="AC183" s="0" t="n">
        <v>0</v>
      </c>
      <c r="AD183" s="0" t="n">
        <v>1</v>
      </c>
      <c r="AE183" s="0" t="n">
        <v>0</v>
      </c>
      <c r="AG183" s="0" t="n">
        <v>0.001</v>
      </c>
      <c r="AH183" s="0" t="n">
        <v>2</v>
      </c>
      <c r="AI183" s="0" t="n">
        <v>86498117</v>
      </c>
      <c r="AJ183" s="0" t="n">
        <v>183</v>
      </c>
      <c r="AK183" s="0" t="n">
        <v>0</v>
      </c>
      <c r="AL183" s="0" t="n">
        <v>0</v>
      </c>
      <c r="AM183" s="0" t="n">
        <v>0</v>
      </c>
      <c r="AN183" s="0" t="n">
        <v>0</v>
      </c>
      <c r="AO183" s="0" t="n">
        <v>0</v>
      </c>
      <c r="AP183" s="0" t="n">
        <v>0</v>
      </c>
      <c r="AQ183" s="0" t="n">
        <v>0</v>
      </c>
      <c r="AR183" s="0" t="n">
        <v>0</v>
      </c>
    </row>
    <row r="184" customFormat="false" ht="12.75" hidden="false" customHeight="false" outlineLevel="0" collapsed="false">
      <c r="A184" s="0" t="n">
        <f aca="false">ROW(Source!A120)</f>
        <v>120</v>
      </c>
      <c r="B184" s="0" t="n">
        <v>86498128</v>
      </c>
      <c r="C184" s="0" t="n">
        <v>86498110</v>
      </c>
      <c r="D184" s="0" t="n">
        <v>0</v>
      </c>
      <c r="E184" s="0" t="n">
        <v>1</v>
      </c>
      <c r="F184" s="0" t="n">
        <v>1</v>
      </c>
      <c r="G184" s="0" t="n">
        <v>30515945</v>
      </c>
      <c r="H184" s="0" t="n">
        <v>3</v>
      </c>
      <c r="I184" s="0" t="s">
        <v>357</v>
      </c>
      <c r="K184" s="0" t="s">
        <v>358</v>
      </c>
      <c r="L184" s="0" t="n">
        <v>1303</v>
      </c>
      <c r="N184" s="0" t="n">
        <v>1003</v>
      </c>
      <c r="O184" s="0" t="s">
        <v>316</v>
      </c>
      <c r="P184" s="0" t="s">
        <v>316</v>
      </c>
      <c r="Q184" s="0" t="n">
        <v>1000</v>
      </c>
      <c r="X184" s="0" t="n">
        <v>0.00314</v>
      </c>
      <c r="Y184" s="0" t="n">
        <v>2897.31</v>
      </c>
      <c r="Z184" s="0" t="n">
        <v>0</v>
      </c>
      <c r="AA184" s="0" t="n">
        <v>0</v>
      </c>
      <c r="AB184" s="0" t="n">
        <v>0</v>
      </c>
      <c r="AC184" s="0" t="n">
        <v>0</v>
      </c>
      <c r="AD184" s="0" t="n">
        <v>1</v>
      </c>
      <c r="AE184" s="0" t="n">
        <v>0</v>
      </c>
      <c r="AG184" s="0" t="n">
        <v>0.00314</v>
      </c>
      <c r="AH184" s="0" t="n">
        <v>2</v>
      </c>
      <c r="AI184" s="0" t="n">
        <v>86498118</v>
      </c>
      <c r="AJ184" s="0" t="n">
        <v>184</v>
      </c>
      <c r="AK184" s="0" t="n">
        <v>0</v>
      </c>
      <c r="AL184" s="0" t="n">
        <v>0</v>
      </c>
      <c r="AM184" s="0" t="n">
        <v>0</v>
      </c>
      <c r="AN184" s="0" t="n">
        <v>0</v>
      </c>
      <c r="AO184" s="0" t="n">
        <v>0</v>
      </c>
      <c r="AP184" s="0" t="n">
        <v>0</v>
      </c>
      <c r="AQ184" s="0" t="n">
        <v>0</v>
      </c>
      <c r="AR184" s="0" t="n">
        <v>0</v>
      </c>
    </row>
    <row r="185" customFormat="false" ht="12.75" hidden="false" customHeight="false" outlineLevel="0" collapsed="false">
      <c r="A185" s="0" t="n">
        <f aca="false">ROW(Source!A120)</f>
        <v>120</v>
      </c>
      <c r="B185" s="0" t="n">
        <v>86498129</v>
      </c>
      <c r="C185" s="0" t="n">
        <v>86498110</v>
      </c>
      <c r="D185" s="0" t="n">
        <v>64749792</v>
      </c>
      <c r="E185" s="0" t="n">
        <v>1</v>
      </c>
      <c r="F185" s="0" t="n">
        <v>1</v>
      </c>
      <c r="G185" s="0" t="n">
        <v>30515945</v>
      </c>
      <c r="H185" s="0" t="n">
        <v>3</v>
      </c>
      <c r="I185" s="0" t="s">
        <v>359</v>
      </c>
      <c r="K185" s="0" t="s">
        <v>360</v>
      </c>
      <c r="L185" s="0" t="n">
        <v>1354</v>
      </c>
      <c r="N185" s="0" t="n">
        <v>1010</v>
      </c>
      <c r="O185" s="0" t="s">
        <v>277</v>
      </c>
      <c r="P185" s="0" t="s">
        <v>277</v>
      </c>
      <c r="Q185" s="0" t="n">
        <v>1</v>
      </c>
      <c r="X185" s="0" t="n">
        <v>1</v>
      </c>
      <c r="Y185" s="0" t="n">
        <v>0</v>
      </c>
      <c r="Z185" s="0" t="n">
        <v>0</v>
      </c>
      <c r="AA185" s="0" t="n">
        <v>0</v>
      </c>
      <c r="AB185" s="0" t="n">
        <v>0</v>
      </c>
      <c r="AC185" s="0" t="n">
        <v>0</v>
      </c>
      <c r="AD185" s="0" t="n">
        <v>0</v>
      </c>
      <c r="AE185" s="0" t="n">
        <v>0</v>
      </c>
      <c r="AG185" s="0" t="n">
        <v>1</v>
      </c>
      <c r="AH185" s="0" t="n">
        <v>2</v>
      </c>
      <c r="AI185" s="0" t="n">
        <v>86498119</v>
      </c>
      <c r="AJ185" s="0" t="n">
        <v>185</v>
      </c>
      <c r="AK185" s="0" t="n">
        <v>0</v>
      </c>
      <c r="AL185" s="0" t="n">
        <v>0</v>
      </c>
      <c r="AM185" s="0" t="n">
        <v>0</v>
      </c>
      <c r="AN185" s="0" t="n">
        <v>0</v>
      </c>
      <c r="AO185" s="0" t="n">
        <v>0</v>
      </c>
      <c r="AP185" s="0" t="n">
        <v>0</v>
      </c>
      <c r="AQ185" s="0" t="n">
        <v>0</v>
      </c>
      <c r="AR185" s="0" t="n">
        <v>0</v>
      </c>
    </row>
    <row r="186" customFormat="false" ht="12.75" hidden="false" customHeight="false" outlineLevel="0" collapsed="false">
      <c r="A186" s="0" t="n">
        <f aca="false">ROW(Source!A120)</f>
        <v>120</v>
      </c>
      <c r="B186" s="0" t="n">
        <v>86498130</v>
      </c>
      <c r="C186" s="0" t="n">
        <v>86498110</v>
      </c>
      <c r="D186" s="0" t="n">
        <v>64759126</v>
      </c>
      <c r="E186" s="0" t="n">
        <v>1</v>
      </c>
      <c r="F186" s="0" t="n">
        <v>1</v>
      </c>
      <c r="G186" s="0" t="n">
        <v>30515945</v>
      </c>
      <c r="H186" s="0" t="n">
        <v>3</v>
      </c>
      <c r="I186" s="0" t="s">
        <v>361</v>
      </c>
      <c r="K186" s="0" t="s">
        <v>362</v>
      </c>
      <c r="L186" s="0" t="n">
        <v>1391</v>
      </c>
      <c r="N186" s="0" t="n">
        <v>1013</v>
      </c>
      <c r="O186" s="0" t="s">
        <v>363</v>
      </c>
      <c r="P186" s="0" t="s">
        <v>363</v>
      </c>
      <c r="Q186" s="0" t="n">
        <v>1</v>
      </c>
      <c r="X186" s="0" t="n">
        <v>1.02</v>
      </c>
      <c r="Y186" s="0" t="n">
        <v>0</v>
      </c>
      <c r="Z186" s="0" t="n">
        <v>0</v>
      </c>
      <c r="AA186" s="0" t="n">
        <v>0</v>
      </c>
      <c r="AB186" s="0" t="n">
        <v>0</v>
      </c>
      <c r="AC186" s="0" t="n">
        <v>0</v>
      </c>
      <c r="AD186" s="0" t="n">
        <v>0</v>
      </c>
      <c r="AE186" s="0" t="n">
        <v>0</v>
      </c>
      <c r="AG186" s="0" t="n">
        <v>1.02</v>
      </c>
      <c r="AH186" s="0" t="n">
        <v>2</v>
      </c>
      <c r="AI186" s="0" t="n">
        <v>86498120</v>
      </c>
      <c r="AJ186" s="0" t="n">
        <v>186</v>
      </c>
      <c r="AK186" s="0" t="n">
        <v>0</v>
      </c>
      <c r="AL186" s="0" t="n">
        <v>0</v>
      </c>
      <c r="AM186" s="0" t="n">
        <v>0</v>
      </c>
      <c r="AN186" s="0" t="n">
        <v>0</v>
      </c>
      <c r="AO186" s="0" t="n">
        <v>0</v>
      </c>
      <c r="AP186" s="0" t="n">
        <v>0</v>
      </c>
      <c r="AQ186" s="0" t="n">
        <v>0</v>
      </c>
      <c r="AR186" s="0" t="n">
        <v>0</v>
      </c>
    </row>
    <row r="187" customFormat="false" ht="12.75" hidden="false" customHeight="false" outlineLevel="0" collapsed="false">
      <c r="A187" s="0" t="n">
        <f aca="false">ROW(Source!A121)</f>
        <v>121</v>
      </c>
      <c r="B187" s="0" t="n">
        <v>86498121</v>
      </c>
      <c r="C187" s="0" t="n">
        <v>86498110</v>
      </c>
      <c r="D187" s="0" t="n">
        <v>0</v>
      </c>
      <c r="E187" s="0" t="n">
        <v>1</v>
      </c>
      <c r="F187" s="0" t="n">
        <v>1</v>
      </c>
      <c r="G187" s="0" t="n">
        <v>30515945</v>
      </c>
      <c r="H187" s="0" t="n">
        <v>1</v>
      </c>
      <c r="I187" s="0" t="s">
        <v>93</v>
      </c>
      <c r="K187" s="0" t="s">
        <v>258</v>
      </c>
      <c r="L187" s="0" t="n">
        <v>1369</v>
      </c>
      <c r="N187" s="0" t="n">
        <v>1013</v>
      </c>
      <c r="O187" s="0" t="s">
        <v>259</v>
      </c>
      <c r="P187" s="0" t="s">
        <v>259</v>
      </c>
      <c r="Q187" s="0" t="n">
        <v>1</v>
      </c>
      <c r="X187" s="0" t="n">
        <v>0.38599</v>
      </c>
      <c r="Y187" s="0" t="n">
        <v>0</v>
      </c>
      <c r="Z187" s="0" t="n">
        <v>0</v>
      </c>
      <c r="AA187" s="0" t="n">
        <v>0</v>
      </c>
      <c r="AB187" s="0" t="n">
        <v>0</v>
      </c>
      <c r="AC187" s="0" t="n">
        <v>0</v>
      </c>
      <c r="AD187" s="0" t="n">
        <v>1</v>
      </c>
      <c r="AE187" s="0" t="n">
        <v>1</v>
      </c>
      <c r="AF187" s="0" t="s">
        <v>173</v>
      </c>
      <c r="AG187" s="0" t="n">
        <v>0.424589</v>
      </c>
      <c r="AH187" s="0" t="n">
        <v>2</v>
      </c>
      <c r="AI187" s="0" t="n">
        <v>86498111</v>
      </c>
      <c r="AJ187" s="0" t="n">
        <v>187</v>
      </c>
      <c r="AK187" s="0" t="n">
        <v>0</v>
      </c>
      <c r="AL187" s="0" t="n">
        <v>0</v>
      </c>
      <c r="AM187" s="0" t="n">
        <v>0</v>
      </c>
      <c r="AN187" s="0" t="n">
        <v>0</v>
      </c>
      <c r="AO187" s="0" t="n">
        <v>0</v>
      </c>
      <c r="AP187" s="0" t="n">
        <v>0</v>
      </c>
      <c r="AQ187" s="0" t="n">
        <v>0</v>
      </c>
      <c r="AR187" s="0" t="n">
        <v>0</v>
      </c>
    </row>
    <row r="188" customFormat="false" ht="12.75" hidden="false" customHeight="false" outlineLevel="0" collapsed="false">
      <c r="A188" s="0" t="n">
        <f aca="false">ROW(Source!A121)</f>
        <v>121</v>
      </c>
      <c r="B188" s="0" t="n">
        <v>86498122</v>
      </c>
      <c r="C188" s="0" t="n">
        <v>86498110</v>
      </c>
      <c r="D188" s="0" t="n">
        <v>0</v>
      </c>
      <c r="E188" s="0" t="n">
        <v>1</v>
      </c>
      <c r="F188" s="0" t="n">
        <v>1</v>
      </c>
      <c r="G188" s="0" t="n">
        <v>30515945</v>
      </c>
      <c r="H188" s="0" t="n">
        <v>3</v>
      </c>
      <c r="I188" s="0" t="s">
        <v>346</v>
      </c>
      <c r="K188" s="0" t="s">
        <v>347</v>
      </c>
      <c r="L188" s="0" t="n">
        <v>1346</v>
      </c>
      <c r="N188" s="0" t="n">
        <v>1009</v>
      </c>
      <c r="O188" s="0" t="s">
        <v>307</v>
      </c>
      <c r="P188" s="0" t="s">
        <v>307</v>
      </c>
      <c r="Q188" s="0" t="n">
        <v>1</v>
      </c>
      <c r="X188" s="0" t="n">
        <v>0.02</v>
      </c>
      <c r="Y188" s="0" t="n">
        <v>159.06</v>
      </c>
      <c r="Z188" s="0" t="n">
        <v>0</v>
      </c>
      <c r="AA188" s="0" t="n">
        <v>0</v>
      </c>
      <c r="AB188" s="0" t="n">
        <v>0</v>
      </c>
      <c r="AC188" s="0" t="n">
        <v>0</v>
      </c>
      <c r="AD188" s="0" t="n">
        <v>1</v>
      </c>
      <c r="AE188" s="0" t="n">
        <v>0</v>
      </c>
      <c r="AG188" s="0" t="n">
        <v>0.02</v>
      </c>
      <c r="AH188" s="0" t="n">
        <v>2</v>
      </c>
      <c r="AI188" s="0" t="n">
        <v>86498112</v>
      </c>
      <c r="AJ188" s="0" t="n">
        <v>188</v>
      </c>
      <c r="AK188" s="0" t="n">
        <v>0</v>
      </c>
      <c r="AL188" s="0" t="n">
        <v>0</v>
      </c>
      <c r="AM188" s="0" t="n">
        <v>0</v>
      </c>
      <c r="AN188" s="0" t="n">
        <v>0</v>
      </c>
      <c r="AO188" s="0" t="n">
        <v>0</v>
      </c>
      <c r="AP188" s="0" t="n">
        <v>0</v>
      </c>
      <c r="AQ188" s="0" t="n">
        <v>0</v>
      </c>
      <c r="AR188" s="0" t="n">
        <v>0</v>
      </c>
    </row>
    <row r="189" customFormat="false" ht="12.75" hidden="false" customHeight="false" outlineLevel="0" collapsed="false">
      <c r="A189" s="0" t="n">
        <f aca="false">ROW(Source!A121)</f>
        <v>121</v>
      </c>
      <c r="B189" s="0" t="n">
        <v>86498123</v>
      </c>
      <c r="C189" s="0" t="n">
        <v>86498110</v>
      </c>
      <c r="D189" s="0" t="n">
        <v>0</v>
      </c>
      <c r="E189" s="0" t="n">
        <v>1</v>
      </c>
      <c r="F189" s="0" t="n">
        <v>1</v>
      </c>
      <c r="G189" s="0" t="n">
        <v>30515945</v>
      </c>
      <c r="H189" s="0" t="n">
        <v>3</v>
      </c>
      <c r="I189" s="0" t="s">
        <v>348</v>
      </c>
      <c r="K189" s="0" t="s">
        <v>349</v>
      </c>
      <c r="L189" s="0" t="n">
        <v>1348</v>
      </c>
      <c r="N189" s="0" t="n">
        <v>1009</v>
      </c>
      <c r="O189" s="0" t="s">
        <v>220</v>
      </c>
      <c r="P189" s="0" t="s">
        <v>220</v>
      </c>
      <c r="Q189" s="0" t="n">
        <v>1000</v>
      </c>
      <c r="X189" s="0" t="n">
        <v>1E-005</v>
      </c>
      <c r="Y189" s="0" t="n">
        <v>16474.36</v>
      </c>
      <c r="Z189" s="0" t="n">
        <v>0</v>
      </c>
      <c r="AA189" s="0" t="n">
        <v>0</v>
      </c>
      <c r="AB189" s="0" t="n">
        <v>0</v>
      </c>
      <c r="AC189" s="0" t="n">
        <v>0</v>
      </c>
      <c r="AD189" s="0" t="n">
        <v>1</v>
      </c>
      <c r="AE189" s="0" t="n">
        <v>0</v>
      </c>
      <c r="AG189" s="0" t="n">
        <v>1E-005</v>
      </c>
      <c r="AH189" s="0" t="n">
        <v>2</v>
      </c>
      <c r="AI189" s="0" t="n">
        <v>86498113</v>
      </c>
      <c r="AJ189" s="0" t="n">
        <v>189</v>
      </c>
      <c r="AK189" s="0" t="n">
        <v>0</v>
      </c>
      <c r="AL189" s="0" t="n">
        <v>0</v>
      </c>
      <c r="AM189" s="0" t="n">
        <v>0</v>
      </c>
      <c r="AN189" s="0" t="n">
        <v>0</v>
      </c>
      <c r="AO189" s="0" t="n">
        <v>0</v>
      </c>
      <c r="AP189" s="0" t="n">
        <v>0</v>
      </c>
      <c r="AQ189" s="0" t="n">
        <v>0</v>
      </c>
      <c r="AR189" s="0" t="n">
        <v>0</v>
      </c>
    </row>
    <row r="190" customFormat="false" ht="12.75" hidden="false" customHeight="false" outlineLevel="0" collapsed="false">
      <c r="A190" s="0" t="n">
        <f aca="false">ROW(Source!A121)</f>
        <v>121</v>
      </c>
      <c r="B190" s="0" t="n">
        <v>86498124</v>
      </c>
      <c r="C190" s="0" t="n">
        <v>86498110</v>
      </c>
      <c r="D190" s="0" t="n">
        <v>0</v>
      </c>
      <c r="E190" s="0" t="n">
        <v>1</v>
      </c>
      <c r="F190" s="0" t="n">
        <v>1</v>
      </c>
      <c r="G190" s="0" t="n">
        <v>30515945</v>
      </c>
      <c r="H190" s="0" t="n">
        <v>3</v>
      </c>
      <c r="I190" s="0" t="s">
        <v>350</v>
      </c>
      <c r="K190" s="0" t="s">
        <v>351</v>
      </c>
      <c r="L190" s="0" t="n">
        <v>1348</v>
      </c>
      <c r="N190" s="0" t="n">
        <v>1009</v>
      </c>
      <c r="O190" s="0" t="s">
        <v>220</v>
      </c>
      <c r="P190" s="0" t="s">
        <v>220</v>
      </c>
      <c r="Q190" s="0" t="n">
        <v>1000</v>
      </c>
      <c r="X190" s="0" t="n">
        <v>3E-005</v>
      </c>
      <c r="Y190" s="0" t="n">
        <v>11191.39</v>
      </c>
      <c r="Z190" s="0" t="n">
        <v>0</v>
      </c>
      <c r="AA190" s="0" t="n">
        <v>0</v>
      </c>
      <c r="AB190" s="0" t="n">
        <v>0</v>
      </c>
      <c r="AC190" s="0" t="n">
        <v>0</v>
      </c>
      <c r="AD190" s="0" t="n">
        <v>1</v>
      </c>
      <c r="AE190" s="0" t="n">
        <v>0</v>
      </c>
      <c r="AG190" s="0" t="n">
        <v>3E-005</v>
      </c>
      <c r="AH190" s="0" t="n">
        <v>2</v>
      </c>
      <c r="AI190" s="0" t="n">
        <v>86498114</v>
      </c>
      <c r="AJ190" s="0" t="n">
        <v>190</v>
      </c>
      <c r="AK190" s="0" t="n">
        <v>0</v>
      </c>
      <c r="AL190" s="0" t="n">
        <v>0</v>
      </c>
      <c r="AM190" s="0" t="n">
        <v>0</v>
      </c>
      <c r="AN190" s="0" t="n">
        <v>0</v>
      </c>
      <c r="AO190" s="0" t="n">
        <v>0</v>
      </c>
      <c r="AP190" s="0" t="n">
        <v>0</v>
      </c>
      <c r="AQ190" s="0" t="n">
        <v>0</v>
      </c>
      <c r="AR190" s="0" t="n">
        <v>0</v>
      </c>
    </row>
    <row r="191" customFormat="false" ht="12.75" hidden="false" customHeight="false" outlineLevel="0" collapsed="false">
      <c r="A191" s="0" t="n">
        <f aca="false">ROW(Source!A121)</f>
        <v>121</v>
      </c>
      <c r="B191" s="0" t="n">
        <v>86498125</v>
      </c>
      <c r="C191" s="0" t="n">
        <v>86498110</v>
      </c>
      <c r="D191" s="0" t="n">
        <v>0</v>
      </c>
      <c r="E191" s="0" t="n">
        <v>1</v>
      </c>
      <c r="F191" s="0" t="n">
        <v>1</v>
      </c>
      <c r="G191" s="0" t="n">
        <v>30515945</v>
      </c>
      <c r="H191" s="0" t="n">
        <v>3</v>
      </c>
      <c r="I191" s="0" t="s">
        <v>352</v>
      </c>
      <c r="K191" s="0" t="s">
        <v>353</v>
      </c>
      <c r="L191" s="0" t="n">
        <v>1346</v>
      </c>
      <c r="N191" s="0" t="n">
        <v>1009</v>
      </c>
      <c r="O191" s="0" t="s">
        <v>307</v>
      </c>
      <c r="P191" s="0" t="s">
        <v>307</v>
      </c>
      <c r="Q191" s="0" t="n">
        <v>1</v>
      </c>
      <c r="X191" s="0" t="n">
        <v>0.02</v>
      </c>
      <c r="Y191" s="0" t="n">
        <v>138.85</v>
      </c>
      <c r="Z191" s="0" t="n">
        <v>0</v>
      </c>
      <c r="AA191" s="0" t="n">
        <v>0</v>
      </c>
      <c r="AB191" s="0" t="n">
        <v>0</v>
      </c>
      <c r="AC191" s="0" t="n">
        <v>0</v>
      </c>
      <c r="AD191" s="0" t="n">
        <v>1</v>
      </c>
      <c r="AE191" s="0" t="n">
        <v>0</v>
      </c>
      <c r="AG191" s="0" t="n">
        <v>0.02</v>
      </c>
      <c r="AH191" s="0" t="n">
        <v>2</v>
      </c>
      <c r="AI191" s="0" t="n">
        <v>86498115</v>
      </c>
      <c r="AJ191" s="0" t="n">
        <v>191</v>
      </c>
      <c r="AK191" s="0" t="n">
        <v>0</v>
      </c>
      <c r="AL191" s="0" t="n">
        <v>0</v>
      </c>
      <c r="AM191" s="0" t="n">
        <v>0</v>
      </c>
      <c r="AN191" s="0" t="n">
        <v>0</v>
      </c>
      <c r="AO191" s="0" t="n">
        <v>0</v>
      </c>
      <c r="AP191" s="0" t="n">
        <v>0</v>
      </c>
      <c r="AQ191" s="0" t="n">
        <v>0</v>
      </c>
      <c r="AR191" s="0" t="n">
        <v>0</v>
      </c>
    </row>
    <row r="192" customFormat="false" ht="12.75" hidden="false" customHeight="false" outlineLevel="0" collapsed="false">
      <c r="A192" s="0" t="n">
        <f aca="false">ROW(Source!A121)</f>
        <v>121</v>
      </c>
      <c r="B192" s="0" t="n">
        <v>86498126</v>
      </c>
      <c r="C192" s="0" t="n">
        <v>86498110</v>
      </c>
      <c r="D192" s="0" t="n">
        <v>0</v>
      </c>
      <c r="E192" s="0" t="n">
        <v>1</v>
      </c>
      <c r="F192" s="0" t="n">
        <v>1</v>
      </c>
      <c r="G192" s="0" t="n">
        <v>30515945</v>
      </c>
      <c r="H192" s="0" t="n">
        <v>3</v>
      </c>
      <c r="I192" s="0" t="s">
        <v>242</v>
      </c>
      <c r="K192" s="0" t="s">
        <v>68</v>
      </c>
      <c r="L192" s="0" t="n">
        <v>1348</v>
      </c>
      <c r="N192" s="0" t="n">
        <v>1009</v>
      </c>
      <c r="O192" s="0" t="s">
        <v>220</v>
      </c>
      <c r="P192" s="0" t="s">
        <v>220</v>
      </c>
      <c r="Q192" s="0" t="n">
        <v>1000</v>
      </c>
      <c r="X192" s="0" t="n">
        <v>5E-005</v>
      </c>
      <c r="Y192" s="0" t="n">
        <v>60960.43</v>
      </c>
      <c r="Z192" s="0" t="n">
        <v>0</v>
      </c>
      <c r="AA192" s="0" t="n">
        <v>0</v>
      </c>
      <c r="AB192" s="0" t="n">
        <v>0</v>
      </c>
      <c r="AC192" s="0" t="n">
        <v>0</v>
      </c>
      <c r="AD192" s="0" t="n">
        <v>1</v>
      </c>
      <c r="AE192" s="0" t="n">
        <v>0</v>
      </c>
      <c r="AG192" s="0" t="n">
        <v>5E-005</v>
      </c>
      <c r="AH192" s="0" t="n">
        <v>2</v>
      </c>
      <c r="AI192" s="0" t="n">
        <v>86498116</v>
      </c>
      <c r="AJ192" s="0" t="n">
        <v>192</v>
      </c>
      <c r="AK192" s="0" t="n">
        <v>0</v>
      </c>
      <c r="AL192" s="0" t="n">
        <v>0</v>
      </c>
      <c r="AM192" s="0" t="n">
        <v>0</v>
      </c>
      <c r="AN192" s="0" t="n">
        <v>0</v>
      </c>
      <c r="AO192" s="0" t="n">
        <v>0</v>
      </c>
      <c r="AP192" s="0" t="n">
        <v>0</v>
      </c>
      <c r="AQ192" s="0" t="n">
        <v>0</v>
      </c>
      <c r="AR192" s="0" t="n">
        <v>0</v>
      </c>
    </row>
    <row r="193" customFormat="false" ht="12.75" hidden="false" customHeight="false" outlineLevel="0" collapsed="false">
      <c r="A193" s="0" t="n">
        <f aca="false">ROW(Source!A121)</f>
        <v>121</v>
      </c>
      <c r="B193" s="0" t="n">
        <v>86498127</v>
      </c>
      <c r="C193" s="0" t="n">
        <v>86498110</v>
      </c>
      <c r="D193" s="0" t="n">
        <v>0</v>
      </c>
      <c r="E193" s="0" t="n">
        <v>1</v>
      </c>
      <c r="F193" s="0" t="n">
        <v>1</v>
      </c>
      <c r="G193" s="0" t="n">
        <v>30515945</v>
      </c>
      <c r="H193" s="0" t="n">
        <v>3</v>
      </c>
      <c r="I193" s="0" t="s">
        <v>354</v>
      </c>
      <c r="K193" s="0" t="s">
        <v>355</v>
      </c>
      <c r="L193" s="0" t="n">
        <v>1356</v>
      </c>
      <c r="N193" s="0" t="n">
        <v>1010</v>
      </c>
      <c r="O193" s="0" t="s">
        <v>356</v>
      </c>
      <c r="P193" s="0" t="s">
        <v>356</v>
      </c>
      <c r="Q193" s="0" t="n">
        <v>1000</v>
      </c>
      <c r="X193" s="0" t="n">
        <v>0.001</v>
      </c>
      <c r="Y193" s="0" t="n">
        <v>226.66</v>
      </c>
      <c r="Z193" s="0" t="n">
        <v>0</v>
      </c>
      <c r="AA193" s="0" t="n">
        <v>0</v>
      </c>
      <c r="AB193" s="0" t="n">
        <v>0</v>
      </c>
      <c r="AC193" s="0" t="n">
        <v>0</v>
      </c>
      <c r="AD193" s="0" t="n">
        <v>1</v>
      </c>
      <c r="AE193" s="0" t="n">
        <v>0</v>
      </c>
      <c r="AG193" s="0" t="n">
        <v>0.001</v>
      </c>
      <c r="AH193" s="0" t="n">
        <v>2</v>
      </c>
      <c r="AI193" s="0" t="n">
        <v>86498117</v>
      </c>
      <c r="AJ193" s="0" t="n">
        <v>193</v>
      </c>
      <c r="AK193" s="0" t="n">
        <v>0</v>
      </c>
      <c r="AL193" s="0" t="n">
        <v>0</v>
      </c>
      <c r="AM193" s="0" t="n">
        <v>0</v>
      </c>
      <c r="AN193" s="0" t="n">
        <v>0</v>
      </c>
      <c r="AO193" s="0" t="n">
        <v>0</v>
      </c>
      <c r="AP193" s="0" t="n">
        <v>0</v>
      </c>
      <c r="AQ193" s="0" t="n">
        <v>0</v>
      </c>
      <c r="AR193" s="0" t="n">
        <v>0</v>
      </c>
    </row>
    <row r="194" customFormat="false" ht="12.75" hidden="false" customHeight="false" outlineLevel="0" collapsed="false">
      <c r="A194" s="0" t="n">
        <f aca="false">ROW(Source!A121)</f>
        <v>121</v>
      </c>
      <c r="B194" s="0" t="n">
        <v>86498128</v>
      </c>
      <c r="C194" s="0" t="n">
        <v>86498110</v>
      </c>
      <c r="D194" s="0" t="n">
        <v>0</v>
      </c>
      <c r="E194" s="0" t="n">
        <v>1</v>
      </c>
      <c r="F194" s="0" t="n">
        <v>1</v>
      </c>
      <c r="G194" s="0" t="n">
        <v>30515945</v>
      </c>
      <c r="H194" s="0" t="n">
        <v>3</v>
      </c>
      <c r="I194" s="0" t="s">
        <v>357</v>
      </c>
      <c r="K194" s="0" t="s">
        <v>358</v>
      </c>
      <c r="L194" s="0" t="n">
        <v>1303</v>
      </c>
      <c r="N194" s="0" t="n">
        <v>1003</v>
      </c>
      <c r="O194" s="0" t="s">
        <v>316</v>
      </c>
      <c r="P194" s="0" t="s">
        <v>316</v>
      </c>
      <c r="Q194" s="0" t="n">
        <v>1000</v>
      </c>
      <c r="X194" s="0" t="n">
        <v>0.00314</v>
      </c>
      <c r="Y194" s="0" t="n">
        <v>2897.31</v>
      </c>
      <c r="Z194" s="0" t="n">
        <v>0</v>
      </c>
      <c r="AA194" s="0" t="n">
        <v>0</v>
      </c>
      <c r="AB194" s="0" t="n">
        <v>0</v>
      </c>
      <c r="AC194" s="0" t="n">
        <v>0</v>
      </c>
      <c r="AD194" s="0" t="n">
        <v>1</v>
      </c>
      <c r="AE194" s="0" t="n">
        <v>0</v>
      </c>
      <c r="AG194" s="0" t="n">
        <v>0.00314</v>
      </c>
      <c r="AH194" s="0" t="n">
        <v>2</v>
      </c>
      <c r="AI194" s="0" t="n">
        <v>86498118</v>
      </c>
      <c r="AJ194" s="0" t="n">
        <v>194</v>
      </c>
      <c r="AK194" s="0" t="n">
        <v>0</v>
      </c>
      <c r="AL194" s="0" t="n">
        <v>0</v>
      </c>
      <c r="AM194" s="0" t="n">
        <v>0</v>
      </c>
      <c r="AN194" s="0" t="n">
        <v>0</v>
      </c>
      <c r="AO194" s="0" t="n">
        <v>0</v>
      </c>
      <c r="AP194" s="0" t="n">
        <v>0</v>
      </c>
      <c r="AQ194" s="0" t="n">
        <v>0</v>
      </c>
      <c r="AR194" s="0" t="n">
        <v>0</v>
      </c>
    </row>
    <row r="195" customFormat="false" ht="12.75" hidden="false" customHeight="false" outlineLevel="0" collapsed="false">
      <c r="A195" s="0" t="n">
        <f aca="false">ROW(Source!A121)</f>
        <v>121</v>
      </c>
      <c r="B195" s="0" t="n">
        <v>86498129</v>
      </c>
      <c r="C195" s="0" t="n">
        <v>86498110</v>
      </c>
      <c r="D195" s="0" t="n">
        <v>64749792</v>
      </c>
      <c r="E195" s="0" t="n">
        <v>1</v>
      </c>
      <c r="F195" s="0" t="n">
        <v>1</v>
      </c>
      <c r="G195" s="0" t="n">
        <v>30515945</v>
      </c>
      <c r="H195" s="0" t="n">
        <v>3</v>
      </c>
      <c r="I195" s="0" t="s">
        <v>359</v>
      </c>
      <c r="K195" s="0" t="s">
        <v>360</v>
      </c>
      <c r="L195" s="0" t="n">
        <v>1354</v>
      </c>
      <c r="N195" s="0" t="n">
        <v>1010</v>
      </c>
      <c r="O195" s="0" t="s">
        <v>277</v>
      </c>
      <c r="P195" s="0" t="s">
        <v>277</v>
      </c>
      <c r="Q195" s="0" t="n">
        <v>1</v>
      </c>
      <c r="X195" s="0" t="n">
        <v>1</v>
      </c>
      <c r="Y195" s="0" t="n">
        <v>0</v>
      </c>
      <c r="Z195" s="0" t="n">
        <v>0</v>
      </c>
      <c r="AA195" s="0" t="n">
        <v>0</v>
      </c>
      <c r="AB195" s="0" t="n">
        <v>0</v>
      </c>
      <c r="AC195" s="0" t="n">
        <v>0</v>
      </c>
      <c r="AD195" s="0" t="n">
        <v>0</v>
      </c>
      <c r="AE195" s="0" t="n">
        <v>0</v>
      </c>
      <c r="AG195" s="0" t="n">
        <v>1</v>
      </c>
      <c r="AH195" s="0" t="n">
        <v>2</v>
      </c>
      <c r="AI195" s="0" t="n">
        <v>86498119</v>
      </c>
      <c r="AJ195" s="0" t="n">
        <v>195</v>
      </c>
      <c r="AK195" s="0" t="n">
        <v>0</v>
      </c>
      <c r="AL195" s="0" t="n">
        <v>0</v>
      </c>
      <c r="AM195" s="0" t="n">
        <v>0</v>
      </c>
      <c r="AN195" s="0" t="n">
        <v>0</v>
      </c>
      <c r="AO195" s="0" t="n">
        <v>0</v>
      </c>
      <c r="AP195" s="0" t="n">
        <v>0</v>
      </c>
      <c r="AQ195" s="0" t="n">
        <v>0</v>
      </c>
      <c r="AR195" s="0" t="n">
        <v>0</v>
      </c>
    </row>
    <row r="196" customFormat="false" ht="12.75" hidden="false" customHeight="false" outlineLevel="0" collapsed="false">
      <c r="A196" s="0" t="n">
        <f aca="false">ROW(Source!A121)</f>
        <v>121</v>
      </c>
      <c r="B196" s="0" t="n">
        <v>86498130</v>
      </c>
      <c r="C196" s="0" t="n">
        <v>86498110</v>
      </c>
      <c r="D196" s="0" t="n">
        <v>64759126</v>
      </c>
      <c r="E196" s="0" t="n">
        <v>1</v>
      </c>
      <c r="F196" s="0" t="n">
        <v>1</v>
      </c>
      <c r="G196" s="0" t="n">
        <v>30515945</v>
      </c>
      <c r="H196" s="0" t="n">
        <v>3</v>
      </c>
      <c r="I196" s="0" t="s">
        <v>361</v>
      </c>
      <c r="K196" s="0" t="s">
        <v>362</v>
      </c>
      <c r="L196" s="0" t="n">
        <v>1391</v>
      </c>
      <c r="N196" s="0" t="n">
        <v>1013</v>
      </c>
      <c r="O196" s="0" t="s">
        <v>363</v>
      </c>
      <c r="P196" s="0" t="s">
        <v>363</v>
      </c>
      <c r="Q196" s="0" t="n">
        <v>1</v>
      </c>
      <c r="X196" s="0" t="n">
        <v>1.02</v>
      </c>
      <c r="Y196" s="0" t="n">
        <v>0</v>
      </c>
      <c r="Z196" s="0" t="n">
        <v>0</v>
      </c>
      <c r="AA196" s="0" t="n">
        <v>0</v>
      </c>
      <c r="AB196" s="0" t="n">
        <v>0</v>
      </c>
      <c r="AC196" s="0" t="n">
        <v>0</v>
      </c>
      <c r="AD196" s="0" t="n">
        <v>0</v>
      </c>
      <c r="AE196" s="0" t="n">
        <v>0</v>
      </c>
      <c r="AG196" s="0" t="n">
        <v>1.02</v>
      </c>
      <c r="AH196" s="0" t="n">
        <v>2</v>
      </c>
      <c r="AI196" s="0" t="n">
        <v>86498120</v>
      </c>
      <c r="AJ196" s="0" t="n">
        <v>196</v>
      </c>
      <c r="AK196" s="0" t="n">
        <v>0</v>
      </c>
      <c r="AL196" s="0" t="n">
        <v>0</v>
      </c>
      <c r="AM196" s="0" t="n">
        <v>0</v>
      </c>
      <c r="AN196" s="0" t="n">
        <v>0</v>
      </c>
      <c r="AO196" s="0" t="n">
        <v>0</v>
      </c>
      <c r="AP196" s="0" t="n">
        <v>0</v>
      </c>
      <c r="AQ196" s="0" t="n">
        <v>0</v>
      </c>
      <c r="AR196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A33" activeCellId="0" sqref="A33"/>
    </sheetView>
  </sheetViews>
  <sheetFormatPr defaultColWidth="9.12890625" defaultRowHeight="12.75" zeroHeight="false" outlineLevelRow="0" outlineLevelCol="0"/>
  <sheetData/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Y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9" activeCellId="0" sqref="A79"/>
    </sheetView>
  </sheetViews>
  <sheetFormatPr defaultColWidth="9.1289062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76</v>
      </c>
      <c r="D1" s="0" t="s">
        <v>77</v>
      </c>
      <c r="F1" s="0" t="n">
        <v>0</v>
      </c>
      <c r="G1" s="0" t="n">
        <v>0</v>
      </c>
      <c r="H1" s="0" t="n">
        <v>0</v>
      </c>
      <c r="I1" s="0" t="s">
        <v>78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</row>
    <row r="12" customFormat="false" ht="12.75" hidden="false" customHeight="false" outlineLevel="0" collapsed="false">
      <c r="F12" s="0" t="str">
        <f aca="false">Source!F12</f>
        <v>ЛС-02-01-02</v>
      </c>
      <c r="G12" s="0" t="str">
        <f aca="false">Source!G12</f>
        <v>Электрохимическая защита</v>
      </c>
      <c r="AJ12" s="0" t="n">
        <v>0</v>
      </c>
      <c r="CY12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LibreOffice/7.5.7.1$Windows_X86_64 LibreOffice_project/47eb0cf7efbacdee9b19ae25d6752381ede23126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2026-09-27T18:05:46Z</dcterms:modified>
  <cp:revision>2</cp:revision>
  <dc:subject/>
  <dc:title/>
</cp:coreProperties>
</file>