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ЛС-09-01-01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'ЛС-09-01-01'!$A$1:$K$70</definedName>
    <definedName function="false" hidden="false" localSheetId="0" name="_xlnm.Print_Titles" vbProcedure="false">'ЛС-09-01-01'!$27:$27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<sst xmlns="http://schemas.openxmlformats.org/spreadsheetml/2006/main" count="419" uniqueCount="135">
  <si>
    <t xml:space="preserve">Форма № 4б</t>
  </si>
  <si>
    <t xml:space="preserve">25МГ-ДПР-2750 — Реконструкция газопровода низкого давления. Пусконаладочные работы электрохимической защиты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</si>
  <si>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</si>
  <si>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</si>
  <si>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</si>
  <si>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</si>
  <si>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</si>
  <si>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</si>
  <si>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</si>
  <si>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</si>
  <si>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</si>
  <si>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</si>
  <si>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</si>
  <si>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</si>
  <si>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</si>
  <si>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</si>
  <si>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</si>
  <si>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</si>
  <si>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</si>
  <si>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</si>
  <si>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</si>
  <si>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</si>
  <si>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</si>
  <si>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</si>
  <si>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</si>
  <si>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</si>
  <si>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</si>
  <si>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</si>
  <si>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</si>
  <si>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</si>
  <si>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Измерение сопротивления растеканию тока заземлителя (применительно)</t>
  </si>
  <si>
    <t xml:space="preserve">ЗП</t>
  </si>
  <si>
    <t xml:space="preserve">НР от ФОТ</t>
  </si>
  <si>
    <t xml:space="preserve">%</t>
  </si>
  <si>
    <t xml:space="preserve">СП от ФОТ</t>
  </si>
  <si>
    <t xml:space="preserve">ЗТР</t>
  </si>
  <si>
    <t xml:space="preserve">чел-ч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</si>
  <si>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</si>
  <si>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</si>
  <si>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</si>
  <si>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Проверка наличия цепи между заземлителями и заземленными элементами (применительно)</t>
  </si>
  <si>
    <t xml:space="preserve">   Итого по ТСН-2001.16</t>
  </si>
  <si>
    <t xml:space="preserve">   Итого возвратных сумм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</si>
  <si>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</si>
  <si>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</si>
  <si>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</si>
  <si>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</si>
  <si>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</si>
  <si>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</si>
  <si>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   </t>
  </si>
  <si>
    <t xml:space="preserve">25МГ-ДПР-2750</t>
  </si>
  <si>
    <t xml:space="preserve">25МГ-ДПР-2750 — Реконструкция газопровода низкого давления</t>
  </si>
  <si>
    <t xml:space="preserve">ЛС-09-01-01</t>
  </si>
  <si>
    <t xml:space="preserve">Пусконаладочные работы электрохимической защиты</t>
  </si>
  <si>
    <t xml:space="preserve">Технический отчёт АЗ (ТКР.ТО), выписка "ЭХЗ для смет" (16.09), "Объемы ОПС"</t>
  </si>
  <si>
    <t xml:space="preserve">Основание:Технический отчёт АЗ (ТКР.ТО), выписка "ЭХЗ для смет" (16.09), "Объемы ОПС"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</si>
  <si>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</si>
  <si>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</si>
  <si>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</si>
  <si>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</si>
  <si>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</si>
  <si>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</si>
  <si>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</si>
  <si>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</si>
  <si>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Пусконаладочные работы ЭХЗ</t>
  </si>
  <si>
    <t xml:space="preserve">5.1-151-1</t>
  </si>
  <si>
    <t xml:space="preserve">1 измерение</t>
  </si>
  <si>
    <t xml:space="preserve">5.1-151-1 Применительно, ТСН-2001.12 п. 3.4.5</t>
  </si>
  <si>
    <t xml:space="preserve">Пусконаладочные работы</t>
  </si>
  <si>
    <t xml:space="preserve">ТСН-2001.5-1. 1-1...1-189</t>
  </si>
  <si>
    <t xml:space="preserve">ТСН-2001.5-1-1</t>
  </si>
  <si>
    <t xml:space="preserve">2</t>
  </si>
  <si>
    <t xml:space="preserve">5.1-152-1</t>
  </si>
  <si>
    <t xml:space="preserve">1 ТОЧКА</t>
  </si>
  <si>
    <t xml:space="preserve">5.1-152-1 Применительно, ТСН-2001.12 п. 3.4.5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</si>
  <si>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</si>
  <si>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</si>
  <si>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</si>
  <si>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</si>
  <si>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</si>
  <si>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</si>
  <si>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</si>
  <si>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</si>
  <si>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</si>
  <si>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</si>
  <si>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</si>
  <si>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</si>
  <si>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</si>
  <si>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</si>
  <si>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</si>
  <si>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</si>
  <si>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</si>
  <si>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</si>
  <si>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</si>
  <si>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</si>
  <si>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</si>
  <si>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</si>
  <si>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</si>
  <si>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</si>
  <si>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</si>
  <si>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</si>
  <si>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</si>
  <si>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</si>
  <si>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</si>
  <si>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</si>
  <si>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</si>
  <si>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</si>
  <si>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</si>
  <si>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</si>
  <si>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</si>
  <si>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</si>
  <si>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</si>
  <si>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</si>
  <si>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</si>
  <si>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</si>
  <si>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</si>
  <si>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</si>
  <si>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</si>
  <si>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</si>
  <si>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</si>
  <si>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</si>
  <si>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</si>
  <si>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</si>
  <si>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</si>
  <si>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</si>
  <si>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</si>
  <si>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</si>
  <si>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</si>
  <si>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</si>
  <si>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</si>
  <si>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</si>
  <si>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</si>
  <si>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</si>
  <si>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Затраты труда рабочих среднего разряда 1</t>
  </si>
  <si>
    <t xml:space="preserve">чел.-ч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</si>
</sst>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;[RED]&quot;- &quot;#,##0.00"/>
    <numFmt numFmtId="166" formatCode="#,##0.00;[RED]&quot;- &quot;#,##0.00"/>
    <numFmt numFmtId="167" formatCode="General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true" hidden="true" outlineLevel="0" max="43" min="43" style="0" width="103.23"/>
    <col collapsed="false" customWidth="false" hidden="true" outlineLevel="0" max="47" min="44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17.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AP3" s="4" t="s">
        <v>1</v>
      </c>
    </row>
    <row r="4" customFormat="false" ht="15.8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6" t="str">
        <f aca="false">CONCATENATE( "ЛОКАЛЬНАЯ СМЕТА № " ,IF(Source!F12&lt;&gt;"Новый объект", Source!F12, ""))</f>
        <v>ЛОКАЛЬНАЯ СМЕТА № ЛС-09-01-01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15.8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Format="false" ht="19.35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4.25" hidden="false" customHeight="true" outlineLevel="0" collapsed="false">
      <c r="A9" s="9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10" t="str">
        <f aca="false">CONCATENATE( "Основание: чертежи № " , Source!J12)</f>
        <v>Основание: чертежи № Технический отчёт АЗ (ТКР.ТО), выписка "ЭХЗ для смет" (16.09), "Объемы ОПС"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customFormat="false" ht="15.8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2" t="s">
        <v>4</v>
      </c>
      <c r="J13" s="12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3" t="s">
        <v>6</v>
      </c>
      <c r="F14" s="13"/>
      <c r="G14" s="13"/>
      <c r="H14" s="13"/>
      <c r="I14" s="14" t="n">
        <f aca="false">I15+I16+I17+I18</f>
        <v>0.13</v>
      </c>
      <c r="J14" s="14" t="n">
        <f aca="false">J15+J16+J17+J18</f>
        <v>7.53</v>
      </c>
      <c r="K14" s="15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6" t="s">
        <v>8</v>
      </c>
      <c r="F15" s="16"/>
      <c r="G15" s="16"/>
      <c r="H15" s="16"/>
      <c r="I15" s="17" t="n">
        <f aca="false">ROUND((Source!F110)/1000, 2)</f>
        <v>0</v>
      </c>
      <c r="J15" s="17" t="n">
        <f aca="false">ROUND((Source!P110)/1000, 2)</f>
        <v>0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6" t="s">
        <v>9</v>
      </c>
      <c r="F16" s="16"/>
      <c r="G16" s="16"/>
      <c r="H16" s="16"/>
      <c r="I16" s="17" t="n">
        <f aca="false">ROUND((Source!F111)/1000, 2)</f>
        <v>0</v>
      </c>
      <c r="J16" s="17" t="n">
        <f aca="false">ROUND((Source!P111)/1000, 2)</f>
        <v>0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6" t="s">
        <v>10</v>
      </c>
      <c r="F17" s="16"/>
      <c r="G17" s="16"/>
      <c r="H17" s="16"/>
      <c r="I17" s="17" t="n">
        <f aca="false">ROUND((Source!F102)/1000, 2)</f>
        <v>0</v>
      </c>
      <c r="J17" s="17" t="n">
        <f aca="false">ROUND((Source!P102)/1000,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6" t="s">
        <v>11</v>
      </c>
      <c r="F18" s="16"/>
      <c r="G18" s="16"/>
      <c r="H18" s="16"/>
      <c r="I18" s="17" t="n">
        <f aca="false">ROUND((Source!F112+Source!F113)/1000, 2)</f>
        <v>0.13</v>
      </c>
      <c r="J18" s="17" t="n">
        <f aca="false">ROUND((Source!P112+Source!P113)/1000, 2)</f>
        <v>7.53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6" t="s">
        <v>12</v>
      </c>
      <c r="F19" s="16"/>
      <c r="G19" s="16"/>
      <c r="H19" s="16"/>
      <c r="I19" s="17" t="n">
        <f aca="false">(Source!F108+ Source!F107)/1000</f>
        <v>0.06204</v>
      </c>
      <c r="J19" s="17" t="n">
        <f aca="false">((Source!P108 + Source!P107)/1000)</f>
        <v>3.58343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6" t="s">
        <v>13</v>
      </c>
      <c r="F20" s="16"/>
      <c r="G20" s="16"/>
      <c r="H20" s="16"/>
      <c r="I20" s="17" t="n">
        <f aca="false">Source!F115</f>
        <v>3.92</v>
      </c>
      <c r="J20" s="18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6" t="s">
        <v>15</v>
      </c>
      <c r="F21" s="16"/>
      <c r="G21" s="16"/>
      <c r="H21" s="16"/>
      <c r="I21" s="18"/>
      <c r="J21" s="18"/>
      <c r="K21" s="2"/>
    </row>
    <row r="22" customFormat="false" ht="15.8" hidden="true" customHeight="true" outlineLevel="0" collapsed="false">
      <c r="A22" s="2"/>
      <c r="B22" s="2"/>
      <c r="C22" s="2"/>
      <c r="D22" s="2"/>
      <c r="E22" s="16" t="s">
        <v>16</v>
      </c>
      <c r="F22" s="16"/>
      <c r="G22" s="16"/>
      <c r="H22" s="16"/>
      <c r="I22" s="17" t="n">
        <f aca="false">SUM(Y1:Y62)/1000</f>
        <v>0</v>
      </c>
      <c r="J22" s="17" t="n">
        <f aca="false">SUM(Z1:Z62)/1000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6"/>
      <c r="G23" s="16"/>
      <c r="H23" s="16"/>
      <c r="I23" s="18"/>
      <c r="J23" s="18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6"/>
      <c r="G24" s="16"/>
      <c r="H24" s="16"/>
      <c r="I24" s="18"/>
      <c r="J24" s="18"/>
      <c r="K24" s="2"/>
    </row>
    <row r="25" customFormat="false" ht="15.8" hidden="false" customHeight="false" outlineLevel="0" collapsed="false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AP25" s="16" t="s">
        <v>18</v>
      </c>
    </row>
    <row r="26" customFormat="false" ht="91.75" hidden="false" customHeight="true" outlineLevel="0" collapsed="false">
      <c r="A26" s="20" t="s">
        <v>19</v>
      </c>
      <c r="B26" s="20" t="s">
        <v>20</v>
      </c>
      <c r="C26" s="20" t="s">
        <v>21</v>
      </c>
      <c r="D26" s="20" t="s">
        <v>22</v>
      </c>
      <c r="E26" s="20" t="s">
        <v>23</v>
      </c>
      <c r="F26" s="20" t="s">
        <v>24</v>
      </c>
      <c r="G26" s="20" t="s">
        <v>25</v>
      </c>
      <c r="H26" s="20" t="s">
        <v>26</v>
      </c>
      <c r="I26" s="20" t="s">
        <v>27</v>
      </c>
      <c r="J26" s="20" t="s">
        <v>28</v>
      </c>
      <c r="K26" s="20" t="s">
        <v>29</v>
      </c>
    </row>
    <row r="27" customFormat="false" ht="16.5" hidden="false" customHeight="true" outlineLevel="0" collapsed="false">
      <c r="A27" s="20" t="n">
        <v>1</v>
      </c>
      <c r="B27" s="20" t="n">
        <v>2</v>
      </c>
      <c r="C27" s="20" t="n">
        <v>3</v>
      </c>
      <c r="D27" s="20" t="n">
        <v>4</v>
      </c>
      <c r="E27" s="20" t="n">
        <v>5</v>
      </c>
      <c r="F27" s="20" t="n">
        <v>6</v>
      </c>
      <c r="G27" s="20" t="n">
        <v>7</v>
      </c>
      <c r="H27" s="20" t="n">
        <v>8</v>
      </c>
      <c r="I27" s="20" t="n">
        <v>9</v>
      </c>
      <c r="J27" s="20" t="n">
        <v>10</v>
      </c>
      <c r="K27" s="20" t="n">
        <v>11</v>
      </c>
    </row>
    <row r="29" customFormat="false" ht="19" hidden="false" customHeight="false" outlineLevel="0" collapsed="false">
      <c r="A29" s="21" t="str">
        <f aca="false">CONCATENATE("Локальная смета: ",IF(Source!G20&lt;&gt;"Новая локальная смета", Source!G20, ""))</f>
        <v>Локальная смета: Пусконаладочные работы электрохимической защиты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1" customFormat="false" ht="19" hidden="false" customHeight="false" outlineLevel="0" collapsed="false">
      <c r="A31" s="21" t="str">
        <f aca="false">CONCATENATE("Раздел: ",IF(Source!G24&lt;&gt;"Новый раздел", Source!G24, ""))</f>
        <v>Раздел: Пусконаладочные работы ЭХЗ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customFormat="false" ht="29" hidden="false" customHeight="false" outlineLevel="0" collapsed="false">
      <c r="A32" s="22" t="n">
        <v>1</v>
      </c>
      <c r="B32" s="22" t="str">
        <f aca="false">Source!F28</f>
        <v>5.1-151-1</v>
      </c>
      <c r="C32" s="22" t="s">
        <v>30</v>
      </c>
      <c r="D32" s="23" t="str">
        <f aca="false">Source!H28</f>
        <v>1 измерение</v>
      </c>
      <c r="E32" s="24" t="n">
        <f aca="false">Source!I28</f>
        <v>4</v>
      </c>
      <c r="F32" s="25"/>
      <c r="G32" s="26"/>
      <c r="H32" s="24"/>
      <c r="I32" s="25"/>
      <c r="J32" s="24"/>
      <c r="K32" s="25"/>
      <c r="Q32" s="0" t="n">
        <f aca="false">Source!X28</f>
        <v>37.47</v>
      </c>
      <c r="R32" s="0" t="n">
        <f aca="false">Source!X29</f>
        <v>2164.48</v>
      </c>
      <c r="S32" s="0" t="n">
        <f aca="false">Source!Y28</f>
        <v>18.23</v>
      </c>
      <c r="T32" s="0" t="n">
        <f aca="false">Source!Y29</f>
        <v>1052.99</v>
      </c>
      <c r="U32" s="0" t="n">
        <f aca="false">ROUND((175/100)*ROUND(Source!R28, 2), 2)</f>
        <v>0</v>
      </c>
      <c r="V32" s="0" t="n">
        <f aca="false">ROUND((0/100)*ROUND(Source!R29, 2), 2)</f>
        <v>0</v>
      </c>
      <c r="AC32" s="0" t="n">
        <v>0</v>
      </c>
    </row>
    <row r="33" customFormat="false" ht="16.5" hidden="false" customHeight="false" outlineLevel="0" collapsed="false">
      <c r="A33" s="22"/>
      <c r="B33" s="22"/>
      <c r="C33" s="22" t="s">
        <v>31</v>
      </c>
      <c r="D33" s="23"/>
      <c r="E33" s="24"/>
      <c r="F33" s="25" t="n">
        <f aca="false">Source!AO28</f>
        <v>12.66</v>
      </c>
      <c r="G33" s="26"/>
      <c r="H33" s="24" t="n">
        <f aca="false">Source!AV29</f>
        <v>1</v>
      </c>
      <c r="I33" s="25" t="n">
        <f aca="false">Source!S28</f>
        <v>50.64</v>
      </c>
      <c r="J33" s="24" t="n">
        <f aca="false">IF(Source!BA29&lt;&gt; 0, Source!BA29, 1)</f>
        <v>57.76</v>
      </c>
      <c r="K33" s="25" t="n">
        <f aca="false">Source!S29</f>
        <v>2924.97</v>
      </c>
    </row>
    <row r="34" customFormat="false" ht="16.5" hidden="false" customHeight="false" outlineLevel="0" collapsed="false">
      <c r="A34" s="22"/>
      <c r="B34" s="22"/>
      <c r="C34" s="22" t="s">
        <v>32</v>
      </c>
      <c r="D34" s="23" t="s">
        <v>33</v>
      </c>
      <c r="E34" s="24" t="n">
        <f aca="false">Source!DN29</f>
        <v>74</v>
      </c>
      <c r="F34" s="25"/>
      <c r="G34" s="26"/>
      <c r="H34" s="24"/>
      <c r="I34" s="25" t="n">
        <f aca="false">SUM(Q32:Q33)</f>
        <v>37.47</v>
      </c>
      <c r="J34" s="24" t="n">
        <f aca="false">Source!BZ29</f>
        <v>74</v>
      </c>
      <c r="K34" s="25" t="n">
        <f aca="false">SUM(R32:R33)</f>
        <v>2164.48</v>
      </c>
    </row>
    <row r="35" customFormat="false" ht="16.5" hidden="false" customHeight="false" outlineLevel="0" collapsed="false">
      <c r="A35" s="22"/>
      <c r="B35" s="22"/>
      <c r="C35" s="22" t="s">
        <v>34</v>
      </c>
      <c r="D35" s="23" t="s">
        <v>33</v>
      </c>
      <c r="E35" s="24" t="n">
        <f aca="false">Source!DO29</f>
        <v>36</v>
      </c>
      <c r="F35" s="25"/>
      <c r="G35" s="26"/>
      <c r="H35" s="24"/>
      <c r="I35" s="25" t="n">
        <f aca="false">SUM(S32:S34)</f>
        <v>18.23</v>
      </c>
      <c r="J35" s="24" t="n">
        <f aca="false">Source!CA29</f>
        <v>36</v>
      </c>
      <c r="K35" s="25" t="n">
        <f aca="false">SUM(T32:T34)</f>
        <v>1052.99</v>
      </c>
    </row>
    <row r="36" customFormat="false" ht="16.5" hidden="false" customHeight="false" outlineLevel="0" collapsed="false">
      <c r="A36" s="27"/>
      <c r="B36" s="27"/>
      <c r="C36" s="27" t="s">
        <v>35</v>
      </c>
      <c r="D36" s="28" t="s">
        <v>36</v>
      </c>
      <c r="E36" s="29" t="n">
        <f aca="false">Source!AQ28</f>
        <v>0.8</v>
      </c>
      <c r="F36" s="30"/>
      <c r="G36" s="31"/>
      <c r="H36" s="29" t="n">
        <f aca="false">Source!AV29</f>
        <v>1</v>
      </c>
      <c r="I36" s="30" t="n">
        <f aca="false">Source!U28</f>
        <v>3.2</v>
      </c>
      <c r="J36" s="29"/>
      <c r="K36" s="30"/>
    </row>
    <row r="37" customFormat="false" ht="15.8" hidden="false" customHeight="false" outlineLevel="0" collapsed="false">
      <c r="C37" s="32" t="s">
        <v>37</v>
      </c>
      <c r="H37" s="33" t="n">
        <f aca="false">I33+I34+I35+0-0-0</f>
        <v>106.34</v>
      </c>
      <c r="I37" s="33"/>
      <c r="J37" s="33" t="n">
        <f aca="false">K33+K34+K35+0-0-0</f>
        <v>6142.44</v>
      </c>
      <c r="K37" s="33"/>
    </row>
    <row r="38" customFormat="false" ht="15.8" hidden="true" customHeight="false" outlineLevel="0" collapsed="false">
      <c r="C38" s="32" t="s">
        <v>38</v>
      </c>
      <c r="H38" s="33" t="n">
        <f aca="false">0+0</f>
        <v>0</v>
      </c>
      <c r="I38" s="33"/>
      <c r="J38" s="33" t="n">
        <f aca="false">0+0</f>
        <v>0</v>
      </c>
      <c r="K38" s="33"/>
    </row>
    <row r="39" customFormat="false" ht="15.8" hidden="false" customHeight="false" outlineLevel="0" collapsed="false">
      <c r="C39" s="32" t="s">
        <v>39</v>
      </c>
      <c r="H39" s="33" t="n">
        <f aca="false">I33+I34+I35+0</f>
        <v>106.34</v>
      </c>
      <c r="I39" s="33"/>
      <c r="J39" s="33" t="n">
        <f aca="false">K33+K34+K35+0</f>
        <v>6142.44</v>
      </c>
      <c r="K39" s="33"/>
      <c r="O39" s="0" t="n">
        <f aca="false">I33+I34+I35+0</f>
        <v>106.34</v>
      </c>
      <c r="P39" s="0" t="n">
        <f aca="false">K33+K34+K35+0</f>
        <v>6142.44</v>
      </c>
    </row>
    <row r="41" customFormat="false" ht="41.5" hidden="false" customHeight="false" outlineLevel="0" collapsed="false">
      <c r="A41" s="22" t="n">
        <v>2</v>
      </c>
      <c r="B41" s="22" t="str">
        <f aca="false">Source!F30</f>
        <v>5.1-152-1</v>
      </c>
      <c r="C41" s="22" t="s">
        <v>40</v>
      </c>
      <c r="D41" s="23" t="str">
        <f aca="false">Source!H30</f>
        <v>1 ТОЧКА</v>
      </c>
      <c r="E41" s="24" t="n">
        <f aca="false">Source!I30</f>
        <v>6</v>
      </c>
      <c r="F41" s="25"/>
      <c r="G41" s="26"/>
      <c r="H41" s="24"/>
      <c r="I41" s="25"/>
      <c r="J41" s="24"/>
      <c r="K41" s="25"/>
      <c r="Q41" s="0" t="n">
        <f aca="false">Source!X30</f>
        <v>8.44</v>
      </c>
      <c r="R41" s="0" t="n">
        <f aca="false">Source!X31</f>
        <v>487.26</v>
      </c>
      <c r="S41" s="0" t="n">
        <f aca="false">Source!Y30</f>
        <v>4.1</v>
      </c>
      <c r="T41" s="0" t="n">
        <f aca="false">Source!Y31</f>
        <v>237.05</v>
      </c>
      <c r="U41" s="0" t="n">
        <f aca="false">ROUND((175/100)*ROUND(Source!R30, 2), 2)</f>
        <v>0</v>
      </c>
      <c r="V41" s="0" t="n">
        <f aca="false">ROUND((0/100)*ROUND(Source!R31, 2), 2)</f>
        <v>0</v>
      </c>
      <c r="AC41" s="0" t="n">
        <v>0</v>
      </c>
    </row>
    <row r="42" customFormat="false" ht="16.5" hidden="false" customHeight="false" outlineLevel="0" collapsed="false">
      <c r="A42" s="22"/>
      <c r="B42" s="22"/>
      <c r="C42" s="22" t="s">
        <v>31</v>
      </c>
      <c r="D42" s="23"/>
      <c r="E42" s="24"/>
      <c r="F42" s="25" t="n">
        <f aca="false">Source!AO30</f>
        <v>1.9</v>
      </c>
      <c r="G42" s="26"/>
      <c r="H42" s="24" t="n">
        <f aca="false">Source!AV31</f>
        <v>1</v>
      </c>
      <c r="I42" s="25" t="n">
        <f aca="false">Source!S30</f>
        <v>11.4</v>
      </c>
      <c r="J42" s="24" t="n">
        <f aca="false">IF(Source!BA31&lt;&gt; 0, Source!BA31, 1)</f>
        <v>57.76</v>
      </c>
      <c r="K42" s="25" t="n">
        <f aca="false">Source!S31</f>
        <v>658.46</v>
      </c>
    </row>
    <row r="43" customFormat="false" ht="16.5" hidden="false" customHeight="false" outlineLevel="0" collapsed="false">
      <c r="A43" s="22"/>
      <c r="B43" s="22"/>
      <c r="C43" s="22" t="s">
        <v>32</v>
      </c>
      <c r="D43" s="23" t="s">
        <v>33</v>
      </c>
      <c r="E43" s="24" t="n">
        <f aca="false">Source!DN31</f>
        <v>74</v>
      </c>
      <c r="F43" s="25"/>
      <c r="G43" s="26"/>
      <c r="H43" s="24"/>
      <c r="I43" s="25" t="n">
        <f aca="false">SUM(Q41:Q42)</f>
        <v>8.44</v>
      </c>
      <c r="J43" s="24" t="n">
        <f aca="false">Source!BZ31</f>
        <v>74</v>
      </c>
      <c r="K43" s="25" t="n">
        <f aca="false">SUM(R41:R42)</f>
        <v>487.26</v>
      </c>
    </row>
    <row r="44" customFormat="false" ht="16.5" hidden="false" customHeight="false" outlineLevel="0" collapsed="false">
      <c r="A44" s="22"/>
      <c r="B44" s="22"/>
      <c r="C44" s="22" t="s">
        <v>34</v>
      </c>
      <c r="D44" s="23" t="s">
        <v>33</v>
      </c>
      <c r="E44" s="24" t="n">
        <f aca="false">Source!DO31</f>
        <v>36</v>
      </c>
      <c r="F44" s="25"/>
      <c r="G44" s="26"/>
      <c r="H44" s="24"/>
      <c r="I44" s="25" t="n">
        <f aca="false">SUM(S41:S43)</f>
        <v>4.1</v>
      </c>
      <c r="J44" s="24" t="n">
        <f aca="false">Source!CA31</f>
        <v>36</v>
      </c>
      <c r="K44" s="25" t="n">
        <f aca="false">SUM(T41:T43)</f>
        <v>237.05</v>
      </c>
    </row>
    <row r="45" customFormat="false" ht="16.5" hidden="false" customHeight="false" outlineLevel="0" collapsed="false">
      <c r="A45" s="27"/>
      <c r="B45" s="27"/>
      <c r="C45" s="27" t="s">
        <v>35</v>
      </c>
      <c r="D45" s="28" t="s">
        <v>36</v>
      </c>
      <c r="E45" s="29" t="n">
        <f aca="false">Source!AQ30</f>
        <v>0.12</v>
      </c>
      <c r="F45" s="30"/>
      <c r="G45" s="31"/>
      <c r="H45" s="29" t="n">
        <f aca="false">Source!AV31</f>
        <v>1</v>
      </c>
      <c r="I45" s="30" t="n">
        <f aca="false">Source!U30</f>
        <v>0.72</v>
      </c>
      <c r="J45" s="29"/>
      <c r="K45" s="30"/>
    </row>
    <row r="46" customFormat="false" ht="15.8" hidden="false" customHeight="false" outlineLevel="0" collapsed="false">
      <c r="C46" s="32" t="s">
        <v>37</v>
      </c>
      <c r="H46" s="33" t="n">
        <f aca="false">I42+I43+I44+0-0-0</f>
        <v>23.94</v>
      </c>
      <c r="I46" s="33"/>
      <c r="J46" s="33" t="n">
        <f aca="false">K42+K43+K44+0-0-0</f>
        <v>1382.77</v>
      </c>
      <c r="K46" s="33"/>
    </row>
    <row r="47" customFormat="false" ht="15.8" hidden="true" customHeight="false" outlineLevel="0" collapsed="false">
      <c r="C47" s="32" t="s">
        <v>38</v>
      </c>
      <c r="H47" s="33" t="n">
        <f aca="false">0+0</f>
        <v>0</v>
      </c>
      <c r="I47" s="33"/>
      <c r="J47" s="33" t="n">
        <f aca="false">0+0</f>
        <v>0</v>
      </c>
      <c r="K47" s="33"/>
    </row>
    <row r="48" customFormat="false" ht="15.8" hidden="false" customHeight="false" outlineLevel="0" collapsed="false">
      <c r="C48" s="32" t="s">
        <v>39</v>
      </c>
      <c r="H48" s="33" t="n">
        <f aca="false">I42+I43+I44+0</f>
        <v>23.94</v>
      </c>
      <c r="I48" s="33"/>
      <c r="J48" s="33" t="n">
        <f aca="false">K42+K43+K44+0</f>
        <v>1382.77</v>
      </c>
      <c r="K48" s="33"/>
      <c r="O48" s="0" t="n">
        <f aca="false">I42+I43+I44+0</f>
        <v>23.94</v>
      </c>
      <c r="P48" s="0" t="n">
        <f aca="false">K42+K43+K44+0</f>
        <v>1382.77</v>
      </c>
    </row>
    <row r="51" customFormat="false" ht="16.5" hidden="false" customHeight="false" outlineLevel="0" collapsed="false">
      <c r="A51" s="34" t="str">
        <f aca="false">CONCATENATE("Итого по разделу: ",IF(Source!G33&lt;&gt;"Новый раздел", Source!G33, ""))</f>
        <v>Итого по разделу: Пусконаладочные работы ЭХЗ</v>
      </c>
      <c r="B51" s="34"/>
      <c r="C51" s="34"/>
      <c r="D51" s="34"/>
      <c r="E51" s="34"/>
      <c r="F51" s="34"/>
      <c r="G51" s="34"/>
      <c r="H51" s="33"/>
      <c r="I51" s="33" t="n">
        <f aca="false">SUM(O31:O50)</f>
        <v>130.28</v>
      </c>
      <c r="J51" s="33" t="n">
        <f aca="false">SUM(P31:P50)</f>
        <v>7525.21</v>
      </c>
      <c r="K51" s="33"/>
    </row>
    <row r="52" customFormat="false" ht="12.8" hidden="true" customHeight="false" outlineLevel="0" collapsed="false">
      <c r="A52" s="0" t="s">
        <v>41</v>
      </c>
      <c r="I52" s="0" t="n">
        <f aca="false">SUM(W31:W51)</f>
        <v>0</v>
      </c>
      <c r="J52" s="0" t="n">
        <f aca="false">SUM(X31:X51)</f>
        <v>0</v>
      </c>
    </row>
    <row r="53" customFormat="false" ht="12.8" hidden="true" customHeight="false" outlineLevel="0" collapsed="false">
      <c r="A53" s="0" t="s">
        <v>42</v>
      </c>
      <c r="I53" s="0" t="n">
        <f aca="false">SUM(Y31:Y52)</f>
        <v>0</v>
      </c>
      <c r="J53" s="0" t="n">
        <f aca="false">SUM(Z31:Z52)</f>
        <v>0</v>
      </c>
    </row>
    <row r="55" customFormat="false" ht="16.5" hidden="false" customHeight="false" outlineLevel="0" collapsed="false">
      <c r="A55" s="34" t="str">
        <f aca="false">CONCATENATE("Итого по локальной смете: ",IF(Source!G63&lt;&gt;"Новая локальная смета", Source!G63, ""))</f>
        <v>Итого по локальной смете: Пусконаладочные работы электрохимической защиты</v>
      </c>
      <c r="B55" s="34"/>
      <c r="C55" s="34"/>
      <c r="D55" s="34"/>
      <c r="E55" s="34"/>
      <c r="F55" s="34"/>
      <c r="G55" s="34"/>
      <c r="H55" s="33"/>
      <c r="I55" s="33" t="n">
        <f aca="false">SUM(O29:O54)</f>
        <v>130.28</v>
      </c>
      <c r="J55" s="33" t="n">
        <f aca="false">SUM(P29:P54)</f>
        <v>7525.21</v>
      </c>
      <c r="K55" s="33"/>
      <c r="AQ55" s="35" t="str">
        <f aca="false">CONCATENATE("Итого по локальной смете: ",IF(Source!G63&lt;&gt;"Новая локальная смета", Source!G63, ""))</f>
        <v>Итого по локальной смете: Пусконаладочные работы электрохимической защиты</v>
      </c>
    </row>
    <row r="56" customFormat="false" ht="12.8" hidden="true" customHeight="false" outlineLevel="0" collapsed="false">
      <c r="A56" s="0" t="s">
        <v>41</v>
      </c>
      <c r="I56" s="0" t="n">
        <f aca="false">SUM(W29:W55)</f>
        <v>0</v>
      </c>
      <c r="J56" s="0" t="n">
        <f aca="false">SUM(X29:X55)</f>
        <v>0</v>
      </c>
    </row>
    <row r="57" customFormat="false" ht="12.8" hidden="true" customHeight="false" outlineLevel="0" collapsed="false">
      <c r="A57" s="0" t="s">
        <v>42</v>
      </c>
      <c r="I57" s="0" t="n">
        <f aca="false">SUM(Y29:Y56)</f>
        <v>0</v>
      </c>
      <c r="J57" s="0" t="n">
        <f aca="false">SUM(Z29:Z56)</f>
        <v>0</v>
      </c>
    </row>
    <row r="58" customFormat="false" ht="16.5" hidden="false" customHeight="false" outlineLevel="0" collapsed="false">
      <c r="C58" s="36" t="str">
        <f aca="false">Source!H73</f>
        <v>Стоимость оборудования заказчика</v>
      </c>
      <c r="D58" s="36"/>
      <c r="E58" s="36"/>
      <c r="F58" s="36"/>
      <c r="G58" s="36"/>
      <c r="H58" s="37" t="n">
        <f aca="false">Source!F73</f>
        <v>0</v>
      </c>
      <c r="I58" s="37"/>
      <c r="J58" s="37" t="n">
        <f aca="false">Source!P73</f>
        <v>0</v>
      </c>
      <c r="K58" s="37"/>
    </row>
    <row r="60" customFormat="false" ht="16.5" hidden="false" customHeight="false" outlineLevel="0" collapsed="false">
      <c r="A60" s="34" t="str">
        <f aca="false">CONCATENATE("Итого по смете: ",IF(Source!G93&lt;&gt;"Новый объект", Source!G93, ""))</f>
        <v>Итого по смете: Пусконаладочные работы электрохимической защиты</v>
      </c>
      <c r="B60" s="34"/>
      <c r="C60" s="34"/>
      <c r="D60" s="34"/>
      <c r="E60" s="34"/>
      <c r="F60" s="34"/>
      <c r="G60" s="34"/>
      <c r="H60" s="33"/>
      <c r="I60" s="33" t="n">
        <f aca="false">SUM(O1:O59)</f>
        <v>130.28</v>
      </c>
      <c r="J60" s="33" t="n">
        <f aca="false">SUM(P1:P59)</f>
        <v>7525.21</v>
      </c>
      <c r="K60" s="33"/>
    </row>
    <row r="61" customFormat="false" ht="12.8" hidden="true" customHeight="false" outlineLevel="0" collapsed="false">
      <c r="A61" s="0" t="s">
        <v>41</v>
      </c>
      <c r="I61" s="0" t="n">
        <f aca="false">SUM(W1:W60)</f>
        <v>0</v>
      </c>
      <c r="J61" s="0" t="n">
        <f aca="false">SUM(X1:X60)</f>
        <v>0</v>
      </c>
    </row>
    <row r="62" customFormat="false" ht="12.8" hidden="true" customHeight="false" outlineLevel="0" collapsed="false">
      <c r="A62" s="0" t="s">
        <v>42</v>
      </c>
      <c r="I62" s="0" t="n">
        <f aca="false">SUM(Y1:Y61)</f>
        <v>0</v>
      </c>
      <c r="J62" s="0" t="n">
        <f aca="false">SUM(Z1:Z61)</f>
        <v>0</v>
      </c>
    </row>
    <row r="65" customFormat="false" ht="15.8" hidden="false" customHeight="true" outlineLevel="0" collapsed="false">
      <c r="A65" s="38" t="s">
        <v>43</v>
      </c>
      <c r="B65" s="38"/>
      <c r="C65" s="39" t="str">
        <f aca="false">IF(Source!AC12&lt;&gt;"", Source!AC12," ")</f>
        <v> </v>
      </c>
      <c r="D65" s="39"/>
      <c r="E65" s="39"/>
      <c r="F65" s="39"/>
      <c r="G65" s="39"/>
      <c r="H65" s="16" t="str">
        <f aca="false">IF(Source!AB12&lt;&gt;"", Source!AB12," ")</f>
        <v> </v>
      </c>
      <c r="I65" s="16"/>
      <c r="J65" s="16"/>
      <c r="K65" s="16"/>
    </row>
    <row r="66" customFormat="false" ht="15.8" hidden="false" customHeight="true" outlineLevel="0" collapsed="false">
      <c r="A66" s="2"/>
      <c r="B66" s="2"/>
      <c r="C66" s="5" t="s">
        <v>44</v>
      </c>
      <c r="D66" s="5"/>
      <c r="E66" s="5"/>
      <c r="F66" s="5"/>
      <c r="G66" s="5"/>
      <c r="H66" s="2"/>
      <c r="I66" s="2"/>
      <c r="J66" s="2"/>
      <c r="K66" s="2"/>
    </row>
    <row r="67" customFormat="false" ht="15.8" hidden="false" customHeight="tru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customFormat="false" ht="15.8" hidden="false" customHeight="true" outlineLevel="0" collapsed="false">
      <c r="A68" s="38" t="s">
        <v>45</v>
      </c>
      <c r="B68" s="38"/>
      <c r="C68" s="39" t="str">
        <f aca="false">IF(Source!AE12&lt;&gt;"", Source!AE12," ")</f>
        <v> </v>
      </c>
      <c r="D68" s="39"/>
      <c r="E68" s="39"/>
      <c r="F68" s="39"/>
      <c r="G68" s="39"/>
      <c r="H68" s="16" t="str">
        <f aca="false">IF(Source!AD12&lt;&gt;"", Source!AD12," ")</f>
        <v> </v>
      </c>
      <c r="I68" s="16"/>
      <c r="J68" s="16"/>
      <c r="K68" s="16"/>
    </row>
    <row r="69" customFormat="false" ht="15.8" hidden="false" customHeight="true" outlineLevel="0" collapsed="false">
      <c r="A69" s="2"/>
      <c r="B69" s="2"/>
      <c r="C69" s="5" t="s">
        <v>44</v>
      </c>
      <c r="D69" s="5"/>
      <c r="E69" s="5"/>
      <c r="F69" s="5"/>
      <c r="G69" s="5"/>
      <c r="H69" s="2"/>
      <c r="I69" s="2"/>
      <c r="J69" s="2"/>
      <c r="K69" s="2"/>
    </row>
  </sheetData>
  <mergeCells count="48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37:I37"/>
    <mergeCell ref="J37:K37"/>
    <mergeCell ref="H38:I38"/>
    <mergeCell ref="J38:K38"/>
    <mergeCell ref="H39:I39"/>
    <mergeCell ref="J39:K39"/>
    <mergeCell ref="H46:I46"/>
    <mergeCell ref="J46:K46"/>
    <mergeCell ref="H47:I47"/>
    <mergeCell ref="J47:K47"/>
    <mergeCell ref="H48:I48"/>
    <mergeCell ref="J48:K48"/>
    <mergeCell ref="A51:G51"/>
    <mergeCell ref="H51:I51"/>
    <mergeCell ref="J51:K51"/>
    <mergeCell ref="A55:G55"/>
    <mergeCell ref="H55:I55"/>
    <mergeCell ref="J55:K55"/>
    <mergeCell ref="C58:G58"/>
    <mergeCell ref="H58:I58"/>
    <mergeCell ref="J58:K58"/>
    <mergeCell ref="A60:G60"/>
    <mergeCell ref="H60:I60"/>
    <mergeCell ref="J60:K60"/>
    <mergeCell ref="A65:B65"/>
    <mergeCell ref="H65:K65"/>
    <mergeCell ref="C66:G66"/>
    <mergeCell ref="A68:B68"/>
    <mergeCell ref="H68:K68"/>
    <mergeCell ref="C69:G69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135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46</v>
      </c>
      <c r="D1" s="0" t="s">
        <v>47</v>
      </c>
      <c r="F1" s="0" t="n">
        <v>0</v>
      </c>
      <c r="G1" s="0" t="n">
        <v>0</v>
      </c>
      <c r="H1" s="0" t="n">
        <v>0</v>
      </c>
      <c r="I1" s="0" t="s">
        <v>48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  <c r="IL1" s="0" t="s">
        <v>49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50</v>
      </c>
      <c r="G4" s="0" t="s">
        <v>51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130</v>
      </c>
      <c r="C12" s="0" t="n">
        <v>0</v>
      </c>
      <c r="D12" s="0" t="n">
        <f aca="false">ROW(A93)</f>
        <v>93</v>
      </c>
      <c r="E12" s="0" t="n">
        <v>0</v>
      </c>
      <c r="F12" s="0" t="s">
        <v>52</v>
      </c>
      <c r="G12" s="0" t="s">
        <v>53</v>
      </c>
      <c r="I12" s="0" t="n">
        <v>0</v>
      </c>
      <c r="J12" s="0" t="s">
        <v>54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55</v>
      </c>
      <c r="V12" s="0" t="n">
        <v>9</v>
      </c>
      <c r="BB12" s="0" t="n">
        <v>0</v>
      </c>
      <c r="BH12" s="0" t="s">
        <v>56</v>
      </c>
      <c r="BI12" s="0" t="s">
        <v>57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58</v>
      </c>
      <c r="CA12" s="0" t="s">
        <v>59</v>
      </c>
      <c r="CB12" s="0" t="s">
        <v>59</v>
      </c>
      <c r="CC12" s="0" t="s">
        <v>59</v>
      </c>
      <c r="CD12" s="0" t="s">
        <v>59</v>
      </c>
      <c r="CE12" s="0" t="s">
        <v>60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61</v>
      </c>
      <c r="CR12" s="0" t="s">
        <v>62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5" customFormat="false" ht="12.75" hidden="false" customHeight="false" outlineLevel="0" collapsed="false">
      <c r="A15" s="0" t="n">
        <v>15</v>
      </c>
      <c r="B15" s="0" t="n">
        <v>1</v>
      </c>
    </row>
    <row r="18" customFormat="false" ht="12.75" hidden="false" customHeight="false" outlineLevel="0" collapsed="false">
      <c r="A18" s="0" t="n">
        <v>52</v>
      </c>
      <c r="B18" s="0" t="n">
        <f aca="false">B93</f>
        <v>130</v>
      </c>
      <c r="C18" s="0" t="n">
        <f aca="false">C93</f>
        <v>1</v>
      </c>
      <c r="D18" s="0" t="n">
        <f aca="false">D93</f>
        <v>12</v>
      </c>
      <c r="E18" s="0" t="n">
        <f aca="false">E93</f>
        <v>0</v>
      </c>
      <c r="F18" s="0" t="str">
        <f aca="false">F93</f>
        <v>ЛС-09-01-01</v>
      </c>
      <c r="G18" s="0" t="str">
        <f aca="false">G93</f>
        <v>Пусконаладочные работы электрохимической защиты</v>
      </c>
      <c r="O18" s="0" t="n">
        <f aca="false">O93</f>
        <v>62.04</v>
      </c>
      <c r="P18" s="0" t="n">
        <f aca="false">P93</f>
        <v>0</v>
      </c>
      <c r="Q18" s="0" t="n">
        <f aca="false">Q93</f>
        <v>0</v>
      </c>
      <c r="R18" s="0" t="n">
        <f aca="false">R93</f>
        <v>0</v>
      </c>
      <c r="S18" s="0" t="n">
        <f aca="false">S93</f>
        <v>62.04</v>
      </c>
      <c r="T18" s="0" t="n">
        <f aca="false">T93</f>
        <v>0</v>
      </c>
      <c r="U18" s="0" t="n">
        <f aca="false">U93</f>
        <v>3.92</v>
      </c>
      <c r="V18" s="0" t="n">
        <f aca="false">V93</f>
        <v>0</v>
      </c>
      <c r="W18" s="0" t="n">
        <f aca="false">W93</f>
        <v>0</v>
      </c>
      <c r="X18" s="0" t="n">
        <f aca="false">X93</f>
        <v>45.91</v>
      </c>
      <c r="Y18" s="0" t="n">
        <f aca="false">Y93</f>
        <v>22.33</v>
      </c>
      <c r="Z18" s="0" t="n">
        <f aca="false">Z93</f>
        <v>0</v>
      </c>
      <c r="AA18" s="0" t="n">
        <f aca="false">AA93</f>
        <v>0</v>
      </c>
      <c r="AB18" s="0" t="n">
        <f aca="false">AB93</f>
        <v>0</v>
      </c>
      <c r="AC18" s="0" t="n">
        <f aca="false">AC93</f>
        <v>0</v>
      </c>
      <c r="AD18" s="0" t="n">
        <f aca="false">AD93</f>
        <v>0</v>
      </c>
      <c r="AE18" s="0" t="n">
        <f aca="false">AE93</f>
        <v>0</v>
      </c>
      <c r="AF18" s="0" t="n">
        <f aca="false">AF93</f>
        <v>0</v>
      </c>
      <c r="AG18" s="0" t="n">
        <f aca="false">AG93</f>
        <v>0</v>
      </c>
      <c r="AH18" s="0" t="n">
        <f aca="false">AH93</f>
        <v>0</v>
      </c>
      <c r="AI18" s="0" t="n">
        <f aca="false">AI93</f>
        <v>0</v>
      </c>
      <c r="AJ18" s="0" t="n">
        <f aca="false">AJ93</f>
        <v>0</v>
      </c>
      <c r="AK18" s="0" t="n">
        <f aca="false">AK93</f>
        <v>0</v>
      </c>
      <c r="AL18" s="0" t="n">
        <f aca="false">AL93</f>
        <v>0</v>
      </c>
      <c r="AM18" s="0" t="n">
        <f aca="false">AM93</f>
        <v>0</v>
      </c>
      <c r="AN18" s="0" t="n">
        <f aca="false">AN93</f>
        <v>0</v>
      </c>
      <c r="AO18" s="0" t="n">
        <f aca="false">AO93</f>
        <v>0</v>
      </c>
      <c r="AP18" s="0" t="n">
        <f aca="false">AP93</f>
        <v>0</v>
      </c>
      <c r="AQ18" s="0" t="n">
        <f aca="false">AQ93</f>
        <v>0</v>
      </c>
      <c r="AR18" s="0" t="n">
        <f aca="false">AR93</f>
        <v>130.28</v>
      </c>
      <c r="AS18" s="0" t="n">
        <f aca="false">AS93</f>
        <v>0</v>
      </c>
      <c r="AT18" s="0" t="n">
        <f aca="false">AT93</f>
        <v>0</v>
      </c>
      <c r="AU18" s="0" t="n">
        <f aca="false">AU93</f>
        <v>130.28</v>
      </c>
      <c r="AV18" s="0" t="n">
        <f aca="false">AV93</f>
        <v>0</v>
      </c>
      <c r="AW18" s="0" t="n">
        <f aca="false">AW93</f>
        <v>0</v>
      </c>
      <c r="AX18" s="0" t="n">
        <f aca="false">AX93</f>
        <v>0</v>
      </c>
      <c r="AY18" s="0" t="n">
        <f aca="false">AY93</f>
        <v>0</v>
      </c>
      <c r="AZ18" s="0" t="n">
        <f aca="false">AZ93</f>
        <v>0</v>
      </c>
      <c r="BA18" s="0" t="n">
        <f aca="false">BA93</f>
        <v>0</v>
      </c>
      <c r="BB18" s="0" t="n">
        <f aca="false">BB93</f>
        <v>0</v>
      </c>
      <c r="BC18" s="0" t="n">
        <f aca="false">BC93</f>
        <v>0</v>
      </c>
      <c r="BD18" s="0" t="n">
        <f aca="false">BD93</f>
        <v>0</v>
      </c>
      <c r="BE18" s="0" t="n">
        <f aca="false">BE93</f>
        <v>0</v>
      </c>
      <c r="BF18" s="0" t="n">
        <f aca="false">BF93</f>
        <v>0</v>
      </c>
      <c r="BG18" s="0" t="n">
        <f aca="false">BG93</f>
        <v>0</v>
      </c>
      <c r="BH18" s="0" t="n">
        <f aca="false">BH93</f>
        <v>0</v>
      </c>
      <c r="BI18" s="0" t="n">
        <f aca="false">BI93</f>
        <v>0</v>
      </c>
      <c r="BJ18" s="0" t="n">
        <f aca="false">BJ93</f>
        <v>0</v>
      </c>
      <c r="BK18" s="0" t="n">
        <f aca="false">BK93</f>
        <v>0</v>
      </c>
      <c r="BL18" s="0" t="n">
        <f aca="false">BL93</f>
        <v>0</v>
      </c>
      <c r="BM18" s="0" t="n">
        <f aca="false">BM93</f>
        <v>0</v>
      </c>
      <c r="BN18" s="0" t="n">
        <f aca="false">BN93</f>
        <v>0</v>
      </c>
      <c r="BO18" s="0" t="n">
        <f aca="false">BO93</f>
        <v>0</v>
      </c>
      <c r="BP18" s="0" t="n">
        <f aca="false">BP93</f>
        <v>0</v>
      </c>
      <c r="BQ18" s="0" t="n">
        <f aca="false">BQ93</f>
        <v>0</v>
      </c>
      <c r="BR18" s="0" t="n">
        <f aca="false">BR93</f>
        <v>0</v>
      </c>
      <c r="BS18" s="0" t="n">
        <f aca="false">BS93</f>
        <v>0</v>
      </c>
      <c r="BT18" s="0" t="n">
        <f aca="false">BT93</f>
        <v>0</v>
      </c>
      <c r="BU18" s="0" t="n">
        <f aca="false">BU93</f>
        <v>0</v>
      </c>
      <c r="BV18" s="0" t="n">
        <f aca="false">BV93</f>
        <v>0</v>
      </c>
      <c r="BW18" s="0" t="n">
        <f aca="false">BW93</f>
        <v>0</v>
      </c>
      <c r="BX18" s="0" t="n">
        <f aca="false">BX93</f>
        <v>0</v>
      </c>
      <c r="BY18" s="0" t="n">
        <f aca="false">BY93</f>
        <v>0</v>
      </c>
      <c r="BZ18" s="0" t="n">
        <f aca="false">BZ93</f>
        <v>0</v>
      </c>
      <c r="CA18" s="0" t="n">
        <f aca="false">CA93</f>
        <v>0</v>
      </c>
      <c r="CB18" s="0" t="n">
        <f aca="false">CB93</f>
        <v>0</v>
      </c>
      <c r="CC18" s="0" t="n">
        <f aca="false">CC93</f>
        <v>0</v>
      </c>
      <c r="CD18" s="0" t="n">
        <f aca="false">CD93</f>
        <v>0</v>
      </c>
      <c r="CE18" s="0" t="n">
        <f aca="false">CE93</f>
        <v>0</v>
      </c>
      <c r="CF18" s="0" t="n">
        <f aca="false">CF93</f>
        <v>0</v>
      </c>
      <c r="CG18" s="0" t="n">
        <f aca="false">CG93</f>
        <v>0</v>
      </c>
      <c r="CH18" s="0" t="n">
        <f aca="false">CH93</f>
        <v>0</v>
      </c>
      <c r="CI18" s="0" t="n">
        <f aca="false">CI93</f>
        <v>0</v>
      </c>
      <c r="CJ18" s="0" t="n">
        <f aca="false">CJ93</f>
        <v>0</v>
      </c>
      <c r="CK18" s="0" t="n">
        <f aca="false">CK93</f>
        <v>0</v>
      </c>
      <c r="CL18" s="0" t="n">
        <f aca="false">CL93</f>
        <v>0</v>
      </c>
      <c r="CM18" s="0" t="n">
        <f aca="false">CM93</f>
        <v>0</v>
      </c>
      <c r="CN18" s="0" t="n">
        <f aca="false">CN93</f>
        <v>0</v>
      </c>
      <c r="CO18" s="0" t="n">
        <f aca="false">CO93</f>
        <v>0</v>
      </c>
      <c r="CP18" s="0" t="n">
        <f aca="false">CP93</f>
        <v>0</v>
      </c>
      <c r="CQ18" s="0" t="n">
        <f aca="false">CQ93</f>
        <v>0</v>
      </c>
      <c r="CR18" s="0" t="n">
        <f aca="false">CR93</f>
        <v>0</v>
      </c>
      <c r="CS18" s="0" t="n">
        <f aca="false">CS93</f>
        <v>0</v>
      </c>
      <c r="CT18" s="0" t="n">
        <f aca="false">CT93</f>
        <v>0</v>
      </c>
      <c r="CU18" s="0" t="n">
        <f aca="false">CU93</f>
        <v>0</v>
      </c>
      <c r="CV18" s="0" t="n">
        <f aca="false">CV93</f>
        <v>0</v>
      </c>
      <c r="CW18" s="0" t="n">
        <f aca="false">CW93</f>
        <v>0</v>
      </c>
      <c r="CX18" s="0" t="n">
        <f aca="false">CX93</f>
        <v>0</v>
      </c>
      <c r="CY18" s="0" t="n">
        <f aca="false">CY93</f>
        <v>0</v>
      </c>
      <c r="CZ18" s="0" t="n">
        <f aca="false">CZ93</f>
        <v>0</v>
      </c>
      <c r="DA18" s="0" t="n">
        <f aca="false">DA93</f>
        <v>0</v>
      </c>
      <c r="DB18" s="0" t="n">
        <f aca="false">DB93</f>
        <v>0</v>
      </c>
      <c r="DC18" s="0" t="n">
        <f aca="false">DC93</f>
        <v>0</v>
      </c>
      <c r="DD18" s="0" t="n">
        <f aca="false">DD93</f>
        <v>0</v>
      </c>
      <c r="DE18" s="0" t="n">
        <f aca="false">DE93</f>
        <v>0</v>
      </c>
      <c r="DF18" s="0" t="n">
        <f aca="false">DF93</f>
        <v>0</v>
      </c>
      <c r="DG18" s="0" t="n">
        <f aca="false">DG93</f>
        <v>3583.43</v>
      </c>
      <c r="DH18" s="0" t="n">
        <f aca="false">DH93</f>
        <v>0</v>
      </c>
      <c r="DI18" s="0" t="n">
        <f aca="false">DI93</f>
        <v>0</v>
      </c>
      <c r="DJ18" s="0" t="n">
        <f aca="false">DJ93</f>
        <v>0</v>
      </c>
      <c r="DK18" s="0" t="n">
        <f aca="false">DK93</f>
        <v>3583.43</v>
      </c>
      <c r="DL18" s="0" t="n">
        <f aca="false">DL93</f>
        <v>0</v>
      </c>
      <c r="DM18" s="0" t="n">
        <f aca="false">DM93</f>
        <v>3.92</v>
      </c>
      <c r="DN18" s="0" t="n">
        <f aca="false">DN93</f>
        <v>0</v>
      </c>
      <c r="DO18" s="0" t="n">
        <f aca="false">DO93</f>
        <v>0</v>
      </c>
      <c r="DP18" s="0" t="n">
        <f aca="false">DP93</f>
        <v>2651.74</v>
      </c>
      <c r="DQ18" s="0" t="n">
        <f aca="false">DQ93</f>
        <v>1290.04</v>
      </c>
      <c r="DR18" s="0" t="n">
        <f aca="false">DR93</f>
        <v>0</v>
      </c>
      <c r="DS18" s="0" t="n">
        <f aca="false">DS93</f>
        <v>0</v>
      </c>
      <c r="DT18" s="0" t="n">
        <f aca="false">DT93</f>
        <v>0</v>
      </c>
      <c r="DU18" s="0" t="n">
        <f aca="false">DU93</f>
        <v>0</v>
      </c>
      <c r="DV18" s="0" t="n">
        <f aca="false">DV93</f>
        <v>0</v>
      </c>
      <c r="DW18" s="0" t="n">
        <f aca="false">DW93</f>
        <v>0</v>
      </c>
      <c r="DX18" s="0" t="n">
        <f aca="false">DX93</f>
        <v>0</v>
      </c>
      <c r="DY18" s="0" t="n">
        <f aca="false">DY93</f>
        <v>0</v>
      </c>
      <c r="DZ18" s="0" t="n">
        <f aca="false">DZ93</f>
        <v>0</v>
      </c>
      <c r="EA18" s="0" t="n">
        <f aca="false">EA93</f>
        <v>0</v>
      </c>
      <c r="EB18" s="0" t="n">
        <f aca="false">EB93</f>
        <v>0</v>
      </c>
      <c r="EC18" s="0" t="n">
        <f aca="false">EC93</f>
        <v>0</v>
      </c>
      <c r="ED18" s="0" t="n">
        <f aca="false">ED93</f>
        <v>0</v>
      </c>
      <c r="EE18" s="0" t="n">
        <f aca="false">EE93</f>
        <v>0</v>
      </c>
      <c r="EF18" s="0" t="n">
        <f aca="false">EF93</f>
        <v>0</v>
      </c>
      <c r="EG18" s="0" t="n">
        <f aca="false">EG93</f>
        <v>0</v>
      </c>
      <c r="EH18" s="0" t="n">
        <f aca="false">EH93</f>
        <v>0</v>
      </c>
      <c r="EI18" s="0" t="n">
        <f aca="false">EI93</f>
        <v>0</v>
      </c>
      <c r="EJ18" s="0" t="n">
        <f aca="false">EJ93</f>
        <v>7525.21</v>
      </c>
      <c r="EK18" s="0" t="n">
        <f aca="false">EK93</f>
        <v>0</v>
      </c>
      <c r="EL18" s="0" t="n">
        <f aca="false">EL93</f>
        <v>0</v>
      </c>
      <c r="EM18" s="0" t="n">
        <f aca="false">EM93</f>
        <v>7525.21</v>
      </c>
      <c r="EN18" s="0" t="n">
        <f aca="false">EN93</f>
        <v>0</v>
      </c>
      <c r="EO18" s="0" t="n">
        <f aca="false">EO93</f>
        <v>0</v>
      </c>
      <c r="EP18" s="0" t="n">
        <f aca="false">EP93</f>
        <v>0</v>
      </c>
      <c r="EQ18" s="0" t="n">
        <f aca="false">EQ93</f>
        <v>0</v>
      </c>
      <c r="ER18" s="0" t="n">
        <f aca="false">ER93</f>
        <v>0</v>
      </c>
      <c r="ES18" s="0" t="n">
        <f aca="false">ES93</f>
        <v>0</v>
      </c>
      <c r="ET18" s="0" t="n">
        <f aca="false">ET93</f>
        <v>0</v>
      </c>
      <c r="EU18" s="0" t="n">
        <f aca="false">EU93</f>
        <v>0</v>
      </c>
      <c r="EV18" s="0" t="n">
        <f aca="false">EV93</f>
        <v>0</v>
      </c>
      <c r="EW18" s="0" t="n">
        <f aca="false">EW93</f>
        <v>0</v>
      </c>
      <c r="EX18" s="0" t="n">
        <f aca="false">EX93</f>
        <v>0</v>
      </c>
      <c r="EY18" s="0" t="n">
        <f aca="false">EY93</f>
        <v>0</v>
      </c>
      <c r="EZ18" s="0" t="n">
        <f aca="false">EZ93</f>
        <v>0</v>
      </c>
      <c r="FA18" s="0" t="n">
        <f aca="false">FA93</f>
        <v>0</v>
      </c>
      <c r="FB18" s="0" t="n">
        <f aca="false">FB93</f>
        <v>0</v>
      </c>
      <c r="FC18" s="0" t="n">
        <f aca="false">FC93</f>
        <v>0</v>
      </c>
      <c r="FD18" s="0" t="n">
        <f aca="false">FD93</f>
        <v>0</v>
      </c>
      <c r="FE18" s="0" t="n">
        <f aca="false">FE93</f>
        <v>0</v>
      </c>
      <c r="FF18" s="0" t="n">
        <f aca="false">FF93</f>
        <v>0</v>
      </c>
      <c r="FG18" s="0" t="n">
        <f aca="false">FG93</f>
        <v>0</v>
      </c>
      <c r="FH18" s="0" t="n">
        <f aca="false">FH93</f>
        <v>0</v>
      </c>
      <c r="FI18" s="0" t="n">
        <f aca="false">FI93</f>
        <v>0</v>
      </c>
      <c r="FJ18" s="0" t="n">
        <f aca="false">FJ93</f>
        <v>0</v>
      </c>
      <c r="FK18" s="0" t="n">
        <f aca="false">FK93</f>
        <v>0</v>
      </c>
      <c r="FL18" s="0" t="n">
        <f aca="false">FL93</f>
        <v>0</v>
      </c>
      <c r="FM18" s="0" t="n">
        <f aca="false">FM93</f>
        <v>0</v>
      </c>
      <c r="FN18" s="0" t="n">
        <f aca="false">FN93</f>
        <v>0</v>
      </c>
      <c r="FO18" s="0" t="n">
        <f aca="false">FO93</f>
        <v>0</v>
      </c>
      <c r="FP18" s="0" t="n">
        <f aca="false">FP93</f>
        <v>0</v>
      </c>
      <c r="FQ18" s="0" t="n">
        <f aca="false">FQ93</f>
        <v>0</v>
      </c>
      <c r="FR18" s="0" t="n">
        <f aca="false">FR93</f>
        <v>0</v>
      </c>
      <c r="FS18" s="0" t="n">
        <f aca="false">FS93</f>
        <v>0</v>
      </c>
      <c r="FT18" s="0" t="n">
        <f aca="false">FT93</f>
        <v>0</v>
      </c>
      <c r="FU18" s="0" t="n">
        <f aca="false">FU93</f>
        <v>0</v>
      </c>
      <c r="FV18" s="0" t="n">
        <f aca="false">FV93</f>
        <v>0</v>
      </c>
      <c r="FW18" s="0" t="n">
        <f aca="false">FW93</f>
        <v>0</v>
      </c>
      <c r="FX18" s="0" t="n">
        <f aca="false">FX93</f>
        <v>0</v>
      </c>
      <c r="FY18" s="0" t="n">
        <f aca="false">FY93</f>
        <v>0</v>
      </c>
      <c r="FZ18" s="0" t="n">
        <f aca="false">FZ93</f>
        <v>0</v>
      </c>
      <c r="GA18" s="0" t="n">
        <f aca="false">GA93</f>
        <v>0</v>
      </c>
      <c r="GB18" s="0" t="n">
        <f aca="false">GB93</f>
        <v>0</v>
      </c>
      <c r="GC18" s="0" t="n">
        <f aca="false">GC93</f>
        <v>0</v>
      </c>
      <c r="GD18" s="0" t="n">
        <f aca="false">GD93</f>
        <v>0</v>
      </c>
      <c r="GE18" s="0" t="n">
        <f aca="false">GE93</f>
        <v>0</v>
      </c>
      <c r="GF18" s="0" t="n">
        <f aca="false">GF93</f>
        <v>0</v>
      </c>
      <c r="GG18" s="0" t="n">
        <f aca="false">GG93</f>
        <v>0</v>
      </c>
      <c r="GH18" s="0" t="n">
        <f aca="false">GH93</f>
        <v>0</v>
      </c>
      <c r="GI18" s="0" t="n">
        <f aca="false">GI93</f>
        <v>0</v>
      </c>
      <c r="GJ18" s="0" t="n">
        <f aca="false">GJ93</f>
        <v>0</v>
      </c>
      <c r="GK18" s="0" t="n">
        <f aca="false">GK93</f>
        <v>0</v>
      </c>
      <c r="GL18" s="0" t="n">
        <f aca="false">GL93</f>
        <v>0</v>
      </c>
      <c r="GM18" s="0" t="n">
        <f aca="false">GM93</f>
        <v>0</v>
      </c>
      <c r="GN18" s="0" t="n">
        <f aca="false">GN93</f>
        <v>0</v>
      </c>
      <c r="GO18" s="0" t="n">
        <f aca="false">GO93</f>
        <v>0</v>
      </c>
      <c r="GP18" s="0" t="n">
        <f aca="false">GP93</f>
        <v>0</v>
      </c>
      <c r="GQ18" s="0" t="n">
        <f aca="false">GQ93</f>
        <v>0</v>
      </c>
      <c r="GR18" s="0" t="n">
        <f aca="false">GR93</f>
        <v>0</v>
      </c>
      <c r="GS18" s="0" t="n">
        <f aca="false">GS93</f>
        <v>0</v>
      </c>
      <c r="GT18" s="0" t="n">
        <f aca="false">GT93</f>
        <v>0</v>
      </c>
      <c r="GU18" s="0" t="n">
        <f aca="false">GU93</f>
        <v>0</v>
      </c>
      <c r="GV18" s="0" t="n">
        <f aca="false">GV93</f>
        <v>0</v>
      </c>
      <c r="GW18" s="0" t="n">
        <f aca="false">GW93</f>
        <v>0</v>
      </c>
      <c r="GX18" s="0" t="n">
        <f aca="false">GX93</f>
        <v>0</v>
      </c>
    </row>
    <row r="20" customFormat="false" ht="12.75" hidden="false" customHeight="false" outlineLevel="0" collapsed="false">
      <c r="A20" s="0" t="n">
        <v>3</v>
      </c>
      <c r="B20" s="0" t="n">
        <v>1</v>
      </c>
      <c r="D20" s="0" t="n">
        <f aca="false">ROW(A63)</f>
        <v>63</v>
      </c>
      <c r="F20" s="0" t="s">
        <v>52</v>
      </c>
      <c r="G20" s="0" t="s">
        <v>53</v>
      </c>
      <c r="I20" s="0" t="n">
        <v>0</v>
      </c>
      <c r="K20" s="0" t="n">
        <v>0</v>
      </c>
      <c r="L20" s="0" t="s">
        <v>52</v>
      </c>
      <c r="S20" s="0" t="n">
        <v>0</v>
      </c>
      <c r="T20" s="0" t="n">
        <v>0</v>
      </c>
      <c r="U20" s="0" t="s">
        <v>53</v>
      </c>
      <c r="V20" s="0" t="n">
        <v>9</v>
      </c>
      <c r="BX20" s="0" t="n">
        <v>0</v>
      </c>
      <c r="CF20" s="0" t="n">
        <v>0</v>
      </c>
      <c r="CG20" s="0" t="n">
        <v>0</v>
      </c>
    </row>
    <row r="22" customFormat="false" ht="12.75" hidden="false" customHeight="false" outlineLevel="0" collapsed="false">
      <c r="A22" s="0" t="n">
        <v>52</v>
      </c>
      <c r="B22" s="0" t="n">
        <f aca="false">B63</f>
        <v>1</v>
      </c>
      <c r="C22" s="0" t="n">
        <f aca="false">C63</f>
        <v>3</v>
      </c>
      <c r="D22" s="0" t="n">
        <f aca="false">D63</f>
        <v>20</v>
      </c>
      <c r="E22" s="0" t="n">
        <f aca="false">E63</f>
        <v>0</v>
      </c>
      <c r="F22" s="0" t="str">
        <f aca="false">F63</f>
        <v>ЛС-09-01-01</v>
      </c>
      <c r="G22" s="0" t="str">
        <f aca="false">G63</f>
        <v>Пусконаладочные работы электрохимической защиты</v>
      </c>
      <c r="O22" s="0" t="n">
        <f aca="false">O63</f>
        <v>62.04</v>
      </c>
      <c r="P22" s="0" t="n">
        <f aca="false">P63</f>
        <v>0</v>
      </c>
      <c r="Q22" s="0" t="n">
        <f aca="false">Q63</f>
        <v>0</v>
      </c>
      <c r="R22" s="0" t="n">
        <f aca="false">R63</f>
        <v>0</v>
      </c>
      <c r="S22" s="0" t="n">
        <f aca="false">S63</f>
        <v>62.04</v>
      </c>
      <c r="T22" s="0" t="n">
        <f aca="false">T63</f>
        <v>0</v>
      </c>
      <c r="U22" s="0" t="n">
        <f aca="false">U63</f>
        <v>3.92</v>
      </c>
      <c r="V22" s="0" t="n">
        <f aca="false">V63</f>
        <v>0</v>
      </c>
      <c r="W22" s="0" t="n">
        <f aca="false">W63</f>
        <v>0</v>
      </c>
      <c r="X22" s="0" t="n">
        <f aca="false">X63</f>
        <v>45.91</v>
      </c>
      <c r="Y22" s="0" t="n">
        <f aca="false">Y63</f>
        <v>22.33</v>
      </c>
      <c r="Z22" s="0" t="n">
        <f aca="false">Z63</f>
        <v>0</v>
      </c>
      <c r="AA22" s="0" t="n">
        <f aca="false">AA63</f>
        <v>0</v>
      </c>
      <c r="AB22" s="0" t="n">
        <f aca="false">AB63</f>
        <v>0</v>
      </c>
      <c r="AC22" s="0" t="n">
        <f aca="false">AC63</f>
        <v>0</v>
      </c>
      <c r="AD22" s="0" t="n">
        <f aca="false">AD63</f>
        <v>0</v>
      </c>
      <c r="AE22" s="0" t="n">
        <f aca="false">AE63</f>
        <v>0</v>
      </c>
      <c r="AF22" s="0" t="n">
        <f aca="false">AF63</f>
        <v>0</v>
      </c>
      <c r="AG22" s="0" t="n">
        <f aca="false">AG63</f>
        <v>0</v>
      </c>
      <c r="AH22" s="0" t="n">
        <f aca="false">AH63</f>
        <v>0</v>
      </c>
      <c r="AI22" s="0" t="n">
        <f aca="false">AI63</f>
        <v>0</v>
      </c>
      <c r="AJ22" s="0" t="n">
        <f aca="false">AJ63</f>
        <v>0</v>
      </c>
      <c r="AK22" s="0" t="n">
        <f aca="false">AK63</f>
        <v>0</v>
      </c>
      <c r="AL22" s="0" t="n">
        <f aca="false">AL63</f>
        <v>0</v>
      </c>
      <c r="AM22" s="0" t="n">
        <f aca="false">AM63</f>
        <v>0</v>
      </c>
      <c r="AN22" s="0" t="n">
        <f aca="false">AN63</f>
        <v>0</v>
      </c>
      <c r="AO22" s="0" t="n">
        <f aca="false">AO63</f>
        <v>0</v>
      </c>
      <c r="AP22" s="0" t="n">
        <f aca="false">AP63</f>
        <v>0</v>
      </c>
      <c r="AQ22" s="0" t="n">
        <f aca="false">AQ63</f>
        <v>0</v>
      </c>
      <c r="AR22" s="0" t="n">
        <f aca="false">AR63</f>
        <v>130.28</v>
      </c>
      <c r="AS22" s="0" t="n">
        <f aca="false">AS63</f>
        <v>0</v>
      </c>
      <c r="AT22" s="0" t="n">
        <f aca="false">AT63</f>
        <v>0</v>
      </c>
      <c r="AU22" s="0" t="n">
        <f aca="false">AU63</f>
        <v>130.28</v>
      </c>
      <c r="AV22" s="0" t="n">
        <f aca="false">AV63</f>
        <v>0</v>
      </c>
      <c r="AW22" s="0" t="n">
        <f aca="false">AW63</f>
        <v>0</v>
      </c>
      <c r="AX22" s="0" t="n">
        <f aca="false">AX63</f>
        <v>0</v>
      </c>
      <c r="AY22" s="0" t="n">
        <f aca="false">AY63</f>
        <v>0</v>
      </c>
      <c r="AZ22" s="0" t="n">
        <f aca="false">AZ63</f>
        <v>0</v>
      </c>
      <c r="BA22" s="0" t="n">
        <f aca="false">BA63</f>
        <v>0</v>
      </c>
      <c r="BB22" s="0" t="n">
        <f aca="false">BB63</f>
        <v>0</v>
      </c>
      <c r="BC22" s="0" t="n">
        <f aca="false">BC63</f>
        <v>0</v>
      </c>
      <c r="BD22" s="0" t="n">
        <f aca="false">BD63</f>
        <v>0</v>
      </c>
      <c r="BE22" s="0" t="n">
        <f aca="false">BE63</f>
        <v>0</v>
      </c>
      <c r="BF22" s="0" t="n">
        <f aca="false">BF63</f>
        <v>0</v>
      </c>
      <c r="BG22" s="0" t="n">
        <f aca="false">BG63</f>
        <v>0</v>
      </c>
      <c r="BH22" s="0" t="n">
        <f aca="false">BH63</f>
        <v>0</v>
      </c>
      <c r="BI22" s="0" t="n">
        <f aca="false">BI63</f>
        <v>0</v>
      </c>
      <c r="BJ22" s="0" t="n">
        <f aca="false">BJ63</f>
        <v>0</v>
      </c>
      <c r="BK22" s="0" t="n">
        <f aca="false">BK63</f>
        <v>0</v>
      </c>
      <c r="BL22" s="0" t="n">
        <f aca="false">BL63</f>
        <v>0</v>
      </c>
      <c r="BM22" s="0" t="n">
        <f aca="false">BM63</f>
        <v>0</v>
      </c>
      <c r="BN22" s="0" t="n">
        <f aca="false">BN63</f>
        <v>0</v>
      </c>
      <c r="BO22" s="0" t="n">
        <f aca="false">BO63</f>
        <v>0</v>
      </c>
      <c r="BP22" s="0" t="n">
        <f aca="false">BP63</f>
        <v>0</v>
      </c>
      <c r="BQ22" s="0" t="n">
        <f aca="false">BQ63</f>
        <v>0</v>
      </c>
      <c r="BR22" s="0" t="n">
        <f aca="false">BR63</f>
        <v>0</v>
      </c>
      <c r="BS22" s="0" t="n">
        <f aca="false">BS63</f>
        <v>0</v>
      </c>
      <c r="BT22" s="0" t="n">
        <f aca="false">BT63</f>
        <v>0</v>
      </c>
      <c r="BU22" s="0" t="n">
        <f aca="false">BU63</f>
        <v>0</v>
      </c>
      <c r="BV22" s="0" t="n">
        <f aca="false">BV63</f>
        <v>0</v>
      </c>
      <c r="BW22" s="0" t="n">
        <f aca="false">BW63</f>
        <v>0</v>
      </c>
      <c r="BX22" s="0" t="n">
        <f aca="false">BX63</f>
        <v>0</v>
      </c>
      <c r="BY22" s="0" t="n">
        <f aca="false">BY63</f>
        <v>0</v>
      </c>
      <c r="BZ22" s="0" t="n">
        <f aca="false">BZ63</f>
        <v>0</v>
      </c>
      <c r="CA22" s="0" t="n">
        <f aca="false">CA63</f>
        <v>0</v>
      </c>
      <c r="CB22" s="0" t="n">
        <f aca="false">CB63</f>
        <v>0</v>
      </c>
      <c r="CC22" s="0" t="n">
        <f aca="false">CC63</f>
        <v>0</v>
      </c>
      <c r="CD22" s="0" t="n">
        <f aca="false">CD63</f>
        <v>0</v>
      </c>
      <c r="CE22" s="0" t="n">
        <f aca="false">CE63</f>
        <v>0</v>
      </c>
      <c r="CF22" s="0" t="n">
        <f aca="false">CF63</f>
        <v>0</v>
      </c>
      <c r="CG22" s="0" t="n">
        <f aca="false">CG63</f>
        <v>0</v>
      </c>
      <c r="CH22" s="0" t="n">
        <f aca="false">CH63</f>
        <v>0</v>
      </c>
      <c r="CI22" s="0" t="n">
        <f aca="false">CI63</f>
        <v>0</v>
      </c>
      <c r="CJ22" s="0" t="n">
        <f aca="false">CJ63</f>
        <v>0</v>
      </c>
      <c r="CK22" s="0" t="n">
        <f aca="false">CK63</f>
        <v>0</v>
      </c>
      <c r="CL22" s="0" t="n">
        <f aca="false">CL63</f>
        <v>0</v>
      </c>
      <c r="CM22" s="0" t="n">
        <f aca="false">CM63</f>
        <v>0</v>
      </c>
      <c r="CN22" s="0" t="n">
        <f aca="false">CN63</f>
        <v>0</v>
      </c>
      <c r="CO22" s="0" t="n">
        <f aca="false">CO63</f>
        <v>0</v>
      </c>
      <c r="CP22" s="0" t="n">
        <f aca="false">CP63</f>
        <v>0</v>
      </c>
      <c r="CQ22" s="0" t="n">
        <f aca="false">CQ63</f>
        <v>0</v>
      </c>
      <c r="CR22" s="0" t="n">
        <f aca="false">CR63</f>
        <v>0</v>
      </c>
      <c r="CS22" s="0" t="n">
        <f aca="false">CS63</f>
        <v>0</v>
      </c>
      <c r="CT22" s="0" t="n">
        <f aca="false">CT63</f>
        <v>0</v>
      </c>
      <c r="CU22" s="0" t="n">
        <f aca="false">CU63</f>
        <v>0</v>
      </c>
      <c r="CV22" s="0" t="n">
        <f aca="false">CV63</f>
        <v>0</v>
      </c>
      <c r="CW22" s="0" t="n">
        <f aca="false">CW63</f>
        <v>0</v>
      </c>
      <c r="CX22" s="0" t="n">
        <f aca="false">CX63</f>
        <v>0</v>
      </c>
      <c r="CY22" s="0" t="n">
        <f aca="false">CY63</f>
        <v>0</v>
      </c>
      <c r="CZ22" s="0" t="n">
        <f aca="false">CZ63</f>
        <v>0</v>
      </c>
      <c r="DA22" s="0" t="n">
        <f aca="false">DA63</f>
        <v>0</v>
      </c>
      <c r="DB22" s="0" t="n">
        <f aca="false">DB63</f>
        <v>0</v>
      </c>
      <c r="DC22" s="0" t="n">
        <f aca="false">DC63</f>
        <v>0</v>
      </c>
      <c r="DD22" s="0" t="n">
        <f aca="false">DD63</f>
        <v>0</v>
      </c>
      <c r="DE22" s="0" t="n">
        <f aca="false">DE63</f>
        <v>0</v>
      </c>
      <c r="DF22" s="0" t="n">
        <f aca="false">DF63</f>
        <v>0</v>
      </c>
      <c r="DG22" s="0" t="n">
        <f aca="false">DG63</f>
        <v>3583.43</v>
      </c>
      <c r="DH22" s="0" t="n">
        <f aca="false">DH63</f>
        <v>0</v>
      </c>
      <c r="DI22" s="0" t="n">
        <f aca="false">DI63</f>
        <v>0</v>
      </c>
      <c r="DJ22" s="0" t="n">
        <f aca="false">DJ63</f>
        <v>0</v>
      </c>
      <c r="DK22" s="0" t="n">
        <f aca="false">DK63</f>
        <v>3583.43</v>
      </c>
      <c r="DL22" s="0" t="n">
        <f aca="false">DL63</f>
        <v>0</v>
      </c>
      <c r="DM22" s="0" t="n">
        <f aca="false">DM63</f>
        <v>3.92</v>
      </c>
      <c r="DN22" s="0" t="n">
        <f aca="false">DN63</f>
        <v>0</v>
      </c>
      <c r="DO22" s="0" t="n">
        <f aca="false">DO63</f>
        <v>0</v>
      </c>
      <c r="DP22" s="0" t="n">
        <f aca="false">DP63</f>
        <v>2651.74</v>
      </c>
      <c r="DQ22" s="0" t="n">
        <f aca="false">DQ63</f>
        <v>1290.04</v>
      </c>
      <c r="DR22" s="0" t="n">
        <f aca="false">DR63</f>
        <v>0</v>
      </c>
      <c r="DS22" s="0" t="n">
        <f aca="false">DS63</f>
        <v>0</v>
      </c>
      <c r="DT22" s="0" t="n">
        <f aca="false">DT63</f>
        <v>0</v>
      </c>
      <c r="DU22" s="0" t="n">
        <f aca="false">DU63</f>
        <v>0</v>
      </c>
      <c r="DV22" s="0" t="n">
        <f aca="false">DV63</f>
        <v>0</v>
      </c>
      <c r="DW22" s="0" t="n">
        <f aca="false">DW63</f>
        <v>0</v>
      </c>
      <c r="DX22" s="0" t="n">
        <f aca="false">DX63</f>
        <v>0</v>
      </c>
      <c r="DY22" s="0" t="n">
        <f aca="false">DY63</f>
        <v>0</v>
      </c>
      <c r="DZ22" s="0" t="n">
        <f aca="false">DZ63</f>
        <v>0</v>
      </c>
      <c r="EA22" s="0" t="n">
        <f aca="false">EA63</f>
        <v>0</v>
      </c>
      <c r="EB22" s="0" t="n">
        <f aca="false">EB63</f>
        <v>0</v>
      </c>
      <c r="EC22" s="0" t="n">
        <f aca="false">EC63</f>
        <v>0</v>
      </c>
      <c r="ED22" s="0" t="n">
        <f aca="false">ED63</f>
        <v>0</v>
      </c>
      <c r="EE22" s="0" t="n">
        <f aca="false">EE63</f>
        <v>0</v>
      </c>
      <c r="EF22" s="0" t="n">
        <f aca="false">EF63</f>
        <v>0</v>
      </c>
      <c r="EG22" s="0" t="n">
        <f aca="false">EG63</f>
        <v>0</v>
      </c>
      <c r="EH22" s="0" t="n">
        <f aca="false">EH63</f>
        <v>0</v>
      </c>
      <c r="EI22" s="0" t="n">
        <f aca="false">EI63</f>
        <v>0</v>
      </c>
      <c r="EJ22" s="0" t="n">
        <f aca="false">EJ63</f>
        <v>7525.21</v>
      </c>
      <c r="EK22" s="0" t="n">
        <f aca="false">EK63</f>
        <v>0</v>
      </c>
      <c r="EL22" s="0" t="n">
        <f aca="false">EL63</f>
        <v>0</v>
      </c>
      <c r="EM22" s="0" t="n">
        <f aca="false">EM63</f>
        <v>7525.21</v>
      </c>
      <c r="EN22" s="0" t="n">
        <f aca="false">EN63</f>
        <v>0</v>
      </c>
      <c r="EO22" s="0" t="n">
        <f aca="false">EO63</f>
        <v>0</v>
      </c>
      <c r="EP22" s="0" t="n">
        <f aca="false">EP63</f>
        <v>0</v>
      </c>
      <c r="EQ22" s="0" t="n">
        <f aca="false">EQ63</f>
        <v>0</v>
      </c>
      <c r="ER22" s="0" t="n">
        <f aca="false">ER63</f>
        <v>0</v>
      </c>
      <c r="ES22" s="0" t="n">
        <f aca="false">ES63</f>
        <v>0</v>
      </c>
      <c r="ET22" s="0" t="n">
        <f aca="false">ET63</f>
        <v>0</v>
      </c>
      <c r="EU22" s="0" t="n">
        <f aca="false">EU63</f>
        <v>0</v>
      </c>
      <c r="EV22" s="0" t="n">
        <f aca="false">EV63</f>
        <v>0</v>
      </c>
      <c r="EW22" s="0" t="n">
        <f aca="false">EW63</f>
        <v>0</v>
      </c>
      <c r="EX22" s="0" t="n">
        <f aca="false">EX63</f>
        <v>0</v>
      </c>
      <c r="EY22" s="0" t="n">
        <f aca="false">EY63</f>
        <v>0</v>
      </c>
      <c r="EZ22" s="0" t="n">
        <f aca="false">EZ63</f>
        <v>0</v>
      </c>
      <c r="FA22" s="0" t="n">
        <f aca="false">FA63</f>
        <v>0</v>
      </c>
      <c r="FB22" s="0" t="n">
        <f aca="false">FB63</f>
        <v>0</v>
      </c>
      <c r="FC22" s="0" t="n">
        <f aca="false">FC63</f>
        <v>0</v>
      </c>
      <c r="FD22" s="0" t="n">
        <f aca="false">FD63</f>
        <v>0</v>
      </c>
      <c r="FE22" s="0" t="n">
        <f aca="false">FE63</f>
        <v>0</v>
      </c>
      <c r="FF22" s="0" t="n">
        <f aca="false">FF63</f>
        <v>0</v>
      </c>
      <c r="FG22" s="0" t="n">
        <f aca="false">FG63</f>
        <v>0</v>
      </c>
      <c r="FH22" s="0" t="n">
        <f aca="false">FH63</f>
        <v>0</v>
      </c>
      <c r="FI22" s="0" t="n">
        <f aca="false">FI63</f>
        <v>0</v>
      </c>
      <c r="FJ22" s="0" t="n">
        <f aca="false">FJ63</f>
        <v>0</v>
      </c>
      <c r="FK22" s="0" t="n">
        <f aca="false">FK63</f>
        <v>0</v>
      </c>
      <c r="FL22" s="0" t="n">
        <f aca="false">FL63</f>
        <v>0</v>
      </c>
      <c r="FM22" s="0" t="n">
        <f aca="false">FM63</f>
        <v>0</v>
      </c>
      <c r="FN22" s="0" t="n">
        <f aca="false">FN63</f>
        <v>0</v>
      </c>
      <c r="FO22" s="0" t="n">
        <f aca="false">FO63</f>
        <v>0</v>
      </c>
      <c r="FP22" s="0" t="n">
        <f aca="false">FP63</f>
        <v>0</v>
      </c>
      <c r="FQ22" s="0" t="n">
        <f aca="false">FQ63</f>
        <v>0</v>
      </c>
      <c r="FR22" s="0" t="n">
        <f aca="false">FR63</f>
        <v>0</v>
      </c>
      <c r="FS22" s="0" t="n">
        <f aca="false">FS63</f>
        <v>0</v>
      </c>
      <c r="FT22" s="0" t="n">
        <f aca="false">FT63</f>
        <v>0</v>
      </c>
      <c r="FU22" s="0" t="n">
        <f aca="false">FU63</f>
        <v>0</v>
      </c>
      <c r="FV22" s="0" t="n">
        <f aca="false">FV63</f>
        <v>0</v>
      </c>
      <c r="FW22" s="0" t="n">
        <f aca="false">FW63</f>
        <v>0</v>
      </c>
      <c r="FX22" s="0" t="n">
        <f aca="false">FX63</f>
        <v>0</v>
      </c>
      <c r="FY22" s="0" t="n">
        <f aca="false">FY63</f>
        <v>0</v>
      </c>
      <c r="FZ22" s="0" t="n">
        <f aca="false">FZ63</f>
        <v>0</v>
      </c>
      <c r="GA22" s="0" t="n">
        <f aca="false">GA63</f>
        <v>0</v>
      </c>
      <c r="GB22" s="0" t="n">
        <f aca="false">GB63</f>
        <v>0</v>
      </c>
      <c r="GC22" s="0" t="n">
        <f aca="false">GC63</f>
        <v>0</v>
      </c>
      <c r="GD22" s="0" t="n">
        <f aca="false">GD63</f>
        <v>0</v>
      </c>
      <c r="GE22" s="0" t="n">
        <f aca="false">GE63</f>
        <v>0</v>
      </c>
      <c r="GF22" s="0" t="n">
        <f aca="false">GF63</f>
        <v>0</v>
      </c>
      <c r="GG22" s="0" t="n">
        <f aca="false">GG63</f>
        <v>0</v>
      </c>
      <c r="GH22" s="0" t="n">
        <f aca="false">GH63</f>
        <v>0</v>
      </c>
      <c r="GI22" s="0" t="n">
        <f aca="false">GI63</f>
        <v>0</v>
      </c>
      <c r="GJ22" s="0" t="n">
        <f aca="false">GJ63</f>
        <v>0</v>
      </c>
      <c r="GK22" s="0" t="n">
        <f aca="false">GK63</f>
        <v>0</v>
      </c>
      <c r="GL22" s="0" t="n">
        <f aca="false">GL63</f>
        <v>0</v>
      </c>
      <c r="GM22" s="0" t="n">
        <f aca="false">GM63</f>
        <v>0</v>
      </c>
      <c r="GN22" s="0" t="n">
        <f aca="false">GN63</f>
        <v>0</v>
      </c>
      <c r="GO22" s="0" t="n">
        <f aca="false">GO63</f>
        <v>0</v>
      </c>
      <c r="GP22" s="0" t="n">
        <f aca="false">GP63</f>
        <v>0</v>
      </c>
      <c r="GQ22" s="0" t="n">
        <f aca="false">GQ63</f>
        <v>0</v>
      </c>
      <c r="GR22" s="0" t="n">
        <f aca="false">GR63</f>
        <v>0</v>
      </c>
      <c r="GS22" s="0" t="n">
        <f aca="false">GS63</f>
        <v>0</v>
      </c>
      <c r="GT22" s="0" t="n">
        <f aca="false">GT63</f>
        <v>0</v>
      </c>
      <c r="GU22" s="0" t="n">
        <f aca="false">GU63</f>
        <v>0</v>
      </c>
      <c r="GV22" s="0" t="n">
        <f aca="false">GV63</f>
        <v>0</v>
      </c>
      <c r="GW22" s="0" t="n">
        <f aca="false">GW63</f>
        <v>0</v>
      </c>
      <c r="GX22" s="0" t="n">
        <f aca="false">GX63</f>
        <v>0</v>
      </c>
    </row>
    <row r="24" customFormat="false" ht="12.75" hidden="false" customHeight="false" outlineLevel="0" collapsed="false">
      <c r="A24" s="0" t="n">
        <v>4</v>
      </c>
      <c r="B24" s="0" t="n">
        <v>1</v>
      </c>
      <c r="D24" s="0" t="n">
        <f aca="false">ROW(A33)</f>
        <v>33</v>
      </c>
      <c r="F24" s="0" t="s">
        <v>63</v>
      </c>
      <c r="G24" s="0" t="s">
        <v>64</v>
      </c>
      <c r="I24" s="0" t="n">
        <v>0</v>
      </c>
      <c r="K24" s="0" t="n">
        <v>-1</v>
      </c>
      <c r="S24" s="0" t="n">
        <v>0</v>
      </c>
      <c r="T24" s="0" t="n">
        <v>0</v>
      </c>
      <c r="V24" s="0" t="n">
        <v>9</v>
      </c>
      <c r="BX24" s="0" t="n">
        <v>0</v>
      </c>
      <c r="CJ24" s="0" t="n">
        <v>0</v>
      </c>
    </row>
    <row r="26" customFormat="false" ht="12.75" hidden="false" customHeight="false" outlineLevel="0" collapsed="false">
      <c r="A26" s="0" t="n">
        <v>52</v>
      </c>
      <c r="B26" s="0" t="n">
        <f aca="false">B33</f>
        <v>1</v>
      </c>
      <c r="C26" s="0" t="n">
        <f aca="false">C33</f>
        <v>4</v>
      </c>
      <c r="D26" s="0" t="n">
        <f aca="false">D33</f>
        <v>24</v>
      </c>
      <c r="E26" s="0" t="n">
        <f aca="false">E33</f>
        <v>0</v>
      </c>
      <c r="F26" s="0" t="str">
        <f aca="false">F33</f>
        <v>1</v>
      </c>
      <c r="G26" s="0" t="str">
        <f aca="false">G33</f>
        <v>Пусконаладочные работы ЭХЗ</v>
      </c>
      <c r="O26" s="0" t="n">
        <f aca="false">O33</f>
        <v>62.04</v>
      </c>
      <c r="P26" s="0" t="n">
        <f aca="false">P33</f>
        <v>0</v>
      </c>
      <c r="Q26" s="0" t="n">
        <f aca="false">Q33</f>
        <v>0</v>
      </c>
      <c r="R26" s="0" t="n">
        <f aca="false">R33</f>
        <v>0</v>
      </c>
      <c r="S26" s="0" t="n">
        <f aca="false">S33</f>
        <v>62.04</v>
      </c>
      <c r="T26" s="0" t="n">
        <f aca="false">T33</f>
        <v>0</v>
      </c>
      <c r="U26" s="0" t="n">
        <f aca="false">U33</f>
        <v>3.92</v>
      </c>
      <c r="V26" s="0" t="n">
        <f aca="false">V33</f>
        <v>0</v>
      </c>
      <c r="W26" s="0" t="n">
        <f aca="false">W33</f>
        <v>0</v>
      </c>
      <c r="X26" s="0" t="n">
        <f aca="false">X33</f>
        <v>45.91</v>
      </c>
      <c r="Y26" s="0" t="n">
        <f aca="false">Y33</f>
        <v>22.33</v>
      </c>
      <c r="Z26" s="0" t="n">
        <f aca="false">Z33</f>
        <v>0</v>
      </c>
      <c r="AA26" s="0" t="n">
        <f aca="false">AA33</f>
        <v>0</v>
      </c>
      <c r="AB26" s="0" t="n">
        <f aca="false">AB33</f>
        <v>62.04</v>
      </c>
      <c r="AC26" s="0" t="n">
        <f aca="false">AC33</f>
        <v>0</v>
      </c>
      <c r="AD26" s="0" t="n">
        <f aca="false">AD33</f>
        <v>0</v>
      </c>
      <c r="AE26" s="0" t="n">
        <f aca="false">AE33</f>
        <v>0</v>
      </c>
      <c r="AF26" s="0" t="n">
        <f aca="false">AF33</f>
        <v>62.04</v>
      </c>
      <c r="AG26" s="0" t="n">
        <f aca="false">AG33</f>
        <v>0</v>
      </c>
      <c r="AH26" s="0" t="n">
        <f aca="false">AH33</f>
        <v>3.92</v>
      </c>
      <c r="AI26" s="0" t="n">
        <f aca="false">AI33</f>
        <v>0</v>
      </c>
      <c r="AJ26" s="0" t="n">
        <f aca="false">AJ33</f>
        <v>0</v>
      </c>
      <c r="AK26" s="0" t="n">
        <f aca="false">AK33</f>
        <v>45.91</v>
      </c>
      <c r="AL26" s="0" t="n">
        <f aca="false">AL33</f>
        <v>22.33</v>
      </c>
      <c r="AM26" s="0" t="n">
        <f aca="false">AM33</f>
        <v>0</v>
      </c>
      <c r="AN26" s="0" t="n">
        <f aca="false">AN33</f>
        <v>0</v>
      </c>
      <c r="AO26" s="0" t="n">
        <f aca="false">AO33</f>
        <v>0</v>
      </c>
      <c r="AP26" s="0" t="n">
        <f aca="false">AP33</f>
        <v>0</v>
      </c>
      <c r="AQ26" s="0" t="n">
        <f aca="false">AQ33</f>
        <v>0</v>
      </c>
      <c r="AR26" s="0" t="n">
        <f aca="false">AR33</f>
        <v>130.28</v>
      </c>
      <c r="AS26" s="0" t="n">
        <f aca="false">AS33</f>
        <v>0</v>
      </c>
      <c r="AT26" s="0" t="n">
        <f aca="false">AT33</f>
        <v>0</v>
      </c>
      <c r="AU26" s="0" t="n">
        <f aca="false">AU33</f>
        <v>130.28</v>
      </c>
      <c r="AV26" s="0" t="n">
        <f aca="false">AV33</f>
        <v>0</v>
      </c>
      <c r="AW26" s="0" t="n">
        <f aca="false">AW33</f>
        <v>0</v>
      </c>
      <c r="AX26" s="0" t="n">
        <f aca="false">AX33</f>
        <v>0</v>
      </c>
      <c r="AY26" s="0" t="n">
        <f aca="false">AY33</f>
        <v>0</v>
      </c>
      <c r="AZ26" s="0" t="n">
        <f aca="false">AZ33</f>
        <v>0</v>
      </c>
      <c r="BA26" s="0" t="n">
        <f aca="false">BA33</f>
        <v>0</v>
      </c>
      <c r="BB26" s="0" t="n">
        <f aca="false">BB33</f>
        <v>0</v>
      </c>
      <c r="BC26" s="0" t="n">
        <f aca="false">BC33</f>
        <v>0</v>
      </c>
      <c r="BD26" s="0" t="n">
        <f aca="false">BD33</f>
        <v>0</v>
      </c>
      <c r="BE26" s="0" t="n">
        <f aca="false">BE33</f>
        <v>0</v>
      </c>
      <c r="BF26" s="0" t="n">
        <f aca="false">BF33</f>
        <v>0</v>
      </c>
      <c r="BG26" s="0" t="n">
        <f aca="false">BG33</f>
        <v>0</v>
      </c>
      <c r="BH26" s="0" t="n">
        <f aca="false">BH33</f>
        <v>0</v>
      </c>
      <c r="BI26" s="0" t="n">
        <f aca="false">BI33</f>
        <v>0</v>
      </c>
      <c r="BJ26" s="0" t="n">
        <f aca="false">BJ33</f>
        <v>0</v>
      </c>
      <c r="BK26" s="0" t="n">
        <f aca="false">BK33</f>
        <v>0</v>
      </c>
      <c r="BL26" s="0" t="n">
        <f aca="false">BL33</f>
        <v>0</v>
      </c>
      <c r="BM26" s="0" t="n">
        <f aca="false">BM33</f>
        <v>0</v>
      </c>
      <c r="BN26" s="0" t="n">
        <f aca="false">BN33</f>
        <v>0</v>
      </c>
      <c r="BO26" s="0" t="n">
        <f aca="false">BO33</f>
        <v>0</v>
      </c>
      <c r="BP26" s="0" t="n">
        <f aca="false">BP33</f>
        <v>0</v>
      </c>
      <c r="BQ26" s="0" t="n">
        <f aca="false">BQ33</f>
        <v>0</v>
      </c>
      <c r="BR26" s="0" t="n">
        <f aca="false">BR33</f>
        <v>0</v>
      </c>
      <c r="BS26" s="0" t="n">
        <f aca="false">BS33</f>
        <v>0</v>
      </c>
      <c r="BT26" s="0" t="n">
        <f aca="false">BT33</f>
        <v>0</v>
      </c>
      <c r="BU26" s="0" t="n">
        <f aca="false">BU33</f>
        <v>0</v>
      </c>
      <c r="BV26" s="0" t="n">
        <f aca="false">BV33</f>
        <v>0</v>
      </c>
      <c r="BW26" s="0" t="n">
        <f aca="false">BW33</f>
        <v>0</v>
      </c>
      <c r="BX26" s="0" t="n">
        <f aca="false">BX33</f>
        <v>0</v>
      </c>
      <c r="BY26" s="0" t="n">
        <f aca="false">BY33</f>
        <v>0</v>
      </c>
      <c r="BZ26" s="0" t="n">
        <f aca="false">BZ33</f>
        <v>0</v>
      </c>
      <c r="CA26" s="0" t="n">
        <f aca="false">CA33</f>
        <v>130.28</v>
      </c>
      <c r="CB26" s="0" t="n">
        <f aca="false">CB33</f>
        <v>0</v>
      </c>
      <c r="CC26" s="0" t="n">
        <f aca="false">CC33</f>
        <v>0</v>
      </c>
      <c r="CD26" s="0" t="n">
        <f aca="false">CD33</f>
        <v>130.28</v>
      </c>
      <c r="CE26" s="0" t="n">
        <f aca="false">CE33</f>
        <v>0</v>
      </c>
      <c r="CF26" s="0" t="n">
        <f aca="false">CF33</f>
        <v>0</v>
      </c>
      <c r="CG26" s="0" t="n">
        <f aca="false">CG33</f>
        <v>0</v>
      </c>
      <c r="CH26" s="0" t="n">
        <f aca="false">CH33</f>
        <v>0</v>
      </c>
      <c r="CI26" s="0" t="n">
        <f aca="false">CI33</f>
        <v>0</v>
      </c>
      <c r="CJ26" s="0" t="n">
        <f aca="false">CJ33</f>
        <v>0</v>
      </c>
      <c r="CK26" s="0" t="n">
        <f aca="false">CK33</f>
        <v>0</v>
      </c>
      <c r="CL26" s="0" t="n">
        <f aca="false">CL33</f>
        <v>0</v>
      </c>
      <c r="CM26" s="0" t="n">
        <f aca="false">CM33</f>
        <v>0</v>
      </c>
      <c r="CN26" s="0" t="n">
        <f aca="false">CN33</f>
        <v>0</v>
      </c>
      <c r="CO26" s="0" t="n">
        <f aca="false">CO33</f>
        <v>0</v>
      </c>
      <c r="CP26" s="0" t="n">
        <f aca="false">CP33</f>
        <v>0</v>
      </c>
      <c r="CQ26" s="0" t="n">
        <f aca="false">CQ33</f>
        <v>0</v>
      </c>
      <c r="CR26" s="0" t="n">
        <f aca="false">CR33</f>
        <v>0</v>
      </c>
      <c r="CS26" s="0" t="n">
        <f aca="false">CS33</f>
        <v>0</v>
      </c>
      <c r="CT26" s="0" t="n">
        <f aca="false">CT33</f>
        <v>0</v>
      </c>
      <c r="CU26" s="0" t="n">
        <f aca="false">CU33</f>
        <v>0</v>
      </c>
      <c r="CV26" s="0" t="n">
        <f aca="false">CV33</f>
        <v>0</v>
      </c>
      <c r="CW26" s="0" t="n">
        <f aca="false">CW33</f>
        <v>0</v>
      </c>
      <c r="CX26" s="0" t="n">
        <f aca="false">CX33</f>
        <v>0</v>
      </c>
      <c r="CY26" s="0" t="n">
        <f aca="false">CY33</f>
        <v>0</v>
      </c>
      <c r="CZ26" s="0" t="n">
        <f aca="false">CZ33</f>
        <v>0</v>
      </c>
      <c r="DA26" s="0" t="n">
        <f aca="false">DA33</f>
        <v>0</v>
      </c>
      <c r="DB26" s="0" t="n">
        <f aca="false">DB33</f>
        <v>0</v>
      </c>
      <c r="DC26" s="0" t="n">
        <f aca="false">DC33</f>
        <v>0</v>
      </c>
      <c r="DD26" s="0" t="n">
        <f aca="false">DD33</f>
        <v>0</v>
      </c>
      <c r="DE26" s="0" t="n">
        <f aca="false">DE33</f>
        <v>0</v>
      </c>
      <c r="DF26" s="0" t="n">
        <f aca="false">DF33</f>
        <v>0</v>
      </c>
      <c r="DG26" s="0" t="n">
        <f aca="false">DG33</f>
        <v>3583.43</v>
      </c>
      <c r="DH26" s="0" t="n">
        <f aca="false">DH33</f>
        <v>0</v>
      </c>
      <c r="DI26" s="0" t="n">
        <f aca="false">DI33</f>
        <v>0</v>
      </c>
      <c r="DJ26" s="0" t="n">
        <f aca="false">DJ33</f>
        <v>0</v>
      </c>
      <c r="DK26" s="0" t="n">
        <f aca="false">DK33</f>
        <v>3583.43</v>
      </c>
      <c r="DL26" s="0" t="n">
        <f aca="false">DL33</f>
        <v>0</v>
      </c>
      <c r="DM26" s="0" t="n">
        <f aca="false">DM33</f>
        <v>3.92</v>
      </c>
      <c r="DN26" s="0" t="n">
        <f aca="false">DN33</f>
        <v>0</v>
      </c>
      <c r="DO26" s="0" t="n">
        <f aca="false">DO33</f>
        <v>0</v>
      </c>
      <c r="DP26" s="0" t="n">
        <f aca="false">DP33</f>
        <v>2651.74</v>
      </c>
      <c r="DQ26" s="0" t="n">
        <f aca="false">DQ33</f>
        <v>1290.04</v>
      </c>
      <c r="DR26" s="0" t="n">
        <f aca="false">DR33</f>
        <v>0</v>
      </c>
      <c r="DS26" s="0" t="n">
        <f aca="false">DS33</f>
        <v>0</v>
      </c>
      <c r="DT26" s="0" t="n">
        <f aca="false">DT33</f>
        <v>3583.43</v>
      </c>
      <c r="DU26" s="0" t="n">
        <f aca="false">DU33</f>
        <v>0</v>
      </c>
      <c r="DV26" s="0" t="n">
        <f aca="false">DV33</f>
        <v>0</v>
      </c>
      <c r="DW26" s="0" t="n">
        <f aca="false">DW33</f>
        <v>0</v>
      </c>
      <c r="DX26" s="0" t="n">
        <f aca="false">DX33</f>
        <v>3583.43</v>
      </c>
      <c r="DY26" s="0" t="n">
        <f aca="false">DY33</f>
        <v>0</v>
      </c>
      <c r="DZ26" s="0" t="n">
        <f aca="false">DZ33</f>
        <v>3.92</v>
      </c>
      <c r="EA26" s="0" t="n">
        <f aca="false">EA33</f>
        <v>0</v>
      </c>
      <c r="EB26" s="0" t="n">
        <f aca="false">EB33</f>
        <v>0</v>
      </c>
      <c r="EC26" s="0" t="n">
        <f aca="false">EC33</f>
        <v>2651.74</v>
      </c>
      <c r="ED26" s="0" t="n">
        <f aca="false">ED33</f>
        <v>1290.04</v>
      </c>
      <c r="EE26" s="0" t="n">
        <f aca="false">EE33</f>
        <v>0</v>
      </c>
      <c r="EF26" s="0" t="n">
        <f aca="false">EF33</f>
        <v>0</v>
      </c>
      <c r="EG26" s="0" t="n">
        <f aca="false">EG33</f>
        <v>0</v>
      </c>
      <c r="EH26" s="0" t="n">
        <f aca="false">EH33</f>
        <v>0</v>
      </c>
      <c r="EI26" s="0" t="n">
        <f aca="false">EI33</f>
        <v>0</v>
      </c>
      <c r="EJ26" s="0" t="n">
        <f aca="false">EJ33</f>
        <v>7525.21</v>
      </c>
      <c r="EK26" s="0" t="n">
        <f aca="false">EK33</f>
        <v>0</v>
      </c>
      <c r="EL26" s="0" t="n">
        <f aca="false">EL33</f>
        <v>0</v>
      </c>
      <c r="EM26" s="0" t="n">
        <f aca="false">EM33</f>
        <v>7525.21</v>
      </c>
      <c r="EN26" s="0" t="n">
        <f aca="false">EN33</f>
        <v>0</v>
      </c>
      <c r="EO26" s="0" t="n">
        <f aca="false">EO33</f>
        <v>0</v>
      </c>
      <c r="EP26" s="0" t="n">
        <f aca="false">EP33</f>
        <v>0</v>
      </c>
      <c r="EQ26" s="0" t="n">
        <f aca="false">EQ33</f>
        <v>0</v>
      </c>
      <c r="ER26" s="0" t="n">
        <f aca="false">ER33</f>
        <v>0</v>
      </c>
      <c r="ES26" s="0" t="n">
        <f aca="false">ES33</f>
        <v>0</v>
      </c>
      <c r="ET26" s="0" t="n">
        <f aca="false">ET33</f>
        <v>0</v>
      </c>
      <c r="EU26" s="0" t="n">
        <f aca="false">EU33</f>
        <v>0</v>
      </c>
      <c r="EV26" s="0" t="n">
        <f aca="false">EV33</f>
        <v>0</v>
      </c>
      <c r="EW26" s="0" t="n">
        <f aca="false">EW33</f>
        <v>0</v>
      </c>
      <c r="EX26" s="0" t="n">
        <f aca="false">EX33</f>
        <v>0</v>
      </c>
      <c r="EY26" s="0" t="n">
        <f aca="false">EY33</f>
        <v>0</v>
      </c>
      <c r="EZ26" s="0" t="n">
        <f aca="false">EZ33</f>
        <v>0</v>
      </c>
      <c r="FA26" s="0" t="n">
        <f aca="false">FA33</f>
        <v>0</v>
      </c>
      <c r="FB26" s="0" t="n">
        <f aca="false">FB33</f>
        <v>0</v>
      </c>
      <c r="FC26" s="0" t="n">
        <f aca="false">FC33</f>
        <v>0</v>
      </c>
      <c r="FD26" s="0" t="n">
        <f aca="false">FD33</f>
        <v>0</v>
      </c>
      <c r="FE26" s="0" t="n">
        <f aca="false">FE33</f>
        <v>0</v>
      </c>
      <c r="FF26" s="0" t="n">
        <f aca="false">FF33</f>
        <v>0</v>
      </c>
      <c r="FG26" s="0" t="n">
        <f aca="false">FG33</f>
        <v>0</v>
      </c>
      <c r="FH26" s="0" t="n">
        <f aca="false">FH33</f>
        <v>0</v>
      </c>
      <c r="FI26" s="0" t="n">
        <f aca="false">FI33</f>
        <v>0</v>
      </c>
      <c r="FJ26" s="0" t="n">
        <f aca="false">FJ33</f>
        <v>0</v>
      </c>
      <c r="FK26" s="0" t="n">
        <f aca="false">FK33</f>
        <v>0</v>
      </c>
      <c r="FL26" s="0" t="n">
        <f aca="false">FL33</f>
        <v>0</v>
      </c>
      <c r="FM26" s="0" t="n">
        <f aca="false">FM33</f>
        <v>0</v>
      </c>
      <c r="FN26" s="0" t="n">
        <f aca="false">FN33</f>
        <v>0</v>
      </c>
      <c r="FO26" s="0" t="n">
        <f aca="false">FO33</f>
        <v>0</v>
      </c>
      <c r="FP26" s="0" t="n">
        <f aca="false">FP33</f>
        <v>0</v>
      </c>
      <c r="FQ26" s="0" t="n">
        <f aca="false">FQ33</f>
        <v>0</v>
      </c>
      <c r="FR26" s="0" t="n">
        <f aca="false">FR33</f>
        <v>0</v>
      </c>
      <c r="FS26" s="0" t="n">
        <f aca="false">FS33</f>
        <v>7525.21</v>
      </c>
      <c r="FT26" s="0" t="n">
        <f aca="false">FT33</f>
        <v>0</v>
      </c>
      <c r="FU26" s="0" t="n">
        <f aca="false">FU33</f>
        <v>0</v>
      </c>
      <c r="FV26" s="0" t="n">
        <f aca="false">FV33</f>
        <v>7525.21</v>
      </c>
      <c r="FW26" s="0" t="n">
        <f aca="false">FW33</f>
        <v>0</v>
      </c>
      <c r="FX26" s="0" t="n">
        <f aca="false">FX33</f>
        <v>0</v>
      </c>
      <c r="FY26" s="0" t="n">
        <f aca="false">FY33</f>
        <v>0</v>
      </c>
      <c r="FZ26" s="0" t="n">
        <f aca="false">FZ33</f>
        <v>0</v>
      </c>
      <c r="GA26" s="0" t="n">
        <f aca="false">GA33</f>
        <v>0</v>
      </c>
      <c r="GB26" s="0" t="n">
        <f aca="false">GB33</f>
        <v>0</v>
      </c>
      <c r="GC26" s="0" t="n">
        <f aca="false">GC33</f>
        <v>0</v>
      </c>
      <c r="GD26" s="0" t="n">
        <f aca="false">GD33</f>
        <v>0</v>
      </c>
      <c r="GE26" s="0" t="n">
        <f aca="false">GE33</f>
        <v>0</v>
      </c>
      <c r="GF26" s="0" t="n">
        <f aca="false">GF33</f>
        <v>0</v>
      </c>
      <c r="GG26" s="0" t="n">
        <f aca="false">GG33</f>
        <v>0</v>
      </c>
      <c r="GH26" s="0" t="n">
        <f aca="false">GH33</f>
        <v>0</v>
      </c>
      <c r="GI26" s="0" t="n">
        <f aca="false">GI33</f>
        <v>0</v>
      </c>
      <c r="GJ26" s="0" t="n">
        <f aca="false">GJ33</f>
        <v>0</v>
      </c>
      <c r="GK26" s="0" t="n">
        <f aca="false">GK33</f>
        <v>0</v>
      </c>
      <c r="GL26" s="0" t="n">
        <f aca="false">GL33</f>
        <v>0</v>
      </c>
      <c r="GM26" s="0" t="n">
        <f aca="false">GM33</f>
        <v>0</v>
      </c>
      <c r="GN26" s="0" t="n">
        <f aca="false">GN33</f>
        <v>0</v>
      </c>
      <c r="GO26" s="0" t="n">
        <f aca="false">GO33</f>
        <v>0</v>
      </c>
      <c r="GP26" s="0" t="n">
        <f aca="false">GP33</f>
        <v>0</v>
      </c>
      <c r="GQ26" s="0" t="n">
        <f aca="false">GQ33</f>
        <v>0</v>
      </c>
      <c r="GR26" s="0" t="n">
        <f aca="false">GR33</f>
        <v>0</v>
      </c>
      <c r="GS26" s="0" t="n">
        <f aca="false">GS33</f>
        <v>0</v>
      </c>
      <c r="GT26" s="0" t="n">
        <f aca="false">GT33</f>
        <v>0</v>
      </c>
      <c r="GU26" s="0" t="n">
        <f aca="false">GU33</f>
        <v>0</v>
      </c>
      <c r="GV26" s="0" t="n">
        <f aca="false">GV33</f>
        <v>0</v>
      </c>
      <c r="GW26" s="0" t="n">
        <f aca="false">GW33</f>
        <v>0</v>
      </c>
      <c r="GX26" s="0" t="n">
        <f aca="false">GX33</f>
        <v>0</v>
      </c>
    </row>
    <row r="28" customFormat="false" ht="12.75" hidden="false" customHeight="false" outlineLevel="0" collapsed="false">
      <c r="A28" s="40" t="n">
        <v>17</v>
      </c>
      <c r="B28" s="40" t="n">
        <v>1</v>
      </c>
      <c r="C28" s="40" t="n">
        <f aca="false">ROW(SmtRes!A1)</f>
        <v>1</v>
      </c>
      <c r="D28" s="40" t="n">
        <f aca="false">ROW(EtalonRes!A1)</f>
        <v>1</v>
      </c>
      <c r="E28" s="40" t="s">
        <v>63</v>
      </c>
      <c r="F28" s="40" t="s">
        <v>65</v>
      </c>
      <c r="G28" s="40" t="s">
        <v>30</v>
      </c>
      <c r="H28" s="40" t="s">
        <v>66</v>
      </c>
      <c r="I28" s="40" t="n">
        <f aca="false">ROUND(4,9)</f>
        <v>4</v>
      </c>
      <c r="J28" s="40" t="n">
        <v>0</v>
      </c>
      <c r="K28" s="40" t="n">
        <f aca="false">ROUND(4,9)</f>
        <v>4</v>
      </c>
      <c r="L28" s="40"/>
      <c r="M28" s="40"/>
      <c r="N28" s="40"/>
      <c r="O28" s="40" t="n">
        <f aca="false">ROUND(CP28,2)</f>
        <v>50.64</v>
      </c>
      <c r="P28" s="40" t="n">
        <f aca="false">ROUND(CQ28*I28,2)</f>
        <v>0</v>
      </c>
      <c r="Q28" s="40" t="n">
        <f aca="false">ROUND(CR28*I28,2)</f>
        <v>0</v>
      </c>
      <c r="R28" s="40" t="n">
        <f aca="false">ROUND(CS28*I28,2)</f>
        <v>0</v>
      </c>
      <c r="S28" s="40" t="n">
        <f aca="false">ROUND(CT28*I28,2)</f>
        <v>50.64</v>
      </c>
      <c r="T28" s="40" t="n">
        <f aca="false">ROUND(CU28*I28,2)</f>
        <v>0</v>
      </c>
      <c r="U28" s="40" t="n">
        <f aca="false">CV28*I28</f>
        <v>3.2</v>
      </c>
      <c r="V28" s="40" t="n">
        <f aca="false">CW28*I28</f>
        <v>0</v>
      </c>
      <c r="W28" s="40" t="n">
        <f aca="false">ROUND(CX28*I28,2)</f>
        <v>0</v>
      </c>
      <c r="X28" s="40" t="n">
        <f aca="false">ROUND(CY28,2)</f>
        <v>37.47</v>
      </c>
      <c r="Y28" s="40" t="n">
        <f aca="false">ROUND(CZ28,2)</f>
        <v>18.23</v>
      </c>
      <c r="Z28" s="40"/>
      <c r="AA28" s="40" t="n">
        <v>86508781</v>
      </c>
      <c r="AB28" s="40" t="n">
        <f aca="false">(AC28+AD28+AF28)</f>
        <v>12.66</v>
      </c>
      <c r="AC28" s="40" t="n">
        <f aca="false">(ES28)</f>
        <v>0</v>
      </c>
      <c r="AD28" s="40" t="n">
        <f aca="false">(ET28)</f>
        <v>0</v>
      </c>
      <c r="AE28" s="40" t="n">
        <f aca="false">(EU28)</f>
        <v>0</v>
      </c>
      <c r="AF28" s="40" t="n">
        <f aca="false">(EV28)</f>
        <v>12.66</v>
      </c>
      <c r="AG28" s="40" t="n">
        <f aca="false">(AP28)</f>
        <v>0</v>
      </c>
      <c r="AH28" s="40" t="n">
        <f aca="false">(EW28)</f>
        <v>0.8</v>
      </c>
      <c r="AI28" s="40" t="n">
        <f aca="false">(EX28)</f>
        <v>0</v>
      </c>
      <c r="AJ28" s="40" t="n">
        <f aca="false">(AS28)</f>
        <v>0</v>
      </c>
      <c r="AK28" s="40" t="n">
        <v>0</v>
      </c>
      <c r="AL28" s="40" t="n">
        <v>0</v>
      </c>
      <c r="AM28" s="40" t="n">
        <v>0</v>
      </c>
      <c r="AN28" s="40" t="n">
        <v>0</v>
      </c>
      <c r="AO28" s="40" t="n">
        <v>12.66</v>
      </c>
      <c r="AP28" s="40" t="n">
        <v>0</v>
      </c>
      <c r="AQ28" s="40" t="n">
        <v>0.8</v>
      </c>
      <c r="AR28" s="40" t="n">
        <v>0</v>
      </c>
      <c r="AS28" s="40" t="n">
        <v>0</v>
      </c>
      <c r="AT28" s="40" t="n">
        <v>74</v>
      </c>
      <c r="AU28" s="40" t="n">
        <v>36</v>
      </c>
      <c r="AV28" s="40" t="n">
        <v>1</v>
      </c>
      <c r="AW28" s="40" t="n">
        <v>1</v>
      </c>
      <c r="AX28" s="40"/>
      <c r="AY28" s="40"/>
      <c r="AZ28" s="40" t="n">
        <v>1</v>
      </c>
      <c r="BA28" s="40" t="n">
        <v>1</v>
      </c>
      <c r="BB28" s="40" t="n">
        <v>1</v>
      </c>
      <c r="BC28" s="40" t="n">
        <v>1</v>
      </c>
      <c r="BD28" s="40"/>
      <c r="BE28" s="40"/>
      <c r="BF28" s="40"/>
      <c r="BG28" s="40"/>
      <c r="BH28" s="40" t="n">
        <v>0</v>
      </c>
      <c r="BI28" s="40" t="n">
        <v>4</v>
      </c>
      <c r="BJ28" s="40" t="s">
        <v>67</v>
      </c>
      <c r="BK28" s="40"/>
      <c r="BL28" s="40"/>
      <c r="BM28" s="40" t="n">
        <v>381</v>
      </c>
      <c r="BN28" s="40" t="n">
        <v>0</v>
      </c>
      <c r="BO28" s="40" t="s">
        <v>65</v>
      </c>
      <c r="BP28" s="40" t="n">
        <v>1</v>
      </c>
      <c r="BQ28" s="40" t="n">
        <v>50</v>
      </c>
      <c r="BR28" s="40" t="n">
        <v>0</v>
      </c>
      <c r="BS28" s="40" t="n">
        <v>1</v>
      </c>
      <c r="BT28" s="40" t="n">
        <v>1</v>
      </c>
      <c r="BU28" s="40" t="n">
        <v>1</v>
      </c>
      <c r="BV28" s="40" t="n">
        <v>1</v>
      </c>
      <c r="BW28" s="40" t="n">
        <v>1</v>
      </c>
      <c r="BX28" s="40" t="n">
        <v>1</v>
      </c>
      <c r="BY28" s="40"/>
      <c r="BZ28" s="40" t="n">
        <v>74</v>
      </c>
      <c r="CA28" s="40" t="n">
        <v>36</v>
      </c>
      <c r="CB28" s="40"/>
      <c r="CC28" s="40"/>
      <c r="CD28" s="40"/>
      <c r="CE28" s="40" t="n">
        <v>0</v>
      </c>
      <c r="CF28" s="40" t="n">
        <v>0</v>
      </c>
      <c r="CG28" s="40" t="n">
        <v>0</v>
      </c>
      <c r="CH28" s="40"/>
      <c r="CI28" s="40"/>
      <c r="CJ28" s="40"/>
      <c r="CK28" s="40"/>
      <c r="CL28" s="40"/>
      <c r="CM28" s="40" t="n">
        <v>0</v>
      </c>
      <c r="CN28" s="40"/>
      <c r="CO28" s="40" t="n">
        <v>0</v>
      </c>
      <c r="CP28" s="40" t="n">
        <f aca="false">(P28+Q28+S28)</f>
        <v>50.64</v>
      </c>
      <c r="CQ28" s="40" t="n">
        <f aca="false">(AC28*BC28*AW28)</f>
        <v>0</v>
      </c>
      <c r="CR28" s="40" t="n">
        <f aca="false">((ET28)*BB28*AV28)</f>
        <v>0</v>
      </c>
      <c r="CS28" s="40" t="n">
        <f aca="false">(AE28*BS28*AV28)</f>
        <v>0</v>
      </c>
      <c r="CT28" s="40" t="n">
        <f aca="false">(AF28*BA28*AV28)</f>
        <v>12.66</v>
      </c>
      <c r="CU28" s="40" t="n">
        <f aca="false">AG28</f>
        <v>0</v>
      </c>
      <c r="CV28" s="40" t="n">
        <f aca="false">(AH28*AV28)</f>
        <v>0.8</v>
      </c>
      <c r="CW28" s="40" t="n">
        <f aca="false">AI28</f>
        <v>0</v>
      </c>
      <c r="CX28" s="40" t="n">
        <f aca="false">AJ28</f>
        <v>0</v>
      </c>
      <c r="CY28" s="40" t="n">
        <f aca="false">(((S28+R28)*BZ28)/100)</f>
        <v>37.4736</v>
      </c>
      <c r="CZ28" s="40" t="n">
        <f aca="false">(((S28+R28)*CA28)/100)</f>
        <v>18.2304</v>
      </c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 t="n">
        <v>0</v>
      </c>
      <c r="DO28" s="40" t="n">
        <v>0</v>
      </c>
      <c r="DP28" s="40" t="n">
        <v>1</v>
      </c>
      <c r="DQ28" s="40" t="n">
        <v>1</v>
      </c>
      <c r="DR28" s="40"/>
      <c r="DS28" s="40"/>
      <c r="DT28" s="40"/>
      <c r="DU28" s="40" t="n">
        <v>1013</v>
      </c>
      <c r="DV28" s="40" t="s">
        <v>66</v>
      </c>
      <c r="DW28" s="40" t="s">
        <v>66</v>
      </c>
      <c r="DX28" s="40" t="n">
        <v>1</v>
      </c>
      <c r="DY28" s="40"/>
      <c r="DZ28" s="40"/>
      <c r="EA28" s="40"/>
      <c r="EB28" s="40"/>
      <c r="EC28" s="40"/>
      <c r="ED28" s="40"/>
      <c r="EE28" s="40" t="n">
        <v>86331009</v>
      </c>
      <c r="EF28" s="40" t="n">
        <v>50</v>
      </c>
      <c r="EG28" s="40" t="s">
        <v>68</v>
      </c>
      <c r="EH28" s="40" t="n">
        <v>0</v>
      </c>
      <c r="EI28" s="40"/>
      <c r="EJ28" s="40" t="n">
        <v>4</v>
      </c>
      <c r="EK28" s="40" t="n">
        <v>381</v>
      </c>
      <c r="EL28" s="40" t="s">
        <v>69</v>
      </c>
      <c r="EM28" s="40" t="s">
        <v>70</v>
      </c>
      <c r="EN28" s="40"/>
      <c r="EO28" s="40"/>
      <c r="EP28" s="40"/>
      <c r="EQ28" s="40" t="n">
        <v>0</v>
      </c>
      <c r="ER28" s="40" t="n">
        <v>0</v>
      </c>
      <c r="ES28" s="40" t="n">
        <v>0</v>
      </c>
      <c r="ET28" s="40" t="n">
        <v>0</v>
      </c>
      <c r="EU28" s="40" t="n">
        <v>0</v>
      </c>
      <c r="EV28" s="40" t="n">
        <v>12.66</v>
      </c>
      <c r="EW28" s="40" t="n">
        <v>0.8</v>
      </c>
      <c r="EX28" s="40" t="n">
        <v>0</v>
      </c>
      <c r="EY28" s="40" t="n">
        <v>0</v>
      </c>
      <c r="EZ28" s="40"/>
      <c r="FA28" s="40"/>
      <c r="FB28" s="40"/>
      <c r="FC28" s="40"/>
      <c r="FD28" s="40"/>
      <c r="FE28" s="40"/>
      <c r="FF28" s="40"/>
      <c r="FG28" s="40"/>
      <c r="FH28" s="40"/>
      <c r="FI28" s="40"/>
      <c r="FJ28" s="40"/>
      <c r="FK28" s="40"/>
      <c r="FL28" s="40"/>
      <c r="FM28" s="40"/>
      <c r="FN28" s="40"/>
      <c r="FO28" s="40"/>
      <c r="FP28" s="40"/>
      <c r="FQ28" s="40" t="n">
        <v>0</v>
      </c>
      <c r="FR28" s="40" t="n">
        <v>0</v>
      </c>
      <c r="FS28" s="40" t="n">
        <v>0</v>
      </c>
      <c r="FT28" s="40"/>
      <c r="FU28" s="40"/>
      <c r="FV28" s="40"/>
      <c r="FW28" s="40"/>
      <c r="FX28" s="40" t="n">
        <v>74</v>
      </c>
      <c r="FY28" s="40" t="n">
        <v>36</v>
      </c>
      <c r="FZ28" s="40"/>
      <c r="GA28" s="40"/>
      <c r="GB28" s="40"/>
      <c r="GC28" s="40"/>
      <c r="GD28" s="40" t="n">
        <v>1</v>
      </c>
      <c r="GE28" s="40"/>
      <c r="GF28" s="40" t="n">
        <v>-1855139276</v>
      </c>
      <c r="GG28" s="40" t="n">
        <v>2</v>
      </c>
      <c r="GH28" s="40" t="n">
        <v>0</v>
      </c>
      <c r="GI28" s="40" t="n">
        <v>-2</v>
      </c>
      <c r="GJ28" s="40" t="n">
        <v>0</v>
      </c>
      <c r="GK28" s="40" t="n">
        <v>0</v>
      </c>
      <c r="GL28" s="40" t="n">
        <f aca="false">ROUND(IF(AND(BH28=3,BI28=3,FS28&lt;&gt;0),P28,0),2)</f>
        <v>0</v>
      </c>
      <c r="GM28" s="40" t="n">
        <f aca="false">ROUND(O28+X28+Y28,2)+GX28</f>
        <v>106.34</v>
      </c>
      <c r="GN28" s="40" t="n">
        <f aca="false">IF(OR(BI28=0,BI28=1),GM28-GX28,0)</f>
        <v>0</v>
      </c>
      <c r="GO28" s="40" t="n">
        <f aca="false">IF(BI28=2,GM28-GX28,0)</f>
        <v>0</v>
      </c>
      <c r="GP28" s="40" t="n">
        <f aca="false">IF(BI28=4,GM28-GX28,0)</f>
        <v>106.34</v>
      </c>
      <c r="GQ28" s="40"/>
      <c r="GR28" s="40" t="n">
        <v>0</v>
      </c>
      <c r="GS28" s="40" t="n">
        <v>3</v>
      </c>
      <c r="GT28" s="40" t="n">
        <v>0</v>
      </c>
      <c r="GU28" s="40"/>
      <c r="GV28" s="40" t="n">
        <f aca="false">(GT28)</f>
        <v>0</v>
      </c>
      <c r="GW28" s="40" t="n">
        <v>1</v>
      </c>
      <c r="GX28" s="40" t="n">
        <f aca="false">ROUND(HC28*I28,2)</f>
        <v>0</v>
      </c>
      <c r="GY28" s="40"/>
      <c r="GZ28" s="40"/>
      <c r="HA28" s="40" t="n">
        <v>0</v>
      </c>
      <c r="HB28" s="40" t="n">
        <v>0</v>
      </c>
      <c r="HC28" s="40" t="n">
        <f aca="false">GV28*GW28</f>
        <v>0</v>
      </c>
      <c r="HD28" s="40"/>
      <c r="HE28" s="40"/>
      <c r="HF28" s="40"/>
      <c r="HG28" s="40"/>
      <c r="HH28" s="40"/>
      <c r="HI28" s="40"/>
      <c r="HJ28" s="40"/>
      <c r="HK28" s="40"/>
      <c r="HL28" s="40"/>
      <c r="HM28" s="40"/>
      <c r="HN28" s="40"/>
      <c r="HO28" s="40"/>
      <c r="HP28" s="40"/>
      <c r="HQ28" s="40"/>
      <c r="HR28" s="40"/>
      <c r="HS28" s="40" t="n">
        <v>0</v>
      </c>
      <c r="HT28" s="40"/>
      <c r="HU28" s="40"/>
      <c r="HV28" s="40"/>
      <c r="HW28" s="40"/>
      <c r="HX28" s="40"/>
      <c r="HY28" s="40"/>
      <c r="HZ28" s="40"/>
      <c r="IA28" s="40"/>
      <c r="IB28" s="40"/>
      <c r="IC28" s="40"/>
      <c r="ID28" s="40"/>
      <c r="IE28" s="40"/>
      <c r="IF28" s="40"/>
      <c r="IG28" s="40"/>
      <c r="IH28" s="40"/>
      <c r="II28" s="40"/>
      <c r="IJ28" s="40"/>
      <c r="IK28" s="40" t="n">
        <v>0</v>
      </c>
      <c r="IL28" s="40"/>
      <c r="IM28" s="40"/>
      <c r="IN28" s="40"/>
      <c r="IO28" s="40"/>
      <c r="IP28" s="40"/>
      <c r="IQ28" s="40"/>
      <c r="IR28" s="40"/>
      <c r="IS28" s="40"/>
      <c r="IT28" s="40"/>
      <c r="IU28" s="40"/>
    </row>
    <row r="29" customFormat="false" ht="12.75" hidden="false" customHeight="false" outlineLevel="0" collapsed="false">
      <c r="A29" s="40" t="n">
        <v>17</v>
      </c>
      <c r="B29" s="40" t="n">
        <v>1</v>
      </c>
      <c r="C29" s="40" t="n">
        <f aca="false">ROW(SmtRes!A2)</f>
        <v>2</v>
      </c>
      <c r="D29" s="40" t="n">
        <f aca="false">ROW(EtalonRes!A2)</f>
        <v>2</v>
      </c>
      <c r="E29" s="40" t="s">
        <v>63</v>
      </c>
      <c r="F29" s="40" t="s">
        <v>65</v>
      </c>
      <c r="G29" s="40" t="s">
        <v>30</v>
      </c>
      <c r="H29" s="40" t="s">
        <v>66</v>
      </c>
      <c r="I29" s="40" t="n">
        <f aca="false">ROUND(4,9)</f>
        <v>4</v>
      </c>
      <c r="J29" s="40" t="n">
        <v>0</v>
      </c>
      <c r="K29" s="40" t="n">
        <f aca="false">ROUND(4,9)</f>
        <v>4</v>
      </c>
      <c r="L29" s="40"/>
      <c r="M29" s="40"/>
      <c r="N29" s="40"/>
      <c r="O29" s="40" t="n">
        <f aca="false">ROUND(CP29,2)</f>
        <v>2924.97</v>
      </c>
      <c r="P29" s="40" t="n">
        <f aca="false">ROUND(CQ29*I29,2)</f>
        <v>0</v>
      </c>
      <c r="Q29" s="40" t="n">
        <f aca="false">ROUND(CR29*I29,2)</f>
        <v>0</v>
      </c>
      <c r="R29" s="40" t="n">
        <f aca="false">ROUND(CS29*I29,2)</f>
        <v>0</v>
      </c>
      <c r="S29" s="40" t="n">
        <f aca="false">ROUND(CT29*I29,2)</f>
        <v>2924.97</v>
      </c>
      <c r="T29" s="40" t="n">
        <f aca="false">ROUND(CU29*I29,2)</f>
        <v>0</v>
      </c>
      <c r="U29" s="40" t="n">
        <f aca="false">CV29*I29</f>
        <v>3.2</v>
      </c>
      <c r="V29" s="40" t="n">
        <f aca="false">CW29*I29</f>
        <v>0</v>
      </c>
      <c r="W29" s="40" t="n">
        <f aca="false">ROUND(CX29*I29,2)</f>
        <v>0</v>
      </c>
      <c r="X29" s="40" t="n">
        <f aca="false">ROUND(CY29,2)</f>
        <v>2164.48</v>
      </c>
      <c r="Y29" s="40" t="n">
        <f aca="false">ROUND(CZ29,2)</f>
        <v>1052.99</v>
      </c>
      <c r="Z29" s="40"/>
      <c r="AA29" s="40" t="n">
        <v>86508782</v>
      </c>
      <c r="AB29" s="40" t="n">
        <f aca="false">(AC29+AD29+AF29)</f>
        <v>12.66</v>
      </c>
      <c r="AC29" s="40" t="n">
        <f aca="false">(ES29)</f>
        <v>0</v>
      </c>
      <c r="AD29" s="40" t="n">
        <f aca="false">(ET29)</f>
        <v>0</v>
      </c>
      <c r="AE29" s="40" t="n">
        <f aca="false">(EU29)</f>
        <v>0</v>
      </c>
      <c r="AF29" s="40" t="n">
        <f aca="false">(EV29)</f>
        <v>12.66</v>
      </c>
      <c r="AG29" s="40" t="n">
        <f aca="false">(AP29)</f>
        <v>0</v>
      </c>
      <c r="AH29" s="40" t="n">
        <f aca="false">(EW29)</f>
        <v>0.8</v>
      </c>
      <c r="AI29" s="40" t="n">
        <f aca="false">(EX29)</f>
        <v>0</v>
      </c>
      <c r="AJ29" s="40" t="n">
        <f aca="false">(AS29)</f>
        <v>0</v>
      </c>
      <c r="AK29" s="40" t="n">
        <v>0</v>
      </c>
      <c r="AL29" s="40" t="n">
        <v>0</v>
      </c>
      <c r="AM29" s="40" t="n">
        <v>0</v>
      </c>
      <c r="AN29" s="40" t="n">
        <v>0</v>
      </c>
      <c r="AO29" s="40" t="n">
        <v>12.66</v>
      </c>
      <c r="AP29" s="40" t="n">
        <v>0</v>
      </c>
      <c r="AQ29" s="40" t="n">
        <v>0.8</v>
      </c>
      <c r="AR29" s="40" t="n">
        <v>0</v>
      </c>
      <c r="AS29" s="40" t="n">
        <v>0</v>
      </c>
      <c r="AT29" s="40" t="n">
        <v>74</v>
      </c>
      <c r="AU29" s="40" t="n">
        <v>36</v>
      </c>
      <c r="AV29" s="40" t="n">
        <v>1</v>
      </c>
      <c r="AW29" s="40" t="n">
        <v>1</v>
      </c>
      <c r="AX29" s="40"/>
      <c r="AY29" s="40"/>
      <c r="AZ29" s="40" t="n">
        <v>1</v>
      </c>
      <c r="BA29" s="40" t="n">
        <v>57.76</v>
      </c>
      <c r="BB29" s="40" t="n">
        <v>1</v>
      </c>
      <c r="BC29" s="40" t="n">
        <v>1</v>
      </c>
      <c r="BD29" s="40"/>
      <c r="BE29" s="40"/>
      <c r="BF29" s="40"/>
      <c r="BG29" s="40"/>
      <c r="BH29" s="40" t="n">
        <v>0</v>
      </c>
      <c r="BI29" s="40" t="n">
        <v>4</v>
      </c>
      <c r="BJ29" s="40" t="s">
        <v>67</v>
      </c>
      <c r="BK29" s="40"/>
      <c r="BL29" s="40"/>
      <c r="BM29" s="40" t="n">
        <v>381</v>
      </c>
      <c r="BN29" s="40" t="n">
        <v>0</v>
      </c>
      <c r="BO29" s="40" t="s">
        <v>65</v>
      </c>
      <c r="BP29" s="40" t="n">
        <v>1</v>
      </c>
      <c r="BQ29" s="40" t="n">
        <v>50</v>
      </c>
      <c r="BR29" s="40" t="n">
        <v>0</v>
      </c>
      <c r="BS29" s="40" t="n">
        <v>57.76</v>
      </c>
      <c r="BT29" s="40" t="n">
        <v>1</v>
      </c>
      <c r="BU29" s="40" t="n">
        <v>1</v>
      </c>
      <c r="BV29" s="40" t="n">
        <v>1</v>
      </c>
      <c r="BW29" s="40" t="n">
        <v>1</v>
      </c>
      <c r="BX29" s="40" t="n">
        <v>1</v>
      </c>
      <c r="BY29" s="40"/>
      <c r="BZ29" s="40" t="n">
        <v>74</v>
      </c>
      <c r="CA29" s="40" t="n">
        <v>36</v>
      </c>
      <c r="CB29" s="40"/>
      <c r="CC29" s="40"/>
      <c r="CD29" s="40"/>
      <c r="CE29" s="40" t="n">
        <v>0</v>
      </c>
      <c r="CF29" s="40" t="n">
        <v>0</v>
      </c>
      <c r="CG29" s="40" t="n">
        <v>0</v>
      </c>
      <c r="CH29" s="40"/>
      <c r="CI29" s="40"/>
      <c r="CJ29" s="40"/>
      <c r="CK29" s="40"/>
      <c r="CL29" s="40"/>
      <c r="CM29" s="40" t="n">
        <v>0</v>
      </c>
      <c r="CN29" s="40"/>
      <c r="CO29" s="40" t="n">
        <v>0</v>
      </c>
      <c r="CP29" s="40" t="n">
        <f aca="false">(P29+Q29+S29)</f>
        <v>2924.97</v>
      </c>
      <c r="CQ29" s="40" t="n">
        <f aca="false">(AC29*BC29*AW29)</f>
        <v>0</v>
      </c>
      <c r="CR29" s="40" t="n">
        <f aca="false">((ET29)*BB29*AV29)</f>
        <v>0</v>
      </c>
      <c r="CS29" s="40" t="n">
        <f aca="false">(AE29*BS29*AV29)</f>
        <v>0</v>
      </c>
      <c r="CT29" s="40" t="n">
        <f aca="false">(AF29*BA29*AV29)</f>
        <v>731.2416</v>
      </c>
      <c r="CU29" s="40" t="n">
        <f aca="false">AG29</f>
        <v>0</v>
      </c>
      <c r="CV29" s="40" t="n">
        <f aca="false">(AH29*AV29)</f>
        <v>0.8</v>
      </c>
      <c r="CW29" s="40" t="n">
        <f aca="false">AI29</f>
        <v>0</v>
      </c>
      <c r="CX29" s="40" t="n">
        <f aca="false">AJ29</f>
        <v>0</v>
      </c>
      <c r="CY29" s="40" t="n">
        <f aca="false">(S29+R29)*(BZ29/100)</f>
        <v>2164.4778</v>
      </c>
      <c r="CZ29" s="40" t="n">
        <f aca="false">(S29+R29)*(CA29/100)</f>
        <v>1052.9892</v>
      </c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 t="n">
        <v>74</v>
      </c>
      <c r="DO29" s="40" t="n">
        <v>36</v>
      </c>
      <c r="DP29" s="40" t="n">
        <v>1</v>
      </c>
      <c r="DQ29" s="40" t="n">
        <v>1</v>
      </c>
      <c r="DR29" s="40"/>
      <c r="DS29" s="40"/>
      <c r="DT29" s="40"/>
      <c r="DU29" s="40" t="n">
        <v>1013</v>
      </c>
      <c r="DV29" s="40" t="s">
        <v>66</v>
      </c>
      <c r="DW29" s="40" t="s">
        <v>66</v>
      </c>
      <c r="DX29" s="40" t="n">
        <v>1</v>
      </c>
      <c r="DY29" s="40"/>
      <c r="DZ29" s="40"/>
      <c r="EA29" s="40"/>
      <c r="EB29" s="40"/>
      <c r="EC29" s="40"/>
      <c r="ED29" s="40"/>
      <c r="EE29" s="40" t="n">
        <v>86331009</v>
      </c>
      <c r="EF29" s="40" t="n">
        <v>50</v>
      </c>
      <c r="EG29" s="40" t="s">
        <v>68</v>
      </c>
      <c r="EH29" s="40" t="n">
        <v>0</v>
      </c>
      <c r="EI29" s="40"/>
      <c r="EJ29" s="40" t="n">
        <v>4</v>
      </c>
      <c r="EK29" s="40" t="n">
        <v>381</v>
      </c>
      <c r="EL29" s="40" t="s">
        <v>69</v>
      </c>
      <c r="EM29" s="40" t="s">
        <v>70</v>
      </c>
      <c r="EN29" s="40"/>
      <c r="EO29" s="40"/>
      <c r="EP29" s="40"/>
      <c r="EQ29" s="40" t="n">
        <v>0</v>
      </c>
      <c r="ER29" s="40" t="n">
        <v>0</v>
      </c>
      <c r="ES29" s="40" t="n">
        <v>0</v>
      </c>
      <c r="ET29" s="40" t="n">
        <v>0</v>
      </c>
      <c r="EU29" s="40" t="n">
        <v>0</v>
      </c>
      <c r="EV29" s="40" t="n">
        <v>12.66</v>
      </c>
      <c r="EW29" s="40" t="n">
        <v>0.8</v>
      </c>
      <c r="EX29" s="40" t="n">
        <v>0</v>
      </c>
      <c r="EY29" s="40" t="n">
        <v>0</v>
      </c>
      <c r="EZ29" s="40"/>
      <c r="FA29" s="40"/>
      <c r="FB29" s="40"/>
      <c r="FC29" s="40"/>
      <c r="FD29" s="40"/>
      <c r="FE29" s="40"/>
      <c r="FF29" s="40"/>
      <c r="FG29" s="40"/>
      <c r="FH29" s="40"/>
      <c r="FI29" s="40"/>
      <c r="FJ29" s="40"/>
      <c r="FK29" s="40"/>
      <c r="FL29" s="40"/>
      <c r="FM29" s="40"/>
      <c r="FN29" s="40"/>
      <c r="FO29" s="40"/>
      <c r="FP29" s="40"/>
      <c r="FQ29" s="40" t="n">
        <v>0</v>
      </c>
      <c r="FR29" s="40" t="n">
        <v>0</v>
      </c>
      <c r="FS29" s="40" t="n">
        <v>0</v>
      </c>
      <c r="FT29" s="40"/>
      <c r="FU29" s="40"/>
      <c r="FV29" s="40"/>
      <c r="FW29" s="40"/>
      <c r="FX29" s="40" t="n">
        <v>74</v>
      </c>
      <c r="FY29" s="40" t="n">
        <v>36</v>
      </c>
      <c r="FZ29" s="40"/>
      <c r="GA29" s="40"/>
      <c r="GB29" s="40"/>
      <c r="GC29" s="40"/>
      <c r="GD29" s="40" t="n">
        <v>1</v>
      </c>
      <c r="GE29" s="40"/>
      <c r="GF29" s="40" t="n">
        <v>-1855139276</v>
      </c>
      <c r="GG29" s="40" t="n">
        <v>2</v>
      </c>
      <c r="GH29" s="40" t="n">
        <v>0</v>
      </c>
      <c r="GI29" s="40" t="n">
        <v>-2</v>
      </c>
      <c r="GJ29" s="40" t="n">
        <v>0</v>
      </c>
      <c r="GK29" s="40" t="n">
        <v>0</v>
      </c>
      <c r="GL29" s="40" t="n">
        <f aca="false">ROUND(IF(AND(BH29=3,BI29=3,FS29&lt;&gt;0),P29,0),2)</f>
        <v>0</v>
      </c>
      <c r="GM29" s="40" t="n">
        <f aca="false">ROUND(O29+X29+Y29,2)+GX29</f>
        <v>6142.44</v>
      </c>
      <c r="GN29" s="40" t="n">
        <f aca="false">IF(OR(BI29=0,BI29=1),GM29-GX29,0)</f>
        <v>0</v>
      </c>
      <c r="GO29" s="40" t="n">
        <f aca="false">IF(BI29=2,GM29-GX29,0)</f>
        <v>0</v>
      </c>
      <c r="GP29" s="40" t="n">
        <f aca="false">IF(BI29=4,GM29-GX29,0)</f>
        <v>6142.44</v>
      </c>
      <c r="GQ29" s="40"/>
      <c r="GR29" s="40" t="n">
        <v>0</v>
      </c>
      <c r="GS29" s="40" t="n">
        <v>3</v>
      </c>
      <c r="GT29" s="40" t="n">
        <v>0</v>
      </c>
      <c r="GU29" s="40"/>
      <c r="GV29" s="40" t="n">
        <f aca="false">(GT29)</f>
        <v>0</v>
      </c>
      <c r="GW29" s="40" t="n">
        <v>1</v>
      </c>
      <c r="GX29" s="40" t="n">
        <f aca="false">ROUND(HC29*I29,2)</f>
        <v>0</v>
      </c>
      <c r="GY29" s="40"/>
      <c r="GZ29" s="40"/>
      <c r="HA29" s="40" t="n">
        <v>0</v>
      </c>
      <c r="HB29" s="40" t="n">
        <v>0</v>
      </c>
      <c r="HC29" s="40" t="n">
        <f aca="false">GV29*GW29</f>
        <v>0</v>
      </c>
      <c r="HD29" s="40"/>
      <c r="HE29" s="40"/>
      <c r="HF29" s="40"/>
      <c r="HG29" s="40"/>
      <c r="HH29" s="40"/>
      <c r="HI29" s="40"/>
      <c r="HJ29" s="40"/>
      <c r="HK29" s="40"/>
      <c r="HL29" s="40"/>
      <c r="HM29" s="40"/>
      <c r="HN29" s="40"/>
      <c r="HO29" s="40"/>
      <c r="HP29" s="40"/>
      <c r="HQ29" s="40"/>
      <c r="HR29" s="40"/>
      <c r="HS29" s="40" t="n">
        <v>0</v>
      </c>
      <c r="HT29" s="40"/>
      <c r="HU29" s="40"/>
      <c r="HV29" s="40"/>
      <c r="HW29" s="40"/>
      <c r="HX29" s="40"/>
      <c r="HY29" s="40"/>
      <c r="HZ29" s="40"/>
      <c r="IA29" s="40"/>
      <c r="IB29" s="40"/>
      <c r="IC29" s="40"/>
      <c r="ID29" s="40"/>
      <c r="IE29" s="40"/>
      <c r="IF29" s="40"/>
      <c r="IG29" s="40"/>
      <c r="IH29" s="40"/>
      <c r="II29" s="40"/>
      <c r="IJ29" s="40"/>
      <c r="IK29" s="40" t="n">
        <v>0</v>
      </c>
      <c r="IL29" s="40"/>
      <c r="IM29" s="40"/>
      <c r="IN29" s="40"/>
      <c r="IO29" s="40"/>
      <c r="IP29" s="40"/>
      <c r="IQ29" s="40"/>
      <c r="IR29" s="40"/>
      <c r="IS29" s="40"/>
      <c r="IT29" s="40"/>
      <c r="IU29" s="40"/>
    </row>
    <row r="30" customFormat="false" ht="12.75" hidden="false" customHeight="false" outlineLevel="0" collapsed="false">
      <c r="A30" s="40" t="n">
        <v>17</v>
      </c>
      <c r="B30" s="40" t="n">
        <v>1</v>
      </c>
      <c r="C30" s="40" t="n">
        <f aca="false">ROW(SmtRes!A3)</f>
        <v>3</v>
      </c>
      <c r="D30" s="40" t="n">
        <f aca="false">ROW(EtalonRes!A3)</f>
        <v>3</v>
      </c>
      <c r="E30" s="40" t="s">
        <v>71</v>
      </c>
      <c r="F30" s="40" t="s">
        <v>72</v>
      </c>
      <c r="G30" s="40" t="s">
        <v>40</v>
      </c>
      <c r="H30" s="40" t="s">
        <v>73</v>
      </c>
      <c r="I30" s="40" t="n">
        <f aca="false">ROUND(6,9)</f>
        <v>6</v>
      </c>
      <c r="J30" s="40" t="n">
        <v>0</v>
      </c>
      <c r="K30" s="40" t="n">
        <f aca="false">ROUND(6,9)</f>
        <v>6</v>
      </c>
      <c r="L30" s="40"/>
      <c r="M30" s="40"/>
      <c r="N30" s="40"/>
      <c r="O30" s="40" t="n">
        <f aca="false">ROUND(CP30,2)</f>
        <v>11.4</v>
      </c>
      <c r="P30" s="40" t="n">
        <f aca="false">ROUND(CQ30*I30,2)</f>
        <v>0</v>
      </c>
      <c r="Q30" s="40" t="n">
        <f aca="false">ROUND(CR30*I30,2)</f>
        <v>0</v>
      </c>
      <c r="R30" s="40" t="n">
        <f aca="false">ROUND(CS30*I30,2)</f>
        <v>0</v>
      </c>
      <c r="S30" s="40" t="n">
        <f aca="false">ROUND(CT30*I30,2)</f>
        <v>11.4</v>
      </c>
      <c r="T30" s="40" t="n">
        <f aca="false">ROUND(CU30*I30,2)</f>
        <v>0</v>
      </c>
      <c r="U30" s="40" t="n">
        <f aca="false">CV30*I30</f>
        <v>0.72</v>
      </c>
      <c r="V30" s="40" t="n">
        <f aca="false">CW30*I30</f>
        <v>0</v>
      </c>
      <c r="W30" s="40" t="n">
        <f aca="false">ROUND(CX30*I30,2)</f>
        <v>0</v>
      </c>
      <c r="X30" s="40" t="n">
        <f aca="false">ROUND(CY30,2)</f>
        <v>8.44</v>
      </c>
      <c r="Y30" s="40" t="n">
        <f aca="false">ROUND(CZ30,2)</f>
        <v>4.1</v>
      </c>
      <c r="Z30" s="40"/>
      <c r="AA30" s="40" t="n">
        <v>86508781</v>
      </c>
      <c r="AB30" s="40" t="n">
        <f aca="false">(AC30+AD30+AF30)</f>
        <v>1.9</v>
      </c>
      <c r="AC30" s="40" t="n">
        <f aca="false">(ES30)</f>
        <v>0</v>
      </c>
      <c r="AD30" s="40" t="n">
        <f aca="false">(ET30)</f>
        <v>0</v>
      </c>
      <c r="AE30" s="40" t="n">
        <f aca="false">(EU30)</f>
        <v>0</v>
      </c>
      <c r="AF30" s="40" t="n">
        <f aca="false">(EV30)</f>
        <v>1.9</v>
      </c>
      <c r="AG30" s="40" t="n">
        <f aca="false">(AP30)</f>
        <v>0</v>
      </c>
      <c r="AH30" s="40" t="n">
        <f aca="false">(EW30)</f>
        <v>0.12</v>
      </c>
      <c r="AI30" s="40" t="n">
        <f aca="false">(EX30)</f>
        <v>0</v>
      </c>
      <c r="AJ30" s="40" t="n">
        <f aca="false">(AS30)</f>
        <v>0</v>
      </c>
      <c r="AK30" s="40" t="n">
        <v>0</v>
      </c>
      <c r="AL30" s="40" t="n">
        <v>0</v>
      </c>
      <c r="AM30" s="40" t="n">
        <v>0</v>
      </c>
      <c r="AN30" s="40" t="n">
        <v>0</v>
      </c>
      <c r="AO30" s="40" t="n">
        <v>1.9</v>
      </c>
      <c r="AP30" s="40" t="n">
        <v>0</v>
      </c>
      <c r="AQ30" s="40" t="n">
        <v>0.12</v>
      </c>
      <c r="AR30" s="40" t="n">
        <v>0</v>
      </c>
      <c r="AS30" s="40" t="n">
        <v>0</v>
      </c>
      <c r="AT30" s="40" t="n">
        <v>74</v>
      </c>
      <c r="AU30" s="40" t="n">
        <v>36</v>
      </c>
      <c r="AV30" s="40" t="n">
        <v>1</v>
      </c>
      <c r="AW30" s="40" t="n">
        <v>1</v>
      </c>
      <c r="AX30" s="40"/>
      <c r="AY30" s="40"/>
      <c r="AZ30" s="40" t="n">
        <v>1</v>
      </c>
      <c r="BA30" s="40" t="n">
        <v>1</v>
      </c>
      <c r="BB30" s="40" t="n">
        <v>1</v>
      </c>
      <c r="BC30" s="40" t="n">
        <v>1</v>
      </c>
      <c r="BD30" s="40"/>
      <c r="BE30" s="40"/>
      <c r="BF30" s="40"/>
      <c r="BG30" s="40"/>
      <c r="BH30" s="40" t="n">
        <v>0</v>
      </c>
      <c r="BI30" s="40" t="n">
        <v>4</v>
      </c>
      <c r="BJ30" s="40" t="s">
        <v>74</v>
      </c>
      <c r="BK30" s="40"/>
      <c r="BL30" s="40"/>
      <c r="BM30" s="40" t="n">
        <v>381</v>
      </c>
      <c r="BN30" s="40" t="n">
        <v>0</v>
      </c>
      <c r="BO30" s="40" t="s">
        <v>72</v>
      </c>
      <c r="BP30" s="40" t="n">
        <v>1</v>
      </c>
      <c r="BQ30" s="40" t="n">
        <v>50</v>
      </c>
      <c r="BR30" s="40" t="n">
        <v>0</v>
      </c>
      <c r="BS30" s="40" t="n">
        <v>1</v>
      </c>
      <c r="BT30" s="40" t="n">
        <v>1</v>
      </c>
      <c r="BU30" s="40" t="n">
        <v>1</v>
      </c>
      <c r="BV30" s="40" t="n">
        <v>1</v>
      </c>
      <c r="BW30" s="40" t="n">
        <v>1</v>
      </c>
      <c r="BX30" s="40" t="n">
        <v>1</v>
      </c>
      <c r="BY30" s="40"/>
      <c r="BZ30" s="40" t="n">
        <v>74</v>
      </c>
      <c r="CA30" s="40" t="n">
        <v>36</v>
      </c>
      <c r="CB30" s="40"/>
      <c r="CC30" s="40"/>
      <c r="CD30" s="40"/>
      <c r="CE30" s="40" t="n">
        <v>0</v>
      </c>
      <c r="CF30" s="40" t="n">
        <v>0</v>
      </c>
      <c r="CG30" s="40" t="n">
        <v>0</v>
      </c>
      <c r="CH30" s="40"/>
      <c r="CI30" s="40"/>
      <c r="CJ30" s="40"/>
      <c r="CK30" s="40"/>
      <c r="CL30" s="40"/>
      <c r="CM30" s="40" t="n">
        <v>0</v>
      </c>
      <c r="CN30" s="40"/>
      <c r="CO30" s="40" t="n">
        <v>0</v>
      </c>
      <c r="CP30" s="40" t="n">
        <f aca="false">(P30+Q30+S30)</f>
        <v>11.4</v>
      </c>
      <c r="CQ30" s="40" t="n">
        <f aca="false">(AC30*BC30*AW30)</f>
        <v>0</v>
      </c>
      <c r="CR30" s="40" t="n">
        <f aca="false">((ET30)*BB30*AV30)</f>
        <v>0</v>
      </c>
      <c r="CS30" s="40" t="n">
        <f aca="false">(AE30*BS30*AV30)</f>
        <v>0</v>
      </c>
      <c r="CT30" s="40" t="n">
        <f aca="false">(AF30*BA30*AV30)</f>
        <v>1.9</v>
      </c>
      <c r="CU30" s="40" t="n">
        <f aca="false">AG30</f>
        <v>0</v>
      </c>
      <c r="CV30" s="40" t="n">
        <f aca="false">(AH30*AV30)</f>
        <v>0.12</v>
      </c>
      <c r="CW30" s="40" t="n">
        <f aca="false">AI30</f>
        <v>0</v>
      </c>
      <c r="CX30" s="40" t="n">
        <f aca="false">AJ30</f>
        <v>0</v>
      </c>
      <c r="CY30" s="40" t="n">
        <f aca="false">(((S30+R30)*BZ30)/100)</f>
        <v>8.436</v>
      </c>
      <c r="CZ30" s="40" t="n">
        <f aca="false">(((S30+R30)*CA30)/100)</f>
        <v>4.104</v>
      </c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 t="n">
        <v>0</v>
      </c>
      <c r="DO30" s="40" t="n">
        <v>0</v>
      </c>
      <c r="DP30" s="40" t="n">
        <v>1</v>
      </c>
      <c r="DQ30" s="40" t="n">
        <v>1</v>
      </c>
      <c r="DR30" s="40"/>
      <c r="DS30" s="40"/>
      <c r="DT30" s="40"/>
      <c r="DU30" s="40" t="n">
        <v>1013</v>
      </c>
      <c r="DV30" s="40" t="s">
        <v>73</v>
      </c>
      <c r="DW30" s="40" t="s">
        <v>73</v>
      </c>
      <c r="DX30" s="40" t="n">
        <v>1</v>
      </c>
      <c r="DY30" s="40"/>
      <c r="DZ30" s="40"/>
      <c r="EA30" s="40"/>
      <c r="EB30" s="40"/>
      <c r="EC30" s="40"/>
      <c r="ED30" s="40"/>
      <c r="EE30" s="40" t="n">
        <v>86331009</v>
      </c>
      <c r="EF30" s="40" t="n">
        <v>50</v>
      </c>
      <c r="EG30" s="40" t="s">
        <v>68</v>
      </c>
      <c r="EH30" s="40" t="n">
        <v>0</v>
      </c>
      <c r="EI30" s="40"/>
      <c r="EJ30" s="40" t="n">
        <v>4</v>
      </c>
      <c r="EK30" s="40" t="n">
        <v>381</v>
      </c>
      <c r="EL30" s="40" t="s">
        <v>69</v>
      </c>
      <c r="EM30" s="40" t="s">
        <v>70</v>
      </c>
      <c r="EN30" s="40"/>
      <c r="EO30" s="40"/>
      <c r="EP30" s="40"/>
      <c r="EQ30" s="40" t="n">
        <v>0</v>
      </c>
      <c r="ER30" s="40" t="n">
        <v>0</v>
      </c>
      <c r="ES30" s="40" t="n">
        <v>0</v>
      </c>
      <c r="ET30" s="40" t="n">
        <v>0</v>
      </c>
      <c r="EU30" s="40" t="n">
        <v>0</v>
      </c>
      <c r="EV30" s="40" t="n">
        <v>1.9</v>
      </c>
      <c r="EW30" s="40" t="n">
        <v>0.12</v>
      </c>
      <c r="EX30" s="40" t="n">
        <v>0</v>
      </c>
      <c r="EY30" s="40" t="n">
        <v>0</v>
      </c>
      <c r="EZ30" s="40"/>
      <c r="FA30" s="40"/>
      <c r="FB30" s="40"/>
      <c r="FC30" s="40"/>
      <c r="FD30" s="40"/>
      <c r="FE30" s="40"/>
      <c r="FF30" s="40"/>
      <c r="FG30" s="40"/>
      <c r="FH30" s="40"/>
      <c r="FI30" s="40"/>
      <c r="FJ30" s="40"/>
      <c r="FK30" s="40"/>
      <c r="FL30" s="40"/>
      <c r="FM30" s="40"/>
      <c r="FN30" s="40"/>
      <c r="FO30" s="40"/>
      <c r="FP30" s="40"/>
      <c r="FQ30" s="40" t="n">
        <v>0</v>
      </c>
      <c r="FR30" s="40" t="n">
        <v>0</v>
      </c>
      <c r="FS30" s="40" t="n">
        <v>0</v>
      </c>
      <c r="FT30" s="40"/>
      <c r="FU30" s="40"/>
      <c r="FV30" s="40"/>
      <c r="FW30" s="40"/>
      <c r="FX30" s="40" t="n">
        <v>74</v>
      </c>
      <c r="FY30" s="40" t="n">
        <v>36</v>
      </c>
      <c r="FZ30" s="40"/>
      <c r="GA30" s="40"/>
      <c r="GB30" s="40"/>
      <c r="GC30" s="40"/>
      <c r="GD30" s="40" t="n">
        <v>1</v>
      </c>
      <c r="GE30" s="40"/>
      <c r="GF30" s="40" t="n">
        <v>-1497546359</v>
      </c>
      <c r="GG30" s="40" t="n">
        <v>2</v>
      </c>
      <c r="GH30" s="40" t="n">
        <v>0</v>
      </c>
      <c r="GI30" s="40" t="n">
        <v>-2</v>
      </c>
      <c r="GJ30" s="40" t="n">
        <v>0</v>
      </c>
      <c r="GK30" s="40" t="n">
        <v>0</v>
      </c>
      <c r="GL30" s="40" t="n">
        <f aca="false">ROUND(IF(AND(BH30=3,BI30=3,FS30&lt;&gt;0),P30,0),2)</f>
        <v>0</v>
      </c>
      <c r="GM30" s="40" t="n">
        <f aca="false">ROUND(O30+X30+Y30,2)+GX30</f>
        <v>23.94</v>
      </c>
      <c r="GN30" s="40" t="n">
        <f aca="false">IF(OR(BI30=0,BI30=1),GM30-GX30,0)</f>
        <v>0</v>
      </c>
      <c r="GO30" s="40" t="n">
        <f aca="false">IF(BI30=2,GM30-GX30,0)</f>
        <v>0</v>
      </c>
      <c r="GP30" s="40" t="n">
        <f aca="false">IF(BI30=4,GM30-GX30,0)</f>
        <v>23.94</v>
      </c>
      <c r="GQ30" s="40"/>
      <c r="GR30" s="40" t="n">
        <v>0</v>
      </c>
      <c r="GS30" s="40" t="n">
        <v>3</v>
      </c>
      <c r="GT30" s="40" t="n">
        <v>0</v>
      </c>
      <c r="GU30" s="40"/>
      <c r="GV30" s="40" t="n">
        <f aca="false">(GT30)</f>
        <v>0</v>
      </c>
      <c r="GW30" s="40" t="n">
        <v>1</v>
      </c>
      <c r="GX30" s="40" t="n">
        <f aca="false">ROUND(HC30*I30,2)</f>
        <v>0</v>
      </c>
      <c r="GY30" s="40"/>
      <c r="GZ30" s="40"/>
      <c r="HA30" s="40" t="n">
        <v>0</v>
      </c>
      <c r="HB30" s="40" t="n">
        <v>0</v>
      </c>
      <c r="HC30" s="40" t="n">
        <f aca="false">GV30*GW30</f>
        <v>0</v>
      </c>
      <c r="HD30" s="40"/>
      <c r="HE30" s="40"/>
      <c r="HF30" s="40"/>
      <c r="HG30" s="40"/>
      <c r="HH30" s="40"/>
      <c r="HI30" s="40"/>
      <c r="HJ30" s="40"/>
      <c r="HK30" s="40"/>
      <c r="HL30" s="40"/>
      <c r="HM30" s="40"/>
      <c r="HN30" s="40"/>
      <c r="HO30" s="40"/>
      <c r="HP30" s="40"/>
      <c r="HQ30" s="40"/>
      <c r="HR30" s="40"/>
      <c r="HS30" s="40" t="n">
        <v>0</v>
      </c>
      <c r="HT30" s="40"/>
      <c r="HU30" s="40"/>
      <c r="HV30" s="40"/>
      <c r="HW30" s="40"/>
      <c r="HX30" s="40"/>
      <c r="HY30" s="40"/>
      <c r="HZ30" s="40"/>
      <c r="IA30" s="40"/>
      <c r="IB30" s="40"/>
      <c r="IC30" s="40"/>
      <c r="ID30" s="40"/>
      <c r="IE30" s="40"/>
      <c r="IF30" s="40"/>
      <c r="IG30" s="40"/>
      <c r="IH30" s="40"/>
      <c r="II30" s="40"/>
      <c r="IJ30" s="40"/>
      <c r="IK30" s="40" t="n">
        <v>0</v>
      </c>
      <c r="IL30" s="40"/>
      <c r="IM30" s="40"/>
      <c r="IN30" s="40"/>
      <c r="IO30" s="40"/>
      <c r="IP30" s="40"/>
      <c r="IQ30" s="40"/>
      <c r="IR30" s="40"/>
      <c r="IS30" s="40"/>
      <c r="IT30" s="40"/>
      <c r="IU30" s="40"/>
    </row>
    <row r="31" customFormat="false" ht="12.75" hidden="false" customHeight="false" outlineLevel="0" collapsed="false">
      <c r="A31" s="40" t="n">
        <v>17</v>
      </c>
      <c r="B31" s="40" t="n">
        <v>1</v>
      </c>
      <c r="C31" s="40" t="n">
        <f aca="false">ROW(SmtRes!A4)</f>
        <v>4</v>
      </c>
      <c r="D31" s="40" t="n">
        <f aca="false">ROW(EtalonRes!A4)</f>
        <v>4</v>
      </c>
      <c r="E31" s="40" t="s">
        <v>71</v>
      </c>
      <c r="F31" s="40" t="s">
        <v>72</v>
      </c>
      <c r="G31" s="40" t="s">
        <v>40</v>
      </c>
      <c r="H31" s="40" t="s">
        <v>73</v>
      </c>
      <c r="I31" s="40" t="n">
        <f aca="false">ROUND(6,9)</f>
        <v>6</v>
      </c>
      <c r="J31" s="40" t="n">
        <v>0</v>
      </c>
      <c r="K31" s="40" t="n">
        <f aca="false">ROUND(6,9)</f>
        <v>6</v>
      </c>
      <c r="L31" s="40"/>
      <c r="M31" s="40"/>
      <c r="N31" s="40"/>
      <c r="O31" s="40" t="n">
        <f aca="false">ROUND(CP31,2)</f>
        <v>658.46</v>
      </c>
      <c r="P31" s="40" t="n">
        <f aca="false">ROUND(CQ31*I31,2)</f>
        <v>0</v>
      </c>
      <c r="Q31" s="40" t="n">
        <f aca="false">ROUND(CR31*I31,2)</f>
        <v>0</v>
      </c>
      <c r="R31" s="40" t="n">
        <f aca="false">ROUND(CS31*I31,2)</f>
        <v>0</v>
      </c>
      <c r="S31" s="40" t="n">
        <f aca="false">ROUND(CT31*I31,2)</f>
        <v>658.46</v>
      </c>
      <c r="T31" s="40" t="n">
        <f aca="false">ROUND(CU31*I31,2)</f>
        <v>0</v>
      </c>
      <c r="U31" s="40" t="n">
        <f aca="false">CV31*I31</f>
        <v>0.72</v>
      </c>
      <c r="V31" s="40" t="n">
        <f aca="false">CW31*I31</f>
        <v>0</v>
      </c>
      <c r="W31" s="40" t="n">
        <f aca="false">ROUND(CX31*I31,2)</f>
        <v>0</v>
      </c>
      <c r="X31" s="40" t="n">
        <f aca="false">ROUND(CY31,2)</f>
        <v>487.26</v>
      </c>
      <c r="Y31" s="40" t="n">
        <f aca="false">ROUND(CZ31,2)</f>
        <v>237.05</v>
      </c>
      <c r="Z31" s="40"/>
      <c r="AA31" s="40" t="n">
        <v>86508782</v>
      </c>
      <c r="AB31" s="40" t="n">
        <f aca="false">(AC31+AD31+AF31)</f>
        <v>1.9</v>
      </c>
      <c r="AC31" s="40" t="n">
        <f aca="false">(ES31)</f>
        <v>0</v>
      </c>
      <c r="AD31" s="40" t="n">
        <f aca="false">(ET31)</f>
        <v>0</v>
      </c>
      <c r="AE31" s="40" t="n">
        <f aca="false">(EU31)</f>
        <v>0</v>
      </c>
      <c r="AF31" s="40" t="n">
        <f aca="false">(EV31)</f>
        <v>1.9</v>
      </c>
      <c r="AG31" s="40" t="n">
        <f aca="false">(AP31)</f>
        <v>0</v>
      </c>
      <c r="AH31" s="40" t="n">
        <f aca="false">(EW31)</f>
        <v>0.12</v>
      </c>
      <c r="AI31" s="40" t="n">
        <f aca="false">(EX31)</f>
        <v>0</v>
      </c>
      <c r="AJ31" s="40" t="n">
        <f aca="false">(AS31)</f>
        <v>0</v>
      </c>
      <c r="AK31" s="40" t="n">
        <v>0</v>
      </c>
      <c r="AL31" s="40" t="n">
        <v>0</v>
      </c>
      <c r="AM31" s="40" t="n">
        <v>0</v>
      </c>
      <c r="AN31" s="40" t="n">
        <v>0</v>
      </c>
      <c r="AO31" s="40" t="n">
        <v>1.9</v>
      </c>
      <c r="AP31" s="40" t="n">
        <v>0</v>
      </c>
      <c r="AQ31" s="40" t="n">
        <v>0.12</v>
      </c>
      <c r="AR31" s="40" t="n">
        <v>0</v>
      </c>
      <c r="AS31" s="40" t="n">
        <v>0</v>
      </c>
      <c r="AT31" s="40" t="n">
        <v>74</v>
      </c>
      <c r="AU31" s="40" t="n">
        <v>36</v>
      </c>
      <c r="AV31" s="40" t="n">
        <v>1</v>
      </c>
      <c r="AW31" s="40" t="n">
        <v>1</v>
      </c>
      <c r="AX31" s="40"/>
      <c r="AY31" s="40"/>
      <c r="AZ31" s="40" t="n">
        <v>1</v>
      </c>
      <c r="BA31" s="40" t="n">
        <v>57.76</v>
      </c>
      <c r="BB31" s="40" t="n">
        <v>1</v>
      </c>
      <c r="BC31" s="40" t="n">
        <v>1</v>
      </c>
      <c r="BD31" s="40"/>
      <c r="BE31" s="40"/>
      <c r="BF31" s="40"/>
      <c r="BG31" s="40"/>
      <c r="BH31" s="40" t="n">
        <v>0</v>
      </c>
      <c r="BI31" s="40" t="n">
        <v>4</v>
      </c>
      <c r="BJ31" s="40" t="s">
        <v>74</v>
      </c>
      <c r="BK31" s="40"/>
      <c r="BL31" s="40"/>
      <c r="BM31" s="40" t="n">
        <v>381</v>
      </c>
      <c r="BN31" s="40" t="n">
        <v>0</v>
      </c>
      <c r="BO31" s="40" t="s">
        <v>72</v>
      </c>
      <c r="BP31" s="40" t="n">
        <v>1</v>
      </c>
      <c r="BQ31" s="40" t="n">
        <v>50</v>
      </c>
      <c r="BR31" s="40" t="n">
        <v>0</v>
      </c>
      <c r="BS31" s="40" t="n">
        <v>57.76</v>
      </c>
      <c r="BT31" s="40" t="n">
        <v>1</v>
      </c>
      <c r="BU31" s="40" t="n">
        <v>1</v>
      </c>
      <c r="BV31" s="40" t="n">
        <v>1</v>
      </c>
      <c r="BW31" s="40" t="n">
        <v>1</v>
      </c>
      <c r="BX31" s="40" t="n">
        <v>1</v>
      </c>
      <c r="BY31" s="40"/>
      <c r="BZ31" s="40" t="n">
        <v>74</v>
      </c>
      <c r="CA31" s="40" t="n">
        <v>36</v>
      </c>
      <c r="CB31" s="40"/>
      <c r="CC31" s="40"/>
      <c r="CD31" s="40"/>
      <c r="CE31" s="40" t="n">
        <v>0</v>
      </c>
      <c r="CF31" s="40" t="n">
        <v>0</v>
      </c>
      <c r="CG31" s="40" t="n">
        <v>0</v>
      </c>
      <c r="CH31" s="40"/>
      <c r="CI31" s="40"/>
      <c r="CJ31" s="40"/>
      <c r="CK31" s="40"/>
      <c r="CL31" s="40"/>
      <c r="CM31" s="40" t="n">
        <v>0</v>
      </c>
      <c r="CN31" s="40"/>
      <c r="CO31" s="40" t="n">
        <v>0</v>
      </c>
      <c r="CP31" s="40" t="n">
        <f aca="false">(P31+Q31+S31)</f>
        <v>658.46</v>
      </c>
      <c r="CQ31" s="40" t="n">
        <f aca="false">(AC31*BC31*AW31)</f>
        <v>0</v>
      </c>
      <c r="CR31" s="40" t="n">
        <f aca="false">((ET31)*BB31*AV31)</f>
        <v>0</v>
      </c>
      <c r="CS31" s="40" t="n">
        <f aca="false">(AE31*BS31*AV31)</f>
        <v>0</v>
      </c>
      <c r="CT31" s="40" t="n">
        <f aca="false">(AF31*BA31*AV31)</f>
        <v>109.744</v>
      </c>
      <c r="CU31" s="40" t="n">
        <f aca="false">AG31</f>
        <v>0</v>
      </c>
      <c r="CV31" s="40" t="n">
        <f aca="false">(AH31*AV31)</f>
        <v>0.12</v>
      </c>
      <c r="CW31" s="40" t="n">
        <f aca="false">AI31</f>
        <v>0</v>
      </c>
      <c r="CX31" s="40" t="n">
        <f aca="false">AJ31</f>
        <v>0</v>
      </c>
      <c r="CY31" s="40" t="n">
        <f aca="false">(S31+R31)*(BZ31/100)</f>
        <v>487.2604</v>
      </c>
      <c r="CZ31" s="40" t="n">
        <f aca="false">(S31+R31)*(CA31/100)</f>
        <v>237.0456</v>
      </c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 t="n">
        <v>74</v>
      </c>
      <c r="DO31" s="40" t="n">
        <v>36</v>
      </c>
      <c r="DP31" s="40" t="n">
        <v>1</v>
      </c>
      <c r="DQ31" s="40" t="n">
        <v>1</v>
      </c>
      <c r="DR31" s="40"/>
      <c r="DS31" s="40"/>
      <c r="DT31" s="40"/>
      <c r="DU31" s="40" t="n">
        <v>1013</v>
      </c>
      <c r="DV31" s="40" t="s">
        <v>73</v>
      </c>
      <c r="DW31" s="40" t="s">
        <v>73</v>
      </c>
      <c r="DX31" s="40" t="n">
        <v>1</v>
      </c>
      <c r="DY31" s="40"/>
      <c r="DZ31" s="40"/>
      <c r="EA31" s="40"/>
      <c r="EB31" s="40"/>
      <c r="EC31" s="40"/>
      <c r="ED31" s="40"/>
      <c r="EE31" s="40" t="n">
        <v>86331009</v>
      </c>
      <c r="EF31" s="40" t="n">
        <v>50</v>
      </c>
      <c r="EG31" s="40" t="s">
        <v>68</v>
      </c>
      <c r="EH31" s="40" t="n">
        <v>0</v>
      </c>
      <c r="EI31" s="40"/>
      <c r="EJ31" s="40" t="n">
        <v>4</v>
      </c>
      <c r="EK31" s="40" t="n">
        <v>381</v>
      </c>
      <c r="EL31" s="40" t="s">
        <v>69</v>
      </c>
      <c r="EM31" s="40" t="s">
        <v>70</v>
      </c>
      <c r="EN31" s="40"/>
      <c r="EO31" s="40"/>
      <c r="EP31" s="40"/>
      <c r="EQ31" s="40" t="n">
        <v>0</v>
      </c>
      <c r="ER31" s="40" t="n">
        <v>0</v>
      </c>
      <c r="ES31" s="40" t="n">
        <v>0</v>
      </c>
      <c r="ET31" s="40" t="n">
        <v>0</v>
      </c>
      <c r="EU31" s="40" t="n">
        <v>0</v>
      </c>
      <c r="EV31" s="40" t="n">
        <v>1.9</v>
      </c>
      <c r="EW31" s="40" t="n">
        <v>0.12</v>
      </c>
      <c r="EX31" s="40" t="n">
        <v>0</v>
      </c>
      <c r="EY31" s="40" t="n">
        <v>0</v>
      </c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 t="n">
        <v>0</v>
      </c>
      <c r="FR31" s="40" t="n">
        <v>0</v>
      </c>
      <c r="FS31" s="40" t="n">
        <v>0</v>
      </c>
      <c r="FT31" s="40"/>
      <c r="FU31" s="40"/>
      <c r="FV31" s="40"/>
      <c r="FW31" s="40"/>
      <c r="FX31" s="40" t="n">
        <v>74</v>
      </c>
      <c r="FY31" s="40" t="n">
        <v>36</v>
      </c>
      <c r="FZ31" s="40"/>
      <c r="GA31" s="40"/>
      <c r="GB31" s="40"/>
      <c r="GC31" s="40"/>
      <c r="GD31" s="40" t="n">
        <v>1</v>
      </c>
      <c r="GE31" s="40"/>
      <c r="GF31" s="40" t="n">
        <v>-1497546359</v>
      </c>
      <c r="GG31" s="40" t="n">
        <v>2</v>
      </c>
      <c r="GH31" s="40" t="n">
        <v>0</v>
      </c>
      <c r="GI31" s="40" t="n">
        <v>-2</v>
      </c>
      <c r="GJ31" s="40" t="n">
        <v>0</v>
      </c>
      <c r="GK31" s="40" t="n">
        <v>0</v>
      </c>
      <c r="GL31" s="40" t="n">
        <f aca="false">ROUND(IF(AND(BH31=3,BI31=3,FS31&lt;&gt;0),P31,0),2)</f>
        <v>0</v>
      </c>
      <c r="GM31" s="40" t="n">
        <f aca="false">ROUND(O31+X31+Y31,2)+GX31</f>
        <v>1382.77</v>
      </c>
      <c r="GN31" s="40" t="n">
        <f aca="false">IF(OR(BI31=0,BI31=1),GM31-GX31,0)</f>
        <v>0</v>
      </c>
      <c r="GO31" s="40" t="n">
        <f aca="false">IF(BI31=2,GM31-GX31,0)</f>
        <v>0</v>
      </c>
      <c r="GP31" s="40" t="n">
        <f aca="false">IF(BI31=4,GM31-GX31,0)</f>
        <v>1382.77</v>
      </c>
      <c r="GQ31" s="40"/>
      <c r="GR31" s="40" t="n">
        <v>0</v>
      </c>
      <c r="GS31" s="40" t="n">
        <v>3</v>
      </c>
      <c r="GT31" s="40" t="n">
        <v>0</v>
      </c>
      <c r="GU31" s="40"/>
      <c r="GV31" s="40" t="n">
        <f aca="false">(GT31)</f>
        <v>0</v>
      </c>
      <c r="GW31" s="40" t="n">
        <v>1</v>
      </c>
      <c r="GX31" s="40" t="n">
        <f aca="false">ROUND(HC31*I31,2)</f>
        <v>0</v>
      </c>
      <c r="GY31" s="40"/>
      <c r="GZ31" s="40"/>
      <c r="HA31" s="40" t="n">
        <v>0</v>
      </c>
      <c r="HB31" s="40" t="n">
        <v>0</v>
      </c>
      <c r="HC31" s="40" t="n">
        <f aca="false">GV31*GW31</f>
        <v>0</v>
      </c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 t="n">
        <v>0</v>
      </c>
      <c r="HT31" s="40"/>
      <c r="HU31" s="40"/>
      <c r="HV31" s="40"/>
      <c r="HW31" s="40"/>
      <c r="HX31" s="40"/>
      <c r="HY31" s="40"/>
      <c r="HZ31" s="40"/>
      <c r="IA31" s="40"/>
      <c r="IB31" s="40"/>
      <c r="IC31" s="40"/>
      <c r="ID31" s="40"/>
      <c r="IE31" s="40"/>
      <c r="IF31" s="40"/>
      <c r="IG31" s="40"/>
      <c r="IH31" s="40"/>
      <c r="II31" s="40"/>
      <c r="IJ31" s="40"/>
      <c r="IK31" s="40" t="n">
        <v>0</v>
      </c>
      <c r="IL31" s="40"/>
      <c r="IM31" s="40"/>
      <c r="IN31" s="40"/>
      <c r="IO31" s="40"/>
      <c r="IP31" s="40"/>
      <c r="IQ31" s="40"/>
      <c r="IR31" s="40"/>
      <c r="IS31" s="40"/>
      <c r="IT31" s="40"/>
      <c r="IU31" s="40"/>
    </row>
    <row r="33" customFormat="false" ht="12.75" hidden="false" customHeight="false" outlineLevel="0" collapsed="false">
      <c r="A33" s="0" t="n">
        <v>51</v>
      </c>
      <c r="B33" s="0" t="n">
        <f aca="false">B24</f>
        <v>1</v>
      </c>
      <c r="C33" s="0" t="n">
        <f aca="false">A24</f>
        <v>4</v>
      </c>
      <c r="D33" s="0" t="n">
        <f aca="false">ROW(A24)</f>
        <v>24</v>
      </c>
      <c r="F33" s="0" t="str">
        <f aca="false">IF(F24&lt;&gt;"",F24,"")</f>
        <v>1</v>
      </c>
      <c r="G33" s="0" t="str">
        <f aca="false">IF(G24&lt;&gt;"",G24,"")</f>
        <v>Пусконаладочные работы ЭХЗ</v>
      </c>
      <c r="H33" s="0" t="n">
        <v>0</v>
      </c>
      <c r="O33" s="0" t="n">
        <f aca="false">ROUND(AB33,2)</f>
        <v>62.04</v>
      </c>
      <c r="P33" s="0" t="n">
        <f aca="false">ROUND(AC33,2)</f>
        <v>0</v>
      </c>
      <c r="Q33" s="0" t="n">
        <f aca="false">ROUND(AD33,2)</f>
        <v>0</v>
      </c>
      <c r="R33" s="0" t="n">
        <f aca="false">ROUND(AE33,2)</f>
        <v>0</v>
      </c>
      <c r="S33" s="0" t="n">
        <f aca="false">ROUND(AF33,2)</f>
        <v>62.04</v>
      </c>
      <c r="T33" s="0" t="n">
        <f aca="false">ROUND(AG33,2)</f>
        <v>0</v>
      </c>
      <c r="U33" s="0" t="n">
        <f aca="false">AH33</f>
        <v>3.92</v>
      </c>
      <c r="V33" s="0" t="n">
        <f aca="false">AI33</f>
        <v>0</v>
      </c>
      <c r="W33" s="0" t="n">
        <f aca="false">ROUND(AJ33,2)</f>
        <v>0</v>
      </c>
      <c r="X33" s="0" t="n">
        <f aca="false">ROUND(AK33,2)</f>
        <v>45.91</v>
      </c>
      <c r="Y33" s="0" t="n">
        <f aca="false">ROUND(AL33,2)</f>
        <v>22.33</v>
      </c>
      <c r="AB33" s="0" t="n">
        <f aca="false">ROUND(SUMIF(AA28:AA31,"=86508781",O28:O31),2)</f>
        <v>62.04</v>
      </c>
      <c r="AC33" s="0" t="n">
        <f aca="false">ROUND(SUMIF(AA28:AA31,"=86508781",P28:P31),2)</f>
        <v>0</v>
      </c>
      <c r="AD33" s="0" t="n">
        <f aca="false">ROUND(SUMIF(AA28:AA31,"=86508781",Q28:Q31),2)</f>
        <v>0</v>
      </c>
      <c r="AE33" s="0" t="n">
        <f aca="false">ROUND(SUMIF(AA28:AA31,"=86508781",R28:R31),2)</f>
        <v>0</v>
      </c>
      <c r="AF33" s="0" t="n">
        <f aca="false">ROUND(SUMIF(AA28:AA31,"=86508781",S28:S31),2)</f>
        <v>62.04</v>
      </c>
      <c r="AG33" s="0" t="n">
        <f aca="false">ROUND(SUMIF(AA28:AA31,"=86508781",T28:T31),2)</f>
        <v>0</v>
      </c>
      <c r="AH33" s="0" t="n">
        <f aca="false">SUMIF(AA28:AA31,"=86508781",U28:U31)</f>
        <v>3.92</v>
      </c>
      <c r="AI33" s="0" t="n">
        <f aca="false">SUMIF(AA28:AA31,"=86508781",V28:V31)</f>
        <v>0</v>
      </c>
      <c r="AJ33" s="0" t="n">
        <f aca="false">ROUND(SUMIF(AA28:AA31,"=86508781",W28:W31),2)</f>
        <v>0</v>
      </c>
      <c r="AK33" s="0" t="n">
        <f aca="false">ROUND(SUMIF(AA28:AA31,"=86508781",X28:X31),2)</f>
        <v>45.91</v>
      </c>
      <c r="AL33" s="0" t="n">
        <f aca="false">ROUND(SUMIF(AA28:AA31,"=86508781",Y28:Y31),2)</f>
        <v>22.33</v>
      </c>
      <c r="AO33" s="0" t="n">
        <f aca="false">ROUND(BX33,2)</f>
        <v>0</v>
      </c>
      <c r="AP33" s="0" t="n">
        <f aca="false">ROUND(BY33,2)</f>
        <v>0</v>
      </c>
      <c r="AQ33" s="0" t="n">
        <f aca="false">ROUND(BZ33,2)</f>
        <v>0</v>
      </c>
      <c r="AR33" s="0" t="n">
        <f aca="false">ROUND(CA33,2)</f>
        <v>130.28</v>
      </c>
      <c r="AS33" s="0" t="n">
        <f aca="false">ROUND(CB33,2)</f>
        <v>0</v>
      </c>
      <c r="AT33" s="0" t="n">
        <f aca="false">ROUND(CC33,2)</f>
        <v>0</v>
      </c>
      <c r="AU33" s="0" t="n">
        <f aca="false">ROUND(CD33,2)</f>
        <v>130.28</v>
      </c>
      <c r="AV33" s="0" t="n">
        <f aca="false">ROUND(CE33,2)</f>
        <v>0</v>
      </c>
      <c r="AW33" s="0" t="n">
        <f aca="false">ROUND(CF33,2)</f>
        <v>0</v>
      </c>
      <c r="AX33" s="0" t="n">
        <f aca="false">ROUND(CG33,2)</f>
        <v>0</v>
      </c>
      <c r="AY33" s="0" t="n">
        <f aca="false">ROUND(CH33,2)</f>
        <v>0</v>
      </c>
      <c r="AZ33" s="0" t="n">
        <f aca="false">ROUND(CI33,2)</f>
        <v>0</v>
      </c>
      <c r="BA33" s="0" t="n">
        <f aca="false">ROUND(CJ33,2)</f>
        <v>0</v>
      </c>
      <c r="BB33" s="0" t="n">
        <f aca="false">ROUND(CK33,2)</f>
        <v>0</v>
      </c>
      <c r="BC33" s="0" t="n">
        <f aca="false">ROUND(CL33,2)</f>
        <v>0</v>
      </c>
      <c r="BD33" s="0" t="n">
        <f aca="false">ROUND(CM33,2)</f>
        <v>0</v>
      </c>
      <c r="BX33" s="0" t="n">
        <f aca="false">ROUND(SUMIF(AA28:AA31,"=86508781",FQ28:FQ31),2)</f>
        <v>0</v>
      </c>
      <c r="BY33" s="0" t="n">
        <f aca="false">ROUND(SUMIF(AA28:AA31,"=86508781",FR28:FR31),2)</f>
        <v>0</v>
      </c>
      <c r="BZ33" s="0" t="n">
        <f aca="false">ROUND(SUMIF(AA28:AA31,"=86508781",GL28:GL31),2)</f>
        <v>0</v>
      </c>
      <c r="CA33" s="0" t="n">
        <f aca="false">ROUND(SUMIF(AA28:AA31,"=86508781",GM28:GM31),2)</f>
        <v>130.28</v>
      </c>
      <c r="CB33" s="0" t="n">
        <f aca="false">ROUND(SUMIF(AA28:AA31,"=86508781",GN28:GN31),2)</f>
        <v>0</v>
      </c>
      <c r="CC33" s="0" t="n">
        <f aca="false">ROUND(SUMIF(AA28:AA31,"=86508781",GO28:GO31),2)</f>
        <v>0</v>
      </c>
      <c r="CD33" s="0" t="n">
        <f aca="false">ROUND(SUMIF(AA28:AA31,"=86508781",GP28:GP31),2)</f>
        <v>130.28</v>
      </c>
      <c r="CE33" s="0" t="n">
        <f aca="false">AC33-BX33</f>
        <v>0</v>
      </c>
      <c r="CF33" s="0" t="n">
        <f aca="false">AC33-BY33</f>
        <v>0</v>
      </c>
      <c r="CG33" s="0" t="n">
        <f aca="false">BX33-BZ33</f>
        <v>0</v>
      </c>
      <c r="CH33" s="0" t="n">
        <f aca="false">AC33-BX33-BY33+BZ33</f>
        <v>0</v>
      </c>
      <c r="CI33" s="0" t="n">
        <f aca="false">BY33-BZ33</f>
        <v>0</v>
      </c>
      <c r="CJ33" s="0" t="n">
        <f aca="false">ROUND(SUMIF(AA28:AA31,"=86508781",GX28:GX31),2)</f>
        <v>0</v>
      </c>
      <c r="CK33" s="0" t="n">
        <f aca="false">ROUND(SUMIF(AA28:AA31,"=86508781",GY28:GY31),2)</f>
        <v>0</v>
      </c>
      <c r="CL33" s="0" t="n">
        <f aca="false">ROUND(SUMIF(AA28:AA31,"=86508781",GZ28:GZ31),2)</f>
        <v>0</v>
      </c>
      <c r="CM33" s="0" t="n">
        <f aca="false">ROUND(SUMIF(AA28:AA31,"=86508781",HD28:HD31),2)</f>
        <v>0</v>
      </c>
      <c r="DG33" s="0" t="n">
        <f aca="false">ROUND(DT33,2)</f>
        <v>3583.43</v>
      </c>
      <c r="DH33" s="0" t="n">
        <f aca="false">ROUND(DU33,2)</f>
        <v>0</v>
      </c>
      <c r="DI33" s="0" t="n">
        <f aca="false">ROUND(DV33,2)</f>
        <v>0</v>
      </c>
      <c r="DJ33" s="0" t="n">
        <f aca="false">ROUND(DW33,2)</f>
        <v>0</v>
      </c>
      <c r="DK33" s="0" t="n">
        <f aca="false">ROUND(DX33,2)</f>
        <v>3583.43</v>
      </c>
      <c r="DL33" s="0" t="n">
        <f aca="false">ROUND(DY33,2)</f>
        <v>0</v>
      </c>
      <c r="DM33" s="0" t="n">
        <f aca="false">DZ33</f>
        <v>3.92</v>
      </c>
      <c r="DN33" s="0" t="n">
        <f aca="false">EA33</f>
        <v>0</v>
      </c>
      <c r="DO33" s="0" t="n">
        <f aca="false">ROUND(EB33,2)</f>
        <v>0</v>
      </c>
      <c r="DP33" s="0" t="n">
        <f aca="false">ROUND(EC33,2)</f>
        <v>2651.74</v>
      </c>
      <c r="DQ33" s="0" t="n">
        <f aca="false">ROUND(ED33,2)</f>
        <v>1290.04</v>
      </c>
      <c r="DT33" s="0" t="n">
        <f aca="false">ROUND(SUMIF(AA28:AA31,"=86508782",O28:O31),2)</f>
        <v>3583.43</v>
      </c>
      <c r="DU33" s="0" t="n">
        <f aca="false">ROUND(SUMIF(AA28:AA31,"=86508782",P28:P31),2)</f>
        <v>0</v>
      </c>
      <c r="DV33" s="0" t="n">
        <f aca="false">ROUND(SUMIF(AA28:AA31,"=86508782",Q28:Q31),2)</f>
        <v>0</v>
      </c>
      <c r="DW33" s="0" t="n">
        <f aca="false">ROUND(SUMIF(AA28:AA31,"=86508782",R28:R31),2)</f>
        <v>0</v>
      </c>
      <c r="DX33" s="0" t="n">
        <f aca="false">ROUND(SUMIF(AA28:AA31,"=86508782",S28:S31),2)</f>
        <v>3583.43</v>
      </c>
      <c r="DY33" s="0" t="n">
        <f aca="false">ROUND(SUMIF(AA28:AA31,"=86508782",T28:T31),2)</f>
        <v>0</v>
      </c>
      <c r="DZ33" s="0" t="n">
        <f aca="false">SUMIF(AA28:AA31,"=86508782",U28:U31)</f>
        <v>3.92</v>
      </c>
      <c r="EA33" s="0" t="n">
        <f aca="false">SUMIF(AA28:AA31,"=86508782",V28:V31)</f>
        <v>0</v>
      </c>
      <c r="EB33" s="0" t="n">
        <f aca="false">ROUND(SUMIF(AA28:AA31,"=86508782",W28:W31),2)</f>
        <v>0</v>
      </c>
      <c r="EC33" s="0" t="n">
        <f aca="false">ROUND(SUMIF(AA28:AA31,"=86508782",X28:X31),2)</f>
        <v>2651.74</v>
      </c>
      <c r="ED33" s="0" t="n">
        <f aca="false">ROUND(SUMIF(AA28:AA31,"=86508782",Y28:Y31),2)</f>
        <v>1290.04</v>
      </c>
      <c r="EG33" s="0" t="n">
        <f aca="false">ROUND(FP33,2)</f>
        <v>0</v>
      </c>
      <c r="EH33" s="0" t="n">
        <f aca="false">ROUND(FQ33,2)</f>
        <v>0</v>
      </c>
      <c r="EI33" s="0" t="n">
        <f aca="false">ROUND(FR33,2)</f>
        <v>0</v>
      </c>
      <c r="EJ33" s="0" t="n">
        <f aca="false">ROUND(FS33,2)</f>
        <v>7525.21</v>
      </c>
      <c r="EK33" s="0" t="n">
        <f aca="false">ROUND(FT33,2)</f>
        <v>0</v>
      </c>
      <c r="EL33" s="0" t="n">
        <f aca="false">ROUND(FU33,2)</f>
        <v>0</v>
      </c>
      <c r="EM33" s="0" t="n">
        <f aca="false">ROUND(FV33,2)</f>
        <v>7525.21</v>
      </c>
      <c r="EN33" s="0" t="n">
        <f aca="false">ROUND(FW33,2)</f>
        <v>0</v>
      </c>
      <c r="EO33" s="0" t="n">
        <f aca="false">ROUND(FX33,2)</f>
        <v>0</v>
      </c>
      <c r="EP33" s="0" t="n">
        <f aca="false">ROUND(FY33,2)</f>
        <v>0</v>
      </c>
      <c r="EQ33" s="0" t="n">
        <f aca="false">ROUND(FZ33,2)</f>
        <v>0</v>
      </c>
      <c r="ER33" s="0" t="n">
        <f aca="false">ROUND(GA33,2)</f>
        <v>0</v>
      </c>
      <c r="ES33" s="0" t="n">
        <f aca="false">ROUND(GB33,2)</f>
        <v>0</v>
      </c>
      <c r="ET33" s="0" t="n">
        <f aca="false">ROUND(GC33,2)</f>
        <v>0</v>
      </c>
      <c r="EU33" s="0" t="n">
        <f aca="false">ROUND(GD33,2)</f>
        <v>0</v>
      </c>
      <c r="EV33" s="0" t="n">
        <f aca="false">ROUND(GE33,2)</f>
        <v>0</v>
      </c>
      <c r="FP33" s="0" t="n">
        <f aca="false">ROUND(SUMIF(AA28:AA31,"=86508782",FQ28:FQ31),2)</f>
        <v>0</v>
      </c>
      <c r="FQ33" s="0" t="n">
        <f aca="false">ROUND(SUMIF(AA28:AA31,"=86508782",FR28:FR31),2)</f>
        <v>0</v>
      </c>
      <c r="FR33" s="0" t="n">
        <f aca="false">ROUND(SUMIF(AA28:AA31,"=86508782",GL28:GL31),2)</f>
        <v>0</v>
      </c>
      <c r="FS33" s="0" t="n">
        <f aca="false">ROUND(SUMIF(AA28:AA31,"=86508782",GM28:GM31),2)</f>
        <v>7525.21</v>
      </c>
      <c r="FT33" s="0" t="n">
        <f aca="false">ROUND(SUMIF(AA28:AA31,"=86508782",GN28:GN31),2)</f>
        <v>0</v>
      </c>
      <c r="FU33" s="0" t="n">
        <f aca="false">ROUND(SUMIF(AA28:AA31,"=86508782",GO28:GO31),2)</f>
        <v>0</v>
      </c>
      <c r="FV33" s="0" t="n">
        <f aca="false">ROUND(SUMIF(AA28:AA31,"=86508782",GP28:GP31),2)</f>
        <v>7525.21</v>
      </c>
      <c r="FW33" s="0" t="n">
        <f aca="false">DU33-FP33</f>
        <v>0</v>
      </c>
      <c r="FX33" s="0" t="n">
        <f aca="false">DU33-FQ33</f>
        <v>0</v>
      </c>
      <c r="FY33" s="0" t="n">
        <f aca="false">FP33-FR33</f>
        <v>0</v>
      </c>
      <c r="FZ33" s="0" t="n">
        <f aca="false">DU33-FP33-FQ33+FR33</f>
        <v>0</v>
      </c>
      <c r="GA33" s="0" t="n">
        <f aca="false">FQ33-FR33</f>
        <v>0</v>
      </c>
      <c r="GB33" s="0" t="n">
        <f aca="false">ROUND(SUMIF(AA28:AA31,"=86508782",GX28:GX31),2)</f>
        <v>0</v>
      </c>
      <c r="GC33" s="0" t="n">
        <f aca="false">ROUND(SUMIF(AA28:AA31,"=86508782",GY28:GY31),2)</f>
        <v>0</v>
      </c>
      <c r="GD33" s="0" t="n">
        <f aca="false">ROUND(SUMIF(AA28:AA31,"=86508782",GZ28:GZ31),2)</f>
        <v>0</v>
      </c>
      <c r="GE33" s="0" t="n">
        <f aca="false">ROUND(SUMIF(AA28:AA31,"=86508782",HD28:HD31),2)</f>
        <v>0</v>
      </c>
      <c r="GX33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201</v>
      </c>
      <c r="F35" s="0" t="n">
        <f aca="false">ROUND(Source!O33,O35)</f>
        <v>62.04</v>
      </c>
      <c r="G35" s="0" t="s">
        <v>75</v>
      </c>
      <c r="H35" s="0" t="s">
        <v>76</v>
      </c>
      <c r="K35" s="0" t="n">
        <v>201</v>
      </c>
      <c r="L35" s="0" t="n">
        <v>1</v>
      </c>
      <c r="M35" s="0" t="n">
        <v>3</v>
      </c>
      <c r="O35" s="0" t="n">
        <v>2</v>
      </c>
      <c r="P35" s="0" t="n">
        <f aca="false">ROUND(Source!DG33,O35)</f>
        <v>3583.43</v>
      </c>
      <c r="W35" s="0" t="n">
        <v>62.04</v>
      </c>
      <c r="X35" s="0" t="n">
        <v>1</v>
      </c>
      <c r="Y35" s="0" t="n">
        <v>62.04</v>
      </c>
      <c r="Z35" s="0" t="n">
        <v>3583.43</v>
      </c>
      <c r="AA35" s="0" t="n">
        <v>1</v>
      </c>
      <c r="AB35" s="0" t="n">
        <v>3583.43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202</v>
      </c>
      <c r="F36" s="0" t="n">
        <f aca="false">ROUND(Source!P33,O36)</f>
        <v>0</v>
      </c>
      <c r="G36" s="0" t="s">
        <v>77</v>
      </c>
      <c r="H36" s="0" t="s">
        <v>78</v>
      </c>
      <c r="K36" s="0" t="n">
        <v>202</v>
      </c>
      <c r="L36" s="0" t="n">
        <v>2</v>
      </c>
      <c r="M36" s="0" t="n">
        <v>3</v>
      </c>
      <c r="O36" s="0" t="n">
        <v>2</v>
      </c>
      <c r="P36" s="0" t="n">
        <f aca="false">ROUND(Source!DH33,O36)</f>
        <v>0</v>
      </c>
      <c r="W36" s="0" t="n">
        <v>0</v>
      </c>
      <c r="X36" s="0" t="n">
        <v>1</v>
      </c>
      <c r="Y36" s="0" t="n">
        <v>0</v>
      </c>
      <c r="Z36" s="0" t="n">
        <v>0</v>
      </c>
      <c r="AA36" s="0" t="n">
        <v>1</v>
      </c>
      <c r="AB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222</v>
      </c>
      <c r="F37" s="0" t="n">
        <f aca="false">ROUND(Source!AO33,O37)</f>
        <v>0</v>
      </c>
      <c r="G37" s="0" t="s">
        <v>79</v>
      </c>
      <c r="H37" s="0" t="s">
        <v>80</v>
      </c>
      <c r="K37" s="0" t="n">
        <v>222</v>
      </c>
      <c r="L37" s="0" t="n">
        <v>3</v>
      </c>
      <c r="M37" s="0" t="n">
        <v>3</v>
      </c>
      <c r="O37" s="0" t="n">
        <v>2</v>
      </c>
      <c r="P37" s="0" t="n">
        <f aca="false">ROUND(Source!EG33,O37)</f>
        <v>0</v>
      </c>
      <c r="W37" s="0" t="n">
        <v>0</v>
      </c>
      <c r="X37" s="0" t="n">
        <v>1</v>
      </c>
      <c r="Y37" s="0" t="n">
        <v>0</v>
      </c>
      <c r="Z37" s="0" t="n">
        <v>0</v>
      </c>
      <c r="AA37" s="0" t="n">
        <v>1</v>
      </c>
      <c r="AB37" s="0" t="n">
        <v>0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225</v>
      </c>
      <c r="F38" s="0" t="n">
        <f aca="false">ROUND(Source!AV33,O38)</f>
        <v>0</v>
      </c>
      <c r="G38" s="0" t="s">
        <v>81</v>
      </c>
      <c r="H38" s="0" t="s">
        <v>82</v>
      </c>
      <c r="K38" s="0" t="n">
        <v>225</v>
      </c>
      <c r="L38" s="0" t="n">
        <v>4</v>
      </c>
      <c r="M38" s="0" t="n">
        <v>3</v>
      </c>
      <c r="O38" s="0" t="n">
        <v>2</v>
      </c>
      <c r="P38" s="0" t="n">
        <f aca="false">ROUND(Source!EN33,O38)</f>
        <v>0</v>
      </c>
      <c r="W38" s="0" t="n">
        <v>0</v>
      </c>
      <c r="X38" s="0" t="n">
        <v>1</v>
      </c>
      <c r="Y38" s="0" t="n">
        <v>0</v>
      </c>
      <c r="Z38" s="0" t="n">
        <v>0</v>
      </c>
      <c r="AA38" s="0" t="n">
        <v>1</v>
      </c>
      <c r="AB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226</v>
      </c>
      <c r="F39" s="0" t="n">
        <f aca="false">ROUND(Source!AW33,O39)</f>
        <v>0</v>
      </c>
      <c r="G39" s="0" t="s">
        <v>83</v>
      </c>
      <c r="H39" s="0" t="s">
        <v>84</v>
      </c>
      <c r="K39" s="0" t="n">
        <v>226</v>
      </c>
      <c r="L39" s="0" t="n">
        <v>5</v>
      </c>
      <c r="M39" s="0" t="n">
        <v>3</v>
      </c>
      <c r="O39" s="0" t="n">
        <v>2</v>
      </c>
      <c r="P39" s="0" t="n">
        <f aca="false">ROUND(Source!EO33,O39)</f>
        <v>0</v>
      </c>
      <c r="W39" s="0" t="n">
        <v>0</v>
      </c>
      <c r="X39" s="0" t="n">
        <v>1</v>
      </c>
      <c r="Y39" s="0" t="n">
        <v>0</v>
      </c>
      <c r="Z39" s="0" t="n">
        <v>0</v>
      </c>
      <c r="AA39" s="0" t="n">
        <v>1</v>
      </c>
      <c r="AB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227</v>
      </c>
      <c r="F40" s="0" t="n">
        <f aca="false">ROUND(Source!AX33,O40)</f>
        <v>0</v>
      </c>
      <c r="G40" s="0" t="s">
        <v>85</v>
      </c>
      <c r="H40" s="0" t="s">
        <v>86</v>
      </c>
      <c r="K40" s="0" t="n">
        <v>227</v>
      </c>
      <c r="L40" s="0" t="n">
        <v>6</v>
      </c>
      <c r="M40" s="0" t="n">
        <v>3</v>
      </c>
      <c r="O40" s="0" t="n">
        <v>2</v>
      </c>
      <c r="P40" s="0" t="n">
        <f aca="false">ROUND(Source!EP33,O40)</f>
        <v>0</v>
      </c>
      <c r="W40" s="0" t="n">
        <v>0</v>
      </c>
      <c r="X40" s="0" t="n">
        <v>1</v>
      </c>
      <c r="Y40" s="0" t="n">
        <v>0</v>
      </c>
      <c r="Z40" s="0" t="n">
        <v>0</v>
      </c>
      <c r="AA40" s="0" t="n">
        <v>1</v>
      </c>
      <c r="AB40" s="0" t="n">
        <v>0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228</v>
      </c>
      <c r="F41" s="0" t="n">
        <f aca="false">ROUND(Source!AY33,O41)</f>
        <v>0</v>
      </c>
      <c r="G41" s="0" t="s">
        <v>87</v>
      </c>
      <c r="H41" s="0" t="s">
        <v>88</v>
      </c>
      <c r="K41" s="0" t="n">
        <v>228</v>
      </c>
      <c r="L41" s="0" t="n">
        <v>7</v>
      </c>
      <c r="M41" s="0" t="n">
        <v>3</v>
      </c>
      <c r="O41" s="0" t="n">
        <v>2</v>
      </c>
      <c r="P41" s="0" t="n">
        <f aca="false">ROUND(Source!EQ33,O41)</f>
        <v>0</v>
      </c>
      <c r="W41" s="0" t="n">
        <v>0</v>
      </c>
      <c r="X41" s="0" t="n">
        <v>1</v>
      </c>
      <c r="Y41" s="0" t="n">
        <v>0</v>
      </c>
      <c r="Z41" s="0" t="n">
        <v>0</v>
      </c>
      <c r="AA41" s="0" t="n">
        <v>1</v>
      </c>
      <c r="AB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216</v>
      </c>
      <c r="F42" s="0" t="n">
        <f aca="false">ROUND(Source!AP33,O42)</f>
        <v>0</v>
      </c>
      <c r="G42" s="0" t="s">
        <v>89</v>
      </c>
      <c r="H42" s="0" t="s">
        <v>90</v>
      </c>
      <c r="K42" s="0" t="n">
        <v>216</v>
      </c>
      <c r="L42" s="0" t="n">
        <v>8</v>
      </c>
      <c r="M42" s="0" t="n">
        <v>3</v>
      </c>
      <c r="O42" s="0" t="n">
        <v>2</v>
      </c>
      <c r="P42" s="0" t="n">
        <f aca="false">ROUND(Source!EH33,O42)</f>
        <v>0</v>
      </c>
      <c r="W42" s="0" t="n">
        <v>0</v>
      </c>
      <c r="X42" s="0" t="n">
        <v>1</v>
      </c>
      <c r="Y42" s="0" t="n">
        <v>0</v>
      </c>
      <c r="Z42" s="0" t="n">
        <v>0</v>
      </c>
      <c r="AA42" s="0" t="n">
        <v>1</v>
      </c>
      <c r="AB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223</v>
      </c>
      <c r="F43" s="0" t="n">
        <f aca="false">ROUND(Source!AQ33,O43)</f>
        <v>0</v>
      </c>
      <c r="G43" s="0" t="s">
        <v>91</v>
      </c>
      <c r="H43" s="0" t="s">
        <v>92</v>
      </c>
      <c r="K43" s="0" t="n">
        <v>223</v>
      </c>
      <c r="L43" s="0" t="n">
        <v>9</v>
      </c>
      <c r="M43" s="0" t="n">
        <v>3</v>
      </c>
      <c r="O43" s="0" t="n">
        <v>2</v>
      </c>
      <c r="P43" s="0" t="n">
        <f aca="false">ROUND(Source!EI33,O43)</f>
        <v>0</v>
      </c>
      <c r="W43" s="0" t="n">
        <v>0</v>
      </c>
      <c r="X43" s="0" t="n">
        <v>1</v>
      </c>
      <c r="Y43" s="0" t="n">
        <v>0</v>
      </c>
      <c r="Z43" s="0" t="n">
        <v>0</v>
      </c>
      <c r="AA43" s="0" t="n">
        <v>1</v>
      </c>
      <c r="AB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229</v>
      </c>
      <c r="F44" s="0" t="n">
        <f aca="false">ROUND(Source!AZ33,O44)</f>
        <v>0</v>
      </c>
      <c r="G44" s="0" t="s">
        <v>93</v>
      </c>
      <c r="H44" s="0" t="s">
        <v>94</v>
      </c>
      <c r="K44" s="0" t="n">
        <v>229</v>
      </c>
      <c r="L44" s="0" t="n">
        <v>10</v>
      </c>
      <c r="M44" s="0" t="n">
        <v>3</v>
      </c>
      <c r="O44" s="0" t="n">
        <v>2</v>
      </c>
      <c r="P44" s="0" t="n">
        <f aca="false">ROUND(Source!ER33,O44)</f>
        <v>0</v>
      </c>
      <c r="W44" s="0" t="n">
        <v>0</v>
      </c>
      <c r="X44" s="0" t="n">
        <v>1</v>
      </c>
      <c r="Y44" s="0" t="n">
        <v>0</v>
      </c>
      <c r="Z44" s="0" t="n">
        <v>0</v>
      </c>
      <c r="AA44" s="0" t="n">
        <v>1</v>
      </c>
      <c r="AB44" s="0" t="n">
        <v>0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203</v>
      </c>
      <c r="F45" s="0" t="n">
        <f aca="false">ROUND(Source!Q33,O45)</f>
        <v>0</v>
      </c>
      <c r="G45" s="0" t="s">
        <v>95</v>
      </c>
      <c r="H45" s="0" t="s">
        <v>96</v>
      </c>
      <c r="K45" s="0" t="n">
        <v>203</v>
      </c>
      <c r="L45" s="0" t="n">
        <v>11</v>
      </c>
      <c r="M45" s="0" t="n">
        <v>3</v>
      </c>
      <c r="O45" s="0" t="n">
        <v>2</v>
      </c>
      <c r="P45" s="0" t="n">
        <f aca="false">ROUND(Source!DI33,O45)</f>
        <v>0</v>
      </c>
      <c r="W45" s="0" t="n">
        <v>0</v>
      </c>
      <c r="X45" s="0" t="n">
        <v>1</v>
      </c>
      <c r="Y45" s="0" t="n">
        <v>0</v>
      </c>
      <c r="Z45" s="0" t="n">
        <v>0</v>
      </c>
      <c r="AA45" s="0" t="n">
        <v>1</v>
      </c>
      <c r="AB45" s="0" t="n">
        <v>0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231</v>
      </c>
      <c r="F46" s="0" t="n">
        <f aca="false">ROUND(Source!BB33,O46)</f>
        <v>0</v>
      </c>
      <c r="G46" s="0" t="s">
        <v>97</v>
      </c>
      <c r="H46" s="0" t="s">
        <v>98</v>
      </c>
      <c r="K46" s="0" t="n">
        <v>231</v>
      </c>
      <c r="L46" s="0" t="n">
        <v>12</v>
      </c>
      <c r="M46" s="0" t="n">
        <v>3</v>
      </c>
      <c r="O46" s="0" t="n">
        <v>2</v>
      </c>
      <c r="P46" s="0" t="n">
        <f aca="false">ROUND(Source!ET33,O46)</f>
        <v>0</v>
      </c>
      <c r="W46" s="0" t="n">
        <v>0</v>
      </c>
      <c r="X46" s="0" t="n">
        <v>1</v>
      </c>
      <c r="Y46" s="0" t="n">
        <v>0</v>
      </c>
      <c r="Z46" s="0" t="n">
        <v>0</v>
      </c>
      <c r="AA46" s="0" t="n">
        <v>1</v>
      </c>
      <c r="AB46" s="0" t="n">
        <v>0</v>
      </c>
    </row>
    <row r="47" customFormat="false" ht="12.75" hidden="false" customHeight="false" outlineLevel="0" collapsed="false">
      <c r="A47" s="0" t="n">
        <v>50</v>
      </c>
      <c r="B47" s="0" t="n">
        <v>0</v>
      </c>
      <c r="C47" s="0" t="n">
        <v>0</v>
      </c>
      <c r="D47" s="0" t="n">
        <v>1</v>
      </c>
      <c r="E47" s="0" t="n">
        <v>204</v>
      </c>
      <c r="F47" s="0" t="n">
        <f aca="false">ROUND(Source!R33,O47)</f>
        <v>0</v>
      </c>
      <c r="G47" s="0" t="s">
        <v>99</v>
      </c>
      <c r="H47" s="0" t="s">
        <v>100</v>
      </c>
      <c r="K47" s="0" t="n">
        <v>204</v>
      </c>
      <c r="L47" s="0" t="n">
        <v>13</v>
      </c>
      <c r="M47" s="0" t="n">
        <v>3</v>
      </c>
      <c r="O47" s="0" t="n">
        <v>2</v>
      </c>
      <c r="P47" s="0" t="n">
        <f aca="false">ROUND(Source!DJ33,O47)</f>
        <v>0</v>
      </c>
      <c r="W47" s="0" t="n">
        <v>0</v>
      </c>
      <c r="X47" s="0" t="n">
        <v>1</v>
      </c>
      <c r="Y47" s="0" t="n">
        <v>0</v>
      </c>
      <c r="Z47" s="0" t="n">
        <v>0</v>
      </c>
      <c r="AA47" s="0" t="n">
        <v>1</v>
      </c>
      <c r="AB47" s="0" t="n">
        <v>0</v>
      </c>
    </row>
    <row r="48" customFormat="false" ht="12.75" hidden="false" customHeight="false" outlineLevel="0" collapsed="false">
      <c r="A48" s="0" t="n">
        <v>50</v>
      </c>
      <c r="B48" s="0" t="n">
        <v>0</v>
      </c>
      <c r="C48" s="0" t="n">
        <v>0</v>
      </c>
      <c r="D48" s="0" t="n">
        <v>1</v>
      </c>
      <c r="E48" s="0" t="n">
        <v>205</v>
      </c>
      <c r="F48" s="0" t="n">
        <f aca="false">ROUND(Source!S33,O48)</f>
        <v>62.04</v>
      </c>
      <c r="G48" s="0" t="s">
        <v>101</v>
      </c>
      <c r="H48" s="0" t="s">
        <v>102</v>
      </c>
      <c r="K48" s="0" t="n">
        <v>205</v>
      </c>
      <c r="L48" s="0" t="n">
        <v>14</v>
      </c>
      <c r="M48" s="0" t="n">
        <v>3</v>
      </c>
      <c r="O48" s="0" t="n">
        <v>2</v>
      </c>
      <c r="P48" s="0" t="n">
        <f aca="false">ROUND(Source!DK33,O48)</f>
        <v>3583.43</v>
      </c>
      <c r="W48" s="0" t="n">
        <v>62.04</v>
      </c>
      <c r="X48" s="0" t="n">
        <v>1</v>
      </c>
      <c r="Y48" s="0" t="n">
        <v>62.04</v>
      </c>
      <c r="Z48" s="0" t="n">
        <v>3583.43</v>
      </c>
      <c r="AA48" s="0" t="n">
        <v>1</v>
      </c>
      <c r="AB48" s="0" t="n">
        <v>3583.43</v>
      </c>
    </row>
    <row r="49" customFormat="false" ht="12.75" hidden="false" customHeight="false" outlineLevel="0" collapsed="false">
      <c r="A49" s="0" t="n">
        <v>50</v>
      </c>
      <c r="B49" s="0" t="n">
        <v>0</v>
      </c>
      <c r="C49" s="0" t="n">
        <v>0</v>
      </c>
      <c r="D49" s="0" t="n">
        <v>1</v>
      </c>
      <c r="E49" s="0" t="n">
        <v>232</v>
      </c>
      <c r="F49" s="0" t="n">
        <f aca="false">ROUND(Source!BC33,O49)</f>
        <v>0</v>
      </c>
      <c r="G49" s="0" t="s">
        <v>103</v>
      </c>
      <c r="H49" s="0" t="s">
        <v>104</v>
      </c>
      <c r="K49" s="0" t="n">
        <v>232</v>
      </c>
      <c r="L49" s="0" t="n">
        <v>15</v>
      </c>
      <c r="M49" s="0" t="n">
        <v>3</v>
      </c>
      <c r="O49" s="0" t="n">
        <v>2</v>
      </c>
      <c r="P49" s="0" t="n">
        <f aca="false">ROUND(Source!EU33,O49)</f>
        <v>0</v>
      </c>
      <c r="W49" s="0" t="n">
        <v>0</v>
      </c>
      <c r="X49" s="0" t="n">
        <v>1</v>
      </c>
      <c r="Y49" s="0" t="n">
        <v>0</v>
      </c>
      <c r="Z49" s="0" t="n">
        <v>0</v>
      </c>
      <c r="AA49" s="0" t="n">
        <v>1</v>
      </c>
      <c r="AB49" s="0" t="n">
        <v>0</v>
      </c>
    </row>
    <row r="50" customFormat="false" ht="12.75" hidden="false" customHeight="false" outlineLevel="0" collapsed="false">
      <c r="A50" s="0" t="n">
        <v>50</v>
      </c>
      <c r="B50" s="0" t="n">
        <v>0</v>
      </c>
      <c r="C50" s="0" t="n">
        <v>0</v>
      </c>
      <c r="D50" s="0" t="n">
        <v>1</v>
      </c>
      <c r="E50" s="0" t="n">
        <v>214</v>
      </c>
      <c r="F50" s="0" t="n">
        <f aca="false">ROUND(Source!AS33,O50)</f>
        <v>0</v>
      </c>
      <c r="G50" s="0" t="s">
        <v>105</v>
      </c>
      <c r="H50" s="0" t="s">
        <v>106</v>
      </c>
      <c r="K50" s="0" t="n">
        <v>214</v>
      </c>
      <c r="L50" s="0" t="n">
        <v>16</v>
      </c>
      <c r="M50" s="0" t="n">
        <v>3</v>
      </c>
      <c r="O50" s="0" t="n">
        <v>2</v>
      </c>
      <c r="P50" s="0" t="n">
        <f aca="false">ROUND(Source!EK33,O50)</f>
        <v>0</v>
      </c>
      <c r="W50" s="0" t="n">
        <v>0</v>
      </c>
      <c r="X50" s="0" t="n">
        <v>1</v>
      </c>
      <c r="Y50" s="0" t="n">
        <v>0</v>
      </c>
      <c r="Z50" s="0" t="n">
        <v>0</v>
      </c>
      <c r="AA50" s="0" t="n">
        <v>1</v>
      </c>
      <c r="AB50" s="0" t="n">
        <v>0</v>
      </c>
    </row>
    <row r="51" customFormat="false" ht="12.75" hidden="false" customHeight="false" outlineLevel="0" collapsed="false">
      <c r="A51" s="0" t="n">
        <v>50</v>
      </c>
      <c r="B51" s="0" t="n">
        <v>0</v>
      </c>
      <c r="C51" s="0" t="n">
        <v>0</v>
      </c>
      <c r="D51" s="0" t="n">
        <v>1</v>
      </c>
      <c r="E51" s="0" t="n">
        <v>215</v>
      </c>
      <c r="F51" s="0" t="n">
        <f aca="false">ROUND(Source!AT33,O51)</f>
        <v>0</v>
      </c>
      <c r="G51" s="0" t="s">
        <v>107</v>
      </c>
      <c r="H51" s="0" t="s">
        <v>108</v>
      </c>
      <c r="K51" s="0" t="n">
        <v>215</v>
      </c>
      <c r="L51" s="0" t="n">
        <v>17</v>
      </c>
      <c r="M51" s="0" t="n">
        <v>3</v>
      </c>
      <c r="O51" s="0" t="n">
        <v>2</v>
      </c>
      <c r="P51" s="0" t="n">
        <f aca="false">ROUND(Source!EL33,O51)</f>
        <v>0</v>
      </c>
      <c r="W51" s="0" t="n">
        <v>0</v>
      </c>
      <c r="X51" s="0" t="n">
        <v>1</v>
      </c>
      <c r="Y51" s="0" t="n">
        <v>0</v>
      </c>
      <c r="Z51" s="0" t="n">
        <v>0</v>
      </c>
      <c r="AA51" s="0" t="n">
        <v>1</v>
      </c>
      <c r="AB51" s="0" t="n">
        <v>0</v>
      </c>
    </row>
    <row r="52" customFormat="false" ht="12.75" hidden="false" customHeight="false" outlineLevel="0" collapsed="false">
      <c r="A52" s="0" t="n">
        <v>50</v>
      </c>
      <c r="B52" s="0" t="n">
        <v>0</v>
      </c>
      <c r="C52" s="0" t="n">
        <v>0</v>
      </c>
      <c r="D52" s="0" t="n">
        <v>1</v>
      </c>
      <c r="E52" s="0" t="n">
        <v>217</v>
      </c>
      <c r="F52" s="0" t="n">
        <f aca="false">ROUND(Source!AU33,O52)</f>
        <v>130.28</v>
      </c>
      <c r="G52" s="0" t="s">
        <v>109</v>
      </c>
      <c r="H52" s="0" t="s">
        <v>110</v>
      </c>
      <c r="K52" s="0" t="n">
        <v>217</v>
      </c>
      <c r="L52" s="0" t="n">
        <v>18</v>
      </c>
      <c r="M52" s="0" t="n">
        <v>3</v>
      </c>
      <c r="O52" s="0" t="n">
        <v>2</v>
      </c>
      <c r="P52" s="0" t="n">
        <f aca="false">ROUND(Source!EM33,O52)</f>
        <v>7525.21</v>
      </c>
      <c r="W52" s="0" t="n">
        <v>130.28</v>
      </c>
      <c r="X52" s="0" t="n">
        <v>1</v>
      </c>
      <c r="Y52" s="0" t="n">
        <v>130.28</v>
      </c>
      <c r="Z52" s="0" t="n">
        <v>7525.21</v>
      </c>
      <c r="AA52" s="0" t="n">
        <v>1</v>
      </c>
      <c r="AB52" s="0" t="n">
        <v>7525.21</v>
      </c>
    </row>
    <row r="53" customFormat="false" ht="12.75" hidden="false" customHeight="false" outlineLevel="0" collapsed="false">
      <c r="A53" s="0" t="n">
        <v>50</v>
      </c>
      <c r="B53" s="0" t="n">
        <v>0</v>
      </c>
      <c r="C53" s="0" t="n">
        <v>0</v>
      </c>
      <c r="D53" s="0" t="n">
        <v>1</v>
      </c>
      <c r="E53" s="0" t="n">
        <v>230</v>
      </c>
      <c r="F53" s="0" t="n">
        <f aca="false">ROUND(Source!BA33,O53)</f>
        <v>0</v>
      </c>
      <c r="G53" s="0" t="s">
        <v>111</v>
      </c>
      <c r="H53" s="0" t="s">
        <v>112</v>
      </c>
      <c r="K53" s="0" t="n">
        <v>230</v>
      </c>
      <c r="L53" s="0" t="n">
        <v>19</v>
      </c>
      <c r="M53" s="0" t="n">
        <v>3</v>
      </c>
      <c r="O53" s="0" t="n">
        <v>2</v>
      </c>
      <c r="P53" s="0" t="n">
        <f aca="false">ROUND(Source!ES33,O53)</f>
        <v>0</v>
      </c>
      <c r="W53" s="0" t="n">
        <v>0</v>
      </c>
      <c r="X53" s="0" t="n">
        <v>1</v>
      </c>
      <c r="Y53" s="0" t="n">
        <v>0</v>
      </c>
      <c r="Z53" s="0" t="n">
        <v>0</v>
      </c>
      <c r="AA53" s="0" t="n">
        <v>1</v>
      </c>
      <c r="AB53" s="0" t="n">
        <v>0</v>
      </c>
    </row>
    <row r="54" customFormat="false" ht="12.75" hidden="false" customHeight="false" outlineLevel="0" collapsed="false">
      <c r="A54" s="0" t="n">
        <v>50</v>
      </c>
      <c r="B54" s="0" t="n">
        <v>0</v>
      </c>
      <c r="C54" s="0" t="n">
        <v>0</v>
      </c>
      <c r="D54" s="0" t="n">
        <v>1</v>
      </c>
      <c r="E54" s="0" t="n">
        <v>206</v>
      </c>
      <c r="F54" s="0" t="n">
        <f aca="false">ROUND(Source!T33,O54)</f>
        <v>0</v>
      </c>
      <c r="G54" s="0" t="s">
        <v>113</v>
      </c>
      <c r="H54" s="0" t="s">
        <v>16</v>
      </c>
      <c r="K54" s="0" t="n">
        <v>206</v>
      </c>
      <c r="L54" s="0" t="n">
        <v>20</v>
      </c>
      <c r="M54" s="0" t="n">
        <v>3</v>
      </c>
      <c r="O54" s="0" t="n">
        <v>2</v>
      </c>
      <c r="P54" s="0" t="n">
        <f aca="false">ROUND(Source!DL33,O54)</f>
        <v>0</v>
      </c>
      <c r="W54" s="0" t="n">
        <v>0</v>
      </c>
      <c r="X54" s="0" t="n">
        <v>1</v>
      </c>
      <c r="Y54" s="0" t="n">
        <v>0</v>
      </c>
      <c r="Z54" s="0" t="n">
        <v>0</v>
      </c>
      <c r="AA54" s="0" t="n">
        <v>1</v>
      </c>
      <c r="AB54" s="0" t="n">
        <v>0</v>
      </c>
    </row>
    <row r="55" customFormat="false" ht="12.75" hidden="false" customHeight="false" outlineLevel="0" collapsed="false">
      <c r="A55" s="0" t="n">
        <v>50</v>
      </c>
      <c r="B55" s="0" t="n">
        <v>0</v>
      </c>
      <c r="C55" s="0" t="n">
        <v>0</v>
      </c>
      <c r="D55" s="0" t="n">
        <v>1</v>
      </c>
      <c r="E55" s="0" t="n">
        <v>207</v>
      </c>
      <c r="F55" s="0" t="n">
        <f aca="false">Source!U33</f>
        <v>3.92</v>
      </c>
      <c r="G55" s="0" t="s">
        <v>114</v>
      </c>
      <c r="H55" s="0" t="s">
        <v>115</v>
      </c>
      <c r="K55" s="0" t="n">
        <v>207</v>
      </c>
      <c r="L55" s="0" t="n">
        <v>21</v>
      </c>
      <c r="M55" s="0" t="n">
        <v>3</v>
      </c>
      <c r="O55" s="0" t="n">
        <v>-1</v>
      </c>
      <c r="P55" s="0" t="n">
        <f aca="false">Source!DM33</f>
        <v>3.92</v>
      </c>
      <c r="W55" s="0" t="n">
        <v>3.92</v>
      </c>
      <c r="X55" s="0" t="n">
        <v>1</v>
      </c>
      <c r="Y55" s="0" t="n">
        <v>3.92</v>
      </c>
      <c r="Z55" s="0" t="n">
        <v>3.92</v>
      </c>
      <c r="AA55" s="0" t="n">
        <v>1</v>
      </c>
      <c r="AB55" s="0" t="n">
        <v>3.92</v>
      </c>
    </row>
    <row r="56" customFormat="false" ht="12.75" hidden="false" customHeight="false" outlineLevel="0" collapsed="false">
      <c r="A56" s="0" t="n">
        <v>50</v>
      </c>
      <c r="B56" s="0" t="n">
        <v>0</v>
      </c>
      <c r="C56" s="0" t="n">
        <v>0</v>
      </c>
      <c r="D56" s="0" t="n">
        <v>1</v>
      </c>
      <c r="E56" s="0" t="n">
        <v>208</v>
      </c>
      <c r="F56" s="0" t="n">
        <f aca="false">Source!V33</f>
        <v>0</v>
      </c>
      <c r="G56" s="0" t="s">
        <v>116</v>
      </c>
      <c r="H56" s="0" t="s">
        <v>117</v>
      </c>
      <c r="K56" s="0" t="n">
        <v>208</v>
      </c>
      <c r="L56" s="0" t="n">
        <v>22</v>
      </c>
      <c r="M56" s="0" t="n">
        <v>3</v>
      </c>
      <c r="O56" s="0" t="n">
        <v>-1</v>
      </c>
      <c r="P56" s="0" t="n">
        <f aca="false">Source!DN33</f>
        <v>0</v>
      </c>
      <c r="W56" s="0" t="n">
        <v>0</v>
      </c>
      <c r="X56" s="0" t="n">
        <v>1</v>
      </c>
      <c r="Y56" s="0" t="n">
        <v>0</v>
      </c>
      <c r="Z56" s="0" t="n">
        <v>0</v>
      </c>
      <c r="AA56" s="0" t="n">
        <v>1</v>
      </c>
      <c r="AB56" s="0" t="n">
        <v>0</v>
      </c>
    </row>
    <row r="57" customFormat="false" ht="12.75" hidden="false" customHeight="false" outlineLevel="0" collapsed="false">
      <c r="A57" s="0" t="n">
        <v>50</v>
      </c>
      <c r="B57" s="0" t="n">
        <v>0</v>
      </c>
      <c r="C57" s="0" t="n">
        <v>0</v>
      </c>
      <c r="D57" s="0" t="n">
        <v>1</v>
      </c>
      <c r="E57" s="0" t="n">
        <v>209</v>
      </c>
      <c r="F57" s="0" t="n">
        <f aca="false">ROUND(Source!W33,O57)</f>
        <v>0</v>
      </c>
      <c r="G57" s="0" t="s">
        <v>118</v>
      </c>
      <c r="H57" s="0" t="s">
        <v>119</v>
      </c>
      <c r="K57" s="0" t="n">
        <v>209</v>
      </c>
      <c r="L57" s="0" t="n">
        <v>23</v>
      </c>
      <c r="M57" s="0" t="n">
        <v>3</v>
      </c>
      <c r="O57" s="0" t="n">
        <v>2</v>
      </c>
      <c r="P57" s="0" t="n">
        <f aca="false">ROUND(Source!DO33,O57)</f>
        <v>0</v>
      </c>
      <c r="W57" s="0" t="n">
        <v>0</v>
      </c>
      <c r="X57" s="0" t="n">
        <v>1</v>
      </c>
      <c r="Y57" s="0" t="n">
        <v>0</v>
      </c>
      <c r="Z57" s="0" t="n">
        <v>0</v>
      </c>
      <c r="AA57" s="0" t="n">
        <v>1</v>
      </c>
      <c r="AB57" s="0" t="n">
        <v>0</v>
      </c>
    </row>
    <row r="58" customFormat="false" ht="12.75" hidden="false" customHeight="false" outlineLevel="0" collapsed="false">
      <c r="A58" s="0" t="n">
        <v>50</v>
      </c>
      <c r="B58" s="0" t="n">
        <v>0</v>
      </c>
      <c r="C58" s="0" t="n">
        <v>0</v>
      </c>
      <c r="D58" s="0" t="n">
        <v>1</v>
      </c>
      <c r="E58" s="0" t="n">
        <v>233</v>
      </c>
      <c r="F58" s="0" t="n">
        <f aca="false">ROUND(Source!BD33,O58)</f>
        <v>0</v>
      </c>
      <c r="G58" s="0" t="s">
        <v>120</v>
      </c>
      <c r="H58" s="0" t="s">
        <v>121</v>
      </c>
      <c r="K58" s="0" t="n">
        <v>233</v>
      </c>
      <c r="L58" s="0" t="n">
        <v>24</v>
      </c>
      <c r="M58" s="0" t="n">
        <v>3</v>
      </c>
      <c r="O58" s="0" t="n">
        <v>2</v>
      </c>
      <c r="P58" s="0" t="n">
        <f aca="false">ROUND(Source!EV33,O58)</f>
        <v>0</v>
      </c>
      <c r="W58" s="0" t="n">
        <v>0</v>
      </c>
      <c r="X58" s="0" t="n">
        <v>1</v>
      </c>
      <c r="Y58" s="0" t="n">
        <v>0</v>
      </c>
      <c r="Z58" s="0" t="n">
        <v>0</v>
      </c>
      <c r="AA58" s="0" t="n">
        <v>1</v>
      </c>
      <c r="AB58" s="0" t="n">
        <v>0</v>
      </c>
    </row>
    <row r="59" customFormat="false" ht="12.75" hidden="false" customHeight="false" outlineLevel="0" collapsed="false">
      <c r="A59" s="0" t="n">
        <v>50</v>
      </c>
      <c r="B59" s="0" t="n">
        <v>0</v>
      </c>
      <c r="C59" s="0" t="n">
        <v>0</v>
      </c>
      <c r="D59" s="0" t="n">
        <v>1</v>
      </c>
      <c r="E59" s="0" t="n">
        <v>210</v>
      </c>
      <c r="F59" s="0" t="n">
        <f aca="false">ROUND(Source!X33,O59)</f>
        <v>45.91</v>
      </c>
      <c r="G59" s="0" t="s">
        <v>122</v>
      </c>
      <c r="H59" s="0" t="s">
        <v>123</v>
      </c>
      <c r="K59" s="0" t="n">
        <v>210</v>
      </c>
      <c r="L59" s="0" t="n">
        <v>25</v>
      </c>
      <c r="M59" s="0" t="n">
        <v>3</v>
      </c>
      <c r="O59" s="0" t="n">
        <v>2</v>
      </c>
      <c r="P59" s="0" t="n">
        <f aca="false">ROUND(Source!DP33,O59)</f>
        <v>2651.74</v>
      </c>
      <c r="W59" s="0" t="n">
        <v>45.91</v>
      </c>
      <c r="X59" s="0" t="n">
        <v>1</v>
      </c>
      <c r="Y59" s="0" t="n">
        <v>45.91</v>
      </c>
      <c r="Z59" s="0" t="n">
        <v>2651.74</v>
      </c>
      <c r="AA59" s="0" t="n">
        <v>1</v>
      </c>
      <c r="AB59" s="0" t="n">
        <v>2651.74</v>
      </c>
    </row>
    <row r="60" customFormat="false" ht="12.75" hidden="false" customHeight="false" outlineLevel="0" collapsed="false">
      <c r="A60" s="0" t="n">
        <v>50</v>
      </c>
      <c r="B60" s="0" t="n">
        <v>0</v>
      </c>
      <c r="C60" s="0" t="n">
        <v>0</v>
      </c>
      <c r="D60" s="0" t="n">
        <v>1</v>
      </c>
      <c r="E60" s="0" t="n">
        <v>211</v>
      </c>
      <c r="F60" s="0" t="n">
        <f aca="false">ROUND(Source!Y33,O60)</f>
        <v>22.33</v>
      </c>
      <c r="G60" s="0" t="s">
        <v>124</v>
      </c>
      <c r="H60" s="0" t="s">
        <v>125</v>
      </c>
      <c r="K60" s="0" t="n">
        <v>211</v>
      </c>
      <c r="L60" s="0" t="n">
        <v>26</v>
      </c>
      <c r="M60" s="0" t="n">
        <v>3</v>
      </c>
      <c r="O60" s="0" t="n">
        <v>2</v>
      </c>
      <c r="P60" s="0" t="n">
        <f aca="false">ROUND(Source!DQ33,O60)</f>
        <v>1290.04</v>
      </c>
      <c r="W60" s="0" t="n">
        <v>22.33</v>
      </c>
      <c r="X60" s="0" t="n">
        <v>1</v>
      </c>
      <c r="Y60" s="0" t="n">
        <v>22.33</v>
      </c>
      <c r="Z60" s="0" t="n">
        <v>1290.04</v>
      </c>
      <c r="AA60" s="0" t="n">
        <v>1</v>
      </c>
      <c r="AB60" s="0" t="n">
        <v>1290.04</v>
      </c>
    </row>
    <row r="61" customFormat="false" ht="12.75" hidden="false" customHeight="false" outlineLevel="0" collapsed="false">
      <c r="A61" s="0" t="n">
        <v>50</v>
      </c>
      <c r="B61" s="0" t="n">
        <v>0</v>
      </c>
      <c r="C61" s="0" t="n">
        <v>0</v>
      </c>
      <c r="D61" s="0" t="n">
        <v>1</v>
      </c>
      <c r="E61" s="0" t="n">
        <v>224</v>
      </c>
      <c r="F61" s="0" t="n">
        <f aca="false">ROUND(Source!AR33,O61)</f>
        <v>130.28</v>
      </c>
      <c r="G61" s="0" t="s">
        <v>126</v>
      </c>
      <c r="H61" s="0" t="s">
        <v>127</v>
      </c>
      <c r="K61" s="0" t="n">
        <v>224</v>
      </c>
      <c r="L61" s="0" t="n">
        <v>27</v>
      </c>
      <c r="M61" s="0" t="n">
        <v>3</v>
      </c>
      <c r="O61" s="0" t="n">
        <v>2</v>
      </c>
      <c r="P61" s="0" t="n">
        <f aca="false">ROUND(Source!EJ33,O61)</f>
        <v>7525.21</v>
      </c>
      <c r="W61" s="0" t="n">
        <v>130.28</v>
      </c>
      <c r="X61" s="0" t="n">
        <v>1</v>
      </c>
      <c r="Y61" s="0" t="n">
        <v>130.28</v>
      </c>
      <c r="Z61" s="0" t="n">
        <v>7525.21</v>
      </c>
      <c r="AA61" s="0" t="n">
        <v>1</v>
      </c>
      <c r="AB61" s="0" t="n">
        <v>7525.21</v>
      </c>
    </row>
    <row r="63" customFormat="false" ht="12.75" hidden="false" customHeight="false" outlineLevel="0" collapsed="false">
      <c r="A63" s="0" t="n">
        <v>51</v>
      </c>
      <c r="B63" s="0" t="n">
        <f aca="false">B20</f>
        <v>1</v>
      </c>
      <c r="C63" s="0" t="n">
        <f aca="false">A20</f>
        <v>3</v>
      </c>
      <c r="D63" s="0" t="n">
        <f aca="false">ROW(A20)</f>
        <v>20</v>
      </c>
      <c r="F63" s="0" t="str">
        <f aca="false">IF(F20&lt;&gt;"",F20,"")</f>
        <v>ЛС-09-01-01</v>
      </c>
      <c r="G63" s="0" t="str">
        <f aca="false">IF(G20&lt;&gt;"",G20,"")</f>
        <v>Пусконаладочные работы электрохимической защиты</v>
      </c>
      <c r="H63" s="0" t="n">
        <v>0</v>
      </c>
      <c r="O63" s="0" t="n">
        <f aca="false">ROUND(O33+AB63,2)</f>
        <v>62.04</v>
      </c>
      <c r="P63" s="0" t="n">
        <f aca="false">ROUND(P33+AC63,2)</f>
        <v>0</v>
      </c>
      <c r="Q63" s="0" t="n">
        <f aca="false">ROUND(Q33+AD63,2)</f>
        <v>0</v>
      </c>
      <c r="R63" s="0" t="n">
        <f aca="false">ROUND(R33+AE63,2)</f>
        <v>0</v>
      </c>
      <c r="S63" s="0" t="n">
        <f aca="false">ROUND(S33+AF63,2)</f>
        <v>62.04</v>
      </c>
      <c r="T63" s="0" t="n">
        <f aca="false">ROUND(T33+AG63,2)</f>
        <v>0</v>
      </c>
      <c r="U63" s="0" t="n">
        <f aca="false">U33+AH63</f>
        <v>3.92</v>
      </c>
      <c r="V63" s="0" t="n">
        <f aca="false">V33+AI63</f>
        <v>0</v>
      </c>
      <c r="W63" s="0" t="n">
        <f aca="false">ROUND(W33+AJ63,2)</f>
        <v>0</v>
      </c>
      <c r="X63" s="0" t="n">
        <f aca="false">ROUND(X33+AK63,2)</f>
        <v>45.91</v>
      </c>
      <c r="Y63" s="0" t="n">
        <f aca="false">ROUND(Y33+AL63,2)</f>
        <v>22.33</v>
      </c>
      <c r="AO63" s="0" t="n">
        <f aca="false">ROUND(AO33+BX63,2)</f>
        <v>0</v>
      </c>
      <c r="AP63" s="0" t="n">
        <f aca="false">ROUND(AP33+BY63,2)</f>
        <v>0</v>
      </c>
      <c r="AQ63" s="0" t="n">
        <f aca="false">ROUND(AQ33+BZ63,2)</f>
        <v>0</v>
      </c>
      <c r="AR63" s="0" t="n">
        <f aca="false">ROUND(AR33+CA63,2)</f>
        <v>130.28</v>
      </c>
      <c r="AS63" s="0" t="n">
        <f aca="false">ROUND(AS33+CB63,2)</f>
        <v>0</v>
      </c>
      <c r="AT63" s="0" t="n">
        <f aca="false">ROUND(AT33+CC63,2)</f>
        <v>0</v>
      </c>
      <c r="AU63" s="0" t="n">
        <f aca="false">ROUND(AU33+CD63,2)</f>
        <v>130.28</v>
      </c>
      <c r="AV63" s="0" t="n">
        <f aca="false">ROUND(AV33+CE63,2)</f>
        <v>0</v>
      </c>
      <c r="AW63" s="0" t="n">
        <f aca="false">ROUND(AW33+CF63,2)</f>
        <v>0</v>
      </c>
      <c r="AX63" s="0" t="n">
        <f aca="false">ROUND(AX33+CG63,2)</f>
        <v>0</v>
      </c>
      <c r="AY63" s="0" t="n">
        <f aca="false">ROUND(AY33+CH63,2)</f>
        <v>0</v>
      </c>
      <c r="AZ63" s="0" t="n">
        <f aca="false">ROUND(AZ33+CI63,2)</f>
        <v>0</v>
      </c>
      <c r="BA63" s="0" t="n">
        <f aca="false">ROUND(BA33+CJ63,2)</f>
        <v>0</v>
      </c>
      <c r="BB63" s="0" t="n">
        <f aca="false">ROUND(BB33+CK63,2)</f>
        <v>0</v>
      </c>
      <c r="BC63" s="0" t="n">
        <f aca="false">ROUND(BC33+CL63,2)</f>
        <v>0</v>
      </c>
      <c r="BD63" s="0" t="n">
        <f aca="false">ROUND(BD33+CM63,2)</f>
        <v>0</v>
      </c>
      <c r="DG63" s="0" t="n">
        <f aca="false">ROUND(DG33+DT63,2)</f>
        <v>3583.43</v>
      </c>
      <c r="DH63" s="0" t="n">
        <f aca="false">ROUND(DH33+DU63,2)</f>
        <v>0</v>
      </c>
      <c r="DI63" s="0" t="n">
        <f aca="false">ROUND(DI33+DV63,2)</f>
        <v>0</v>
      </c>
      <c r="DJ63" s="0" t="n">
        <f aca="false">ROUND(DJ33+DW63,2)</f>
        <v>0</v>
      </c>
      <c r="DK63" s="0" t="n">
        <f aca="false">ROUND(DK33+DX63,2)</f>
        <v>3583.43</v>
      </c>
      <c r="DL63" s="0" t="n">
        <f aca="false">ROUND(DL33+DY63,2)</f>
        <v>0</v>
      </c>
      <c r="DM63" s="0" t="n">
        <f aca="false">DM33+DZ63</f>
        <v>3.92</v>
      </c>
      <c r="DN63" s="0" t="n">
        <f aca="false">DN33+EA63</f>
        <v>0</v>
      </c>
      <c r="DO63" s="0" t="n">
        <f aca="false">ROUND(DO33+EB63,2)</f>
        <v>0</v>
      </c>
      <c r="DP63" s="0" t="n">
        <f aca="false">ROUND(DP33+EC63,2)</f>
        <v>2651.74</v>
      </c>
      <c r="DQ63" s="0" t="n">
        <f aca="false">ROUND(DQ33+ED63,2)</f>
        <v>1290.04</v>
      </c>
      <c r="EG63" s="0" t="n">
        <f aca="false">ROUND(EG33+FP63,2)</f>
        <v>0</v>
      </c>
      <c r="EH63" s="0" t="n">
        <f aca="false">ROUND(EH33+FQ63,2)</f>
        <v>0</v>
      </c>
      <c r="EI63" s="0" t="n">
        <f aca="false">ROUND(EI33+FR63,2)</f>
        <v>0</v>
      </c>
      <c r="EJ63" s="0" t="n">
        <f aca="false">ROUND(EJ33+FS63,2)</f>
        <v>7525.21</v>
      </c>
      <c r="EK63" s="0" t="n">
        <f aca="false">ROUND(EK33+FT63,2)</f>
        <v>0</v>
      </c>
      <c r="EL63" s="0" t="n">
        <f aca="false">ROUND(EL33+FU63,2)</f>
        <v>0</v>
      </c>
      <c r="EM63" s="0" t="n">
        <f aca="false">ROUND(EM33+FV63,2)</f>
        <v>7525.21</v>
      </c>
      <c r="EN63" s="0" t="n">
        <f aca="false">ROUND(EN33+FW63,2)</f>
        <v>0</v>
      </c>
      <c r="EO63" s="0" t="n">
        <f aca="false">ROUND(EO33+FX63,2)</f>
        <v>0</v>
      </c>
      <c r="EP63" s="0" t="n">
        <f aca="false">ROUND(EP33+FY63,2)</f>
        <v>0</v>
      </c>
      <c r="EQ63" s="0" t="n">
        <f aca="false">ROUND(EQ33+FZ63,2)</f>
        <v>0</v>
      </c>
      <c r="ER63" s="0" t="n">
        <f aca="false">ROUND(ER33+GA63,2)</f>
        <v>0</v>
      </c>
      <c r="ES63" s="0" t="n">
        <f aca="false">ROUND(ES33+GB63,2)</f>
        <v>0</v>
      </c>
      <c r="ET63" s="0" t="n">
        <f aca="false">ROUND(ET33+GC63,2)</f>
        <v>0</v>
      </c>
      <c r="EU63" s="0" t="n">
        <f aca="false">ROUND(EU33+GD63,2)</f>
        <v>0</v>
      </c>
      <c r="EV63" s="0" t="n">
        <f aca="false">ROUND(EV33+GE63,2)</f>
        <v>0</v>
      </c>
      <c r="GX63" s="0" t="n">
        <v>0</v>
      </c>
    </row>
    <row r="65" customFormat="false" ht="12.75" hidden="false" customHeight="false" outlineLevel="0" collapsed="false">
      <c r="A65" s="0" t="n">
        <v>50</v>
      </c>
      <c r="B65" s="0" t="n">
        <v>0</v>
      </c>
      <c r="C65" s="0" t="n">
        <v>0</v>
      </c>
      <c r="D65" s="0" t="n">
        <v>1</v>
      </c>
      <c r="E65" s="0" t="n">
        <v>201</v>
      </c>
      <c r="F65" s="0" t="n">
        <f aca="false">ROUND(Source!O63,O65)</f>
        <v>62.04</v>
      </c>
      <c r="G65" s="0" t="s">
        <v>75</v>
      </c>
      <c r="H65" s="0" t="s">
        <v>76</v>
      </c>
      <c r="K65" s="0" t="n">
        <v>201</v>
      </c>
      <c r="L65" s="0" t="n">
        <v>1</v>
      </c>
      <c r="M65" s="0" t="n">
        <v>3</v>
      </c>
      <c r="O65" s="0" t="n">
        <v>2</v>
      </c>
      <c r="P65" s="0" t="n">
        <f aca="false">ROUND(Source!DG63,O65)</f>
        <v>3583.43</v>
      </c>
      <c r="W65" s="0" t="n">
        <v>62.04</v>
      </c>
      <c r="X65" s="0" t="n">
        <v>1</v>
      </c>
      <c r="Y65" s="0" t="n">
        <v>62.04</v>
      </c>
      <c r="Z65" s="0" t="n">
        <v>3583.43</v>
      </c>
      <c r="AA65" s="0" t="n">
        <v>1</v>
      </c>
      <c r="AB65" s="0" t="n">
        <v>3583.43</v>
      </c>
    </row>
    <row r="66" customFormat="false" ht="12.75" hidden="false" customHeight="false" outlineLevel="0" collapsed="false">
      <c r="A66" s="0" t="n">
        <v>50</v>
      </c>
      <c r="B66" s="0" t="n">
        <v>0</v>
      </c>
      <c r="C66" s="0" t="n">
        <v>0</v>
      </c>
      <c r="D66" s="0" t="n">
        <v>1</v>
      </c>
      <c r="E66" s="0" t="n">
        <v>202</v>
      </c>
      <c r="F66" s="0" t="n">
        <f aca="false">ROUND(Source!P63,O66)</f>
        <v>0</v>
      </c>
      <c r="G66" s="0" t="s">
        <v>77</v>
      </c>
      <c r="H66" s="0" t="s">
        <v>78</v>
      </c>
      <c r="K66" s="0" t="n">
        <v>202</v>
      </c>
      <c r="L66" s="0" t="n">
        <v>2</v>
      </c>
      <c r="M66" s="0" t="n">
        <v>3</v>
      </c>
      <c r="O66" s="0" t="n">
        <v>2</v>
      </c>
      <c r="P66" s="0" t="n">
        <f aca="false">ROUND(Source!DH63,O66)</f>
        <v>0</v>
      </c>
      <c r="W66" s="0" t="n">
        <v>0</v>
      </c>
      <c r="X66" s="0" t="n">
        <v>1</v>
      </c>
      <c r="Y66" s="0" t="n">
        <v>0</v>
      </c>
      <c r="Z66" s="0" t="n">
        <v>0</v>
      </c>
      <c r="AA66" s="0" t="n">
        <v>1</v>
      </c>
      <c r="AB66" s="0" t="n">
        <v>0</v>
      </c>
    </row>
    <row r="67" customFormat="false" ht="12.75" hidden="false" customHeight="false" outlineLevel="0" collapsed="false">
      <c r="A67" s="0" t="n">
        <v>50</v>
      </c>
      <c r="B67" s="0" t="n">
        <v>0</v>
      </c>
      <c r="C67" s="0" t="n">
        <v>0</v>
      </c>
      <c r="D67" s="0" t="n">
        <v>1</v>
      </c>
      <c r="E67" s="0" t="n">
        <v>222</v>
      </c>
      <c r="F67" s="0" t="n">
        <f aca="false">ROUND(Source!AO63,O67)</f>
        <v>0</v>
      </c>
      <c r="G67" s="0" t="s">
        <v>79</v>
      </c>
      <c r="H67" s="0" t="s">
        <v>80</v>
      </c>
      <c r="K67" s="0" t="n">
        <v>222</v>
      </c>
      <c r="L67" s="0" t="n">
        <v>3</v>
      </c>
      <c r="M67" s="0" t="n">
        <v>3</v>
      </c>
      <c r="O67" s="0" t="n">
        <v>2</v>
      </c>
      <c r="P67" s="0" t="n">
        <f aca="false">ROUND(Source!EG63,O67)</f>
        <v>0</v>
      </c>
      <c r="W67" s="0" t="n">
        <v>0</v>
      </c>
      <c r="X67" s="0" t="n">
        <v>1</v>
      </c>
      <c r="Y67" s="0" t="n">
        <v>0</v>
      </c>
      <c r="Z67" s="0" t="n">
        <v>0</v>
      </c>
      <c r="AA67" s="0" t="n">
        <v>1</v>
      </c>
      <c r="AB67" s="0" t="n">
        <v>0</v>
      </c>
    </row>
    <row r="68" customFormat="false" ht="12.75" hidden="false" customHeight="false" outlineLevel="0" collapsed="false">
      <c r="A68" s="0" t="n">
        <v>50</v>
      </c>
      <c r="B68" s="0" t="n">
        <v>0</v>
      </c>
      <c r="C68" s="0" t="n">
        <v>0</v>
      </c>
      <c r="D68" s="0" t="n">
        <v>1</v>
      </c>
      <c r="E68" s="0" t="n">
        <v>225</v>
      </c>
      <c r="F68" s="0" t="n">
        <f aca="false">ROUND(Source!AV63,O68)</f>
        <v>0</v>
      </c>
      <c r="G68" s="0" t="s">
        <v>81</v>
      </c>
      <c r="H68" s="0" t="s">
        <v>82</v>
      </c>
      <c r="K68" s="0" t="n">
        <v>225</v>
      </c>
      <c r="L68" s="0" t="n">
        <v>4</v>
      </c>
      <c r="M68" s="0" t="n">
        <v>3</v>
      </c>
      <c r="O68" s="0" t="n">
        <v>2</v>
      </c>
      <c r="P68" s="0" t="n">
        <f aca="false">ROUND(Source!EN63,O68)</f>
        <v>0</v>
      </c>
      <c r="W68" s="0" t="n">
        <v>0</v>
      </c>
      <c r="X68" s="0" t="n">
        <v>1</v>
      </c>
      <c r="Y68" s="0" t="n">
        <v>0</v>
      </c>
      <c r="Z68" s="0" t="n">
        <v>0</v>
      </c>
      <c r="AA68" s="0" t="n">
        <v>1</v>
      </c>
      <c r="AB68" s="0" t="n">
        <v>0</v>
      </c>
    </row>
    <row r="69" customFormat="false" ht="12.75" hidden="false" customHeight="false" outlineLevel="0" collapsed="false">
      <c r="A69" s="0" t="n">
        <v>50</v>
      </c>
      <c r="B69" s="0" t="n">
        <v>0</v>
      </c>
      <c r="C69" s="0" t="n">
        <v>0</v>
      </c>
      <c r="D69" s="0" t="n">
        <v>1</v>
      </c>
      <c r="E69" s="0" t="n">
        <v>226</v>
      </c>
      <c r="F69" s="0" t="n">
        <f aca="false">ROUND(Source!AW63,O69)</f>
        <v>0</v>
      </c>
      <c r="G69" s="0" t="s">
        <v>83</v>
      </c>
      <c r="H69" s="0" t="s">
        <v>84</v>
      </c>
      <c r="K69" s="0" t="n">
        <v>226</v>
      </c>
      <c r="L69" s="0" t="n">
        <v>5</v>
      </c>
      <c r="M69" s="0" t="n">
        <v>3</v>
      </c>
      <c r="O69" s="0" t="n">
        <v>2</v>
      </c>
      <c r="P69" s="0" t="n">
        <f aca="false">ROUND(Source!EO63,O69)</f>
        <v>0</v>
      </c>
      <c r="W69" s="0" t="n">
        <v>0</v>
      </c>
      <c r="X69" s="0" t="n">
        <v>1</v>
      </c>
      <c r="Y69" s="0" t="n">
        <v>0</v>
      </c>
      <c r="Z69" s="0" t="n">
        <v>0</v>
      </c>
      <c r="AA69" s="0" t="n">
        <v>1</v>
      </c>
      <c r="AB69" s="0" t="n">
        <v>0</v>
      </c>
    </row>
    <row r="70" customFormat="false" ht="12.75" hidden="false" customHeight="false" outlineLevel="0" collapsed="false">
      <c r="A70" s="0" t="n">
        <v>50</v>
      </c>
      <c r="B70" s="0" t="n">
        <v>0</v>
      </c>
      <c r="C70" s="0" t="n">
        <v>0</v>
      </c>
      <c r="D70" s="0" t="n">
        <v>1</v>
      </c>
      <c r="E70" s="0" t="n">
        <v>227</v>
      </c>
      <c r="F70" s="0" t="n">
        <f aca="false">ROUND(Source!AX63,O70)</f>
        <v>0</v>
      </c>
      <c r="G70" s="0" t="s">
        <v>85</v>
      </c>
      <c r="H70" s="0" t="s">
        <v>86</v>
      </c>
      <c r="K70" s="0" t="n">
        <v>227</v>
      </c>
      <c r="L70" s="0" t="n">
        <v>6</v>
      </c>
      <c r="M70" s="0" t="n">
        <v>3</v>
      </c>
      <c r="O70" s="0" t="n">
        <v>2</v>
      </c>
      <c r="P70" s="0" t="n">
        <f aca="false">ROUND(Source!EP63,O70)</f>
        <v>0</v>
      </c>
      <c r="W70" s="0" t="n">
        <v>0</v>
      </c>
      <c r="X70" s="0" t="n">
        <v>1</v>
      </c>
      <c r="Y70" s="0" t="n">
        <v>0</v>
      </c>
      <c r="Z70" s="0" t="n">
        <v>0</v>
      </c>
      <c r="AA70" s="0" t="n">
        <v>1</v>
      </c>
      <c r="AB70" s="0" t="n">
        <v>0</v>
      </c>
    </row>
    <row r="71" customFormat="false" ht="12.75" hidden="false" customHeight="false" outlineLevel="0" collapsed="false">
      <c r="A71" s="0" t="n">
        <v>50</v>
      </c>
      <c r="B71" s="0" t="n">
        <v>0</v>
      </c>
      <c r="C71" s="0" t="n">
        <v>0</v>
      </c>
      <c r="D71" s="0" t="n">
        <v>1</v>
      </c>
      <c r="E71" s="0" t="n">
        <v>228</v>
      </c>
      <c r="F71" s="0" t="n">
        <f aca="false">ROUND(Source!AY63,O71)</f>
        <v>0</v>
      </c>
      <c r="G71" s="0" t="s">
        <v>87</v>
      </c>
      <c r="H71" s="0" t="s">
        <v>88</v>
      </c>
      <c r="K71" s="0" t="n">
        <v>228</v>
      </c>
      <c r="L71" s="0" t="n">
        <v>7</v>
      </c>
      <c r="M71" s="0" t="n">
        <v>3</v>
      </c>
      <c r="O71" s="0" t="n">
        <v>2</v>
      </c>
      <c r="P71" s="0" t="n">
        <f aca="false">ROUND(Source!EQ63,O71)</f>
        <v>0</v>
      </c>
      <c r="W71" s="0" t="n">
        <v>0</v>
      </c>
      <c r="X71" s="0" t="n">
        <v>1</v>
      </c>
      <c r="Y71" s="0" t="n">
        <v>0</v>
      </c>
      <c r="Z71" s="0" t="n">
        <v>0</v>
      </c>
      <c r="AA71" s="0" t="n">
        <v>1</v>
      </c>
      <c r="AB71" s="0" t="n">
        <v>0</v>
      </c>
    </row>
    <row r="72" customFormat="false" ht="12.75" hidden="false" customHeight="false" outlineLevel="0" collapsed="false">
      <c r="A72" s="0" t="n">
        <v>50</v>
      </c>
      <c r="B72" s="0" t="n">
        <v>0</v>
      </c>
      <c r="C72" s="0" t="n">
        <v>0</v>
      </c>
      <c r="D72" s="0" t="n">
        <v>1</v>
      </c>
      <c r="E72" s="0" t="n">
        <v>216</v>
      </c>
      <c r="F72" s="0" t="n">
        <f aca="false">ROUND(Source!AP63,O72)</f>
        <v>0</v>
      </c>
      <c r="G72" s="0" t="s">
        <v>89</v>
      </c>
      <c r="H72" s="0" t="s">
        <v>90</v>
      </c>
      <c r="K72" s="0" t="n">
        <v>216</v>
      </c>
      <c r="L72" s="0" t="n">
        <v>8</v>
      </c>
      <c r="M72" s="0" t="n">
        <v>3</v>
      </c>
      <c r="O72" s="0" t="n">
        <v>2</v>
      </c>
      <c r="P72" s="0" t="n">
        <f aca="false">ROUND(Source!EH63,O72)</f>
        <v>0</v>
      </c>
      <c r="W72" s="0" t="n">
        <v>0</v>
      </c>
      <c r="X72" s="0" t="n">
        <v>1</v>
      </c>
      <c r="Y72" s="0" t="n">
        <v>0</v>
      </c>
      <c r="Z72" s="0" t="n">
        <v>0</v>
      </c>
      <c r="AA72" s="0" t="n">
        <v>1</v>
      </c>
      <c r="AB72" s="0" t="n">
        <v>0</v>
      </c>
    </row>
    <row r="73" customFormat="false" ht="12.75" hidden="false" customHeight="false" outlineLevel="0" collapsed="false">
      <c r="A73" s="0" t="n">
        <v>50</v>
      </c>
      <c r="B73" s="0" t="n">
        <v>1</v>
      </c>
      <c r="C73" s="0" t="n">
        <v>0</v>
      </c>
      <c r="D73" s="0" t="n">
        <v>1</v>
      </c>
      <c r="E73" s="0" t="n">
        <v>223</v>
      </c>
      <c r="F73" s="0" t="n">
        <f aca="false">ROUND(Source!AQ63,O73)</f>
        <v>0</v>
      </c>
      <c r="G73" s="0" t="s">
        <v>91</v>
      </c>
      <c r="H73" s="0" t="s">
        <v>92</v>
      </c>
      <c r="K73" s="0" t="n">
        <v>223</v>
      </c>
      <c r="L73" s="0" t="n">
        <v>9</v>
      </c>
      <c r="M73" s="0" t="n">
        <v>0</v>
      </c>
      <c r="O73" s="0" t="n">
        <v>2</v>
      </c>
      <c r="P73" s="0" t="n">
        <f aca="false">ROUND(Source!EI63,O73)</f>
        <v>0</v>
      </c>
      <c r="W73" s="0" t="n">
        <v>0</v>
      </c>
      <c r="X73" s="0" t="n">
        <v>1</v>
      </c>
      <c r="Y73" s="0" t="n">
        <v>0</v>
      </c>
      <c r="Z73" s="0" t="n">
        <v>0</v>
      </c>
      <c r="AA73" s="0" t="n">
        <v>1</v>
      </c>
      <c r="AB73" s="0" t="n">
        <v>0</v>
      </c>
    </row>
    <row r="74" customFormat="false" ht="12.75" hidden="false" customHeight="false" outlineLevel="0" collapsed="false">
      <c r="A74" s="0" t="n">
        <v>50</v>
      </c>
      <c r="B74" s="0" t="n">
        <v>0</v>
      </c>
      <c r="C74" s="0" t="n">
        <v>0</v>
      </c>
      <c r="D74" s="0" t="n">
        <v>1</v>
      </c>
      <c r="E74" s="0" t="n">
        <v>229</v>
      </c>
      <c r="F74" s="0" t="n">
        <f aca="false">ROUND(Source!AZ63,O74)</f>
        <v>0</v>
      </c>
      <c r="G74" s="0" t="s">
        <v>93</v>
      </c>
      <c r="H74" s="0" t="s">
        <v>94</v>
      </c>
      <c r="K74" s="0" t="n">
        <v>229</v>
      </c>
      <c r="L74" s="0" t="n">
        <v>10</v>
      </c>
      <c r="M74" s="0" t="n">
        <v>3</v>
      </c>
      <c r="O74" s="0" t="n">
        <v>2</v>
      </c>
      <c r="P74" s="0" t="n">
        <f aca="false">ROUND(Source!ER63,O74)</f>
        <v>0</v>
      </c>
      <c r="W74" s="0" t="n">
        <v>0</v>
      </c>
      <c r="X74" s="0" t="n">
        <v>1</v>
      </c>
      <c r="Y74" s="0" t="n">
        <v>0</v>
      </c>
      <c r="Z74" s="0" t="n">
        <v>0</v>
      </c>
      <c r="AA74" s="0" t="n">
        <v>1</v>
      </c>
      <c r="AB74" s="0" t="n">
        <v>0</v>
      </c>
    </row>
    <row r="75" customFormat="false" ht="12.75" hidden="false" customHeight="false" outlineLevel="0" collapsed="false">
      <c r="A75" s="0" t="n">
        <v>50</v>
      </c>
      <c r="B75" s="0" t="n">
        <v>0</v>
      </c>
      <c r="C75" s="0" t="n">
        <v>0</v>
      </c>
      <c r="D75" s="0" t="n">
        <v>1</v>
      </c>
      <c r="E75" s="0" t="n">
        <v>203</v>
      </c>
      <c r="F75" s="0" t="n">
        <f aca="false">ROUND(Source!Q63,O75)</f>
        <v>0</v>
      </c>
      <c r="G75" s="0" t="s">
        <v>95</v>
      </c>
      <c r="H75" s="0" t="s">
        <v>96</v>
      </c>
      <c r="K75" s="0" t="n">
        <v>203</v>
      </c>
      <c r="L75" s="0" t="n">
        <v>11</v>
      </c>
      <c r="M75" s="0" t="n">
        <v>3</v>
      </c>
      <c r="O75" s="0" t="n">
        <v>2</v>
      </c>
      <c r="P75" s="0" t="n">
        <f aca="false">ROUND(Source!DI63,O75)</f>
        <v>0</v>
      </c>
      <c r="W75" s="0" t="n">
        <v>0</v>
      </c>
      <c r="X75" s="0" t="n">
        <v>1</v>
      </c>
      <c r="Y75" s="0" t="n">
        <v>0</v>
      </c>
      <c r="Z75" s="0" t="n">
        <v>0</v>
      </c>
      <c r="AA75" s="0" t="n">
        <v>1</v>
      </c>
      <c r="AB75" s="0" t="n">
        <v>0</v>
      </c>
    </row>
    <row r="76" customFormat="false" ht="12.75" hidden="false" customHeight="false" outlineLevel="0" collapsed="false">
      <c r="A76" s="0" t="n">
        <v>50</v>
      </c>
      <c r="B76" s="0" t="n">
        <v>0</v>
      </c>
      <c r="C76" s="0" t="n">
        <v>0</v>
      </c>
      <c r="D76" s="0" t="n">
        <v>1</v>
      </c>
      <c r="E76" s="0" t="n">
        <v>231</v>
      </c>
      <c r="F76" s="0" t="n">
        <f aca="false">ROUND(Source!BB63,O76)</f>
        <v>0</v>
      </c>
      <c r="G76" s="0" t="s">
        <v>97</v>
      </c>
      <c r="H76" s="0" t="s">
        <v>98</v>
      </c>
      <c r="K76" s="0" t="n">
        <v>231</v>
      </c>
      <c r="L76" s="0" t="n">
        <v>12</v>
      </c>
      <c r="M76" s="0" t="n">
        <v>3</v>
      </c>
      <c r="O76" s="0" t="n">
        <v>2</v>
      </c>
      <c r="P76" s="0" t="n">
        <f aca="false">ROUND(Source!ET63,O76)</f>
        <v>0</v>
      </c>
      <c r="W76" s="0" t="n">
        <v>0</v>
      </c>
      <c r="X76" s="0" t="n">
        <v>1</v>
      </c>
      <c r="Y76" s="0" t="n">
        <v>0</v>
      </c>
      <c r="Z76" s="0" t="n">
        <v>0</v>
      </c>
      <c r="AA76" s="0" t="n">
        <v>1</v>
      </c>
      <c r="AB76" s="0" t="n">
        <v>0</v>
      </c>
    </row>
    <row r="77" customFormat="false" ht="12.75" hidden="false" customHeight="false" outlineLevel="0" collapsed="false">
      <c r="A77" s="0" t="n">
        <v>50</v>
      </c>
      <c r="B77" s="0" t="n">
        <v>0</v>
      </c>
      <c r="C77" s="0" t="n">
        <v>0</v>
      </c>
      <c r="D77" s="0" t="n">
        <v>1</v>
      </c>
      <c r="E77" s="0" t="n">
        <v>204</v>
      </c>
      <c r="F77" s="0" t="n">
        <f aca="false">ROUND(Source!R63,O77)</f>
        <v>0</v>
      </c>
      <c r="G77" s="0" t="s">
        <v>99</v>
      </c>
      <c r="H77" s="0" t="s">
        <v>100</v>
      </c>
      <c r="K77" s="0" t="n">
        <v>204</v>
      </c>
      <c r="L77" s="0" t="n">
        <v>13</v>
      </c>
      <c r="M77" s="0" t="n">
        <v>3</v>
      </c>
      <c r="O77" s="0" t="n">
        <v>2</v>
      </c>
      <c r="P77" s="0" t="n">
        <f aca="false">ROUND(Source!DJ63,O77)</f>
        <v>0</v>
      </c>
      <c r="W77" s="0" t="n">
        <v>0</v>
      </c>
      <c r="X77" s="0" t="n">
        <v>1</v>
      </c>
      <c r="Y77" s="0" t="n">
        <v>0</v>
      </c>
      <c r="Z77" s="0" t="n">
        <v>0</v>
      </c>
      <c r="AA77" s="0" t="n">
        <v>1</v>
      </c>
      <c r="AB77" s="0" t="n">
        <v>0</v>
      </c>
    </row>
    <row r="78" customFormat="false" ht="12.75" hidden="false" customHeight="false" outlineLevel="0" collapsed="false">
      <c r="A78" s="0" t="n">
        <v>50</v>
      </c>
      <c r="B78" s="0" t="n">
        <v>0</v>
      </c>
      <c r="C78" s="0" t="n">
        <v>0</v>
      </c>
      <c r="D78" s="0" t="n">
        <v>1</v>
      </c>
      <c r="E78" s="0" t="n">
        <v>205</v>
      </c>
      <c r="F78" s="0" t="n">
        <f aca="false">ROUND(Source!S63,O78)</f>
        <v>62.04</v>
      </c>
      <c r="G78" s="0" t="s">
        <v>101</v>
      </c>
      <c r="H78" s="0" t="s">
        <v>102</v>
      </c>
      <c r="K78" s="0" t="n">
        <v>205</v>
      </c>
      <c r="L78" s="0" t="n">
        <v>14</v>
      </c>
      <c r="M78" s="0" t="n">
        <v>3</v>
      </c>
      <c r="O78" s="0" t="n">
        <v>2</v>
      </c>
      <c r="P78" s="0" t="n">
        <f aca="false">ROUND(Source!DK63,O78)</f>
        <v>3583.43</v>
      </c>
      <c r="W78" s="0" t="n">
        <v>62.04</v>
      </c>
      <c r="X78" s="0" t="n">
        <v>1</v>
      </c>
      <c r="Y78" s="0" t="n">
        <v>62.04</v>
      </c>
      <c r="Z78" s="0" t="n">
        <v>3583.43</v>
      </c>
      <c r="AA78" s="0" t="n">
        <v>1</v>
      </c>
      <c r="AB78" s="0" t="n">
        <v>3583.43</v>
      </c>
    </row>
    <row r="79" customFormat="false" ht="12.75" hidden="false" customHeight="false" outlineLevel="0" collapsed="false">
      <c r="A79" s="0" t="n">
        <v>50</v>
      </c>
      <c r="B79" s="0" t="n">
        <v>0</v>
      </c>
      <c r="C79" s="0" t="n">
        <v>0</v>
      </c>
      <c r="D79" s="0" t="n">
        <v>1</v>
      </c>
      <c r="E79" s="0" t="n">
        <v>214</v>
      </c>
      <c r="F79" s="0" t="n">
        <f aca="false">ROUND(Source!AS63,O79)</f>
        <v>0</v>
      </c>
      <c r="G79" s="0" t="s">
        <v>105</v>
      </c>
      <c r="H79" s="0" t="s">
        <v>106</v>
      </c>
      <c r="K79" s="0" t="n">
        <v>214</v>
      </c>
      <c r="L79" s="0" t="n">
        <v>15</v>
      </c>
      <c r="M79" s="0" t="n">
        <v>3</v>
      </c>
      <c r="O79" s="0" t="n">
        <v>2</v>
      </c>
      <c r="P79" s="0" t="n">
        <f aca="false">ROUND(Source!EK63,O79)</f>
        <v>0</v>
      </c>
      <c r="W79" s="0" t="n">
        <v>0</v>
      </c>
      <c r="X79" s="0" t="n">
        <v>1</v>
      </c>
      <c r="Y79" s="0" t="n">
        <v>0</v>
      </c>
      <c r="Z79" s="0" t="n">
        <v>0</v>
      </c>
      <c r="AA79" s="0" t="n">
        <v>1</v>
      </c>
      <c r="AB79" s="0" t="n">
        <v>0</v>
      </c>
    </row>
    <row r="80" customFormat="false" ht="12.75" hidden="false" customHeight="false" outlineLevel="0" collapsed="false">
      <c r="A80" s="0" t="n">
        <v>50</v>
      </c>
      <c r="B80" s="0" t="n">
        <v>0</v>
      </c>
      <c r="C80" s="0" t="n">
        <v>0</v>
      </c>
      <c r="D80" s="0" t="n">
        <v>1</v>
      </c>
      <c r="E80" s="0" t="n">
        <v>232</v>
      </c>
      <c r="F80" s="0" t="n">
        <f aca="false">ROUND(Source!BC63,O80)</f>
        <v>0</v>
      </c>
      <c r="G80" s="0" t="s">
        <v>103</v>
      </c>
      <c r="H80" s="0" t="s">
        <v>104</v>
      </c>
      <c r="K80" s="0" t="n">
        <v>232</v>
      </c>
      <c r="L80" s="0" t="n">
        <v>16</v>
      </c>
      <c r="M80" s="0" t="n">
        <v>3</v>
      </c>
      <c r="O80" s="0" t="n">
        <v>2</v>
      </c>
      <c r="P80" s="0" t="n">
        <f aca="false">ROUND(Source!EU63,O80)</f>
        <v>0</v>
      </c>
      <c r="W80" s="0" t="n">
        <v>0</v>
      </c>
      <c r="X80" s="0" t="n">
        <v>1</v>
      </c>
      <c r="Y80" s="0" t="n">
        <v>0</v>
      </c>
      <c r="Z80" s="0" t="n">
        <v>0</v>
      </c>
      <c r="AA80" s="0" t="n">
        <v>1</v>
      </c>
      <c r="AB80" s="0" t="n">
        <v>0</v>
      </c>
    </row>
    <row r="81" customFormat="false" ht="12.75" hidden="false" customHeight="false" outlineLevel="0" collapsed="false">
      <c r="A81" s="0" t="n">
        <v>50</v>
      </c>
      <c r="B81" s="0" t="n">
        <v>0</v>
      </c>
      <c r="C81" s="0" t="n">
        <v>0</v>
      </c>
      <c r="D81" s="0" t="n">
        <v>1</v>
      </c>
      <c r="E81" s="0" t="n">
        <v>215</v>
      </c>
      <c r="F81" s="0" t="n">
        <f aca="false">ROUND(Source!AT63,O81)</f>
        <v>0</v>
      </c>
      <c r="G81" s="0" t="s">
        <v>107</v>
      </c>
      <c r="H81" s="0" t="s">
        <v>108</v>
      </c>
      <c r="K81" s="0" t="n">
        <v>215</v>
      </c>
      <c r="L81" s="0" t="n">
        <v>17</v>
      </c>
      <c r="M81" s="0" t="n">
        <v>3</v>
      </c>
      <c r="O81" s="0" t="n">
        <v>2</v>
      </c>
      <c r="P81" s="0" t="n">
        <f aca="false">ROUND(Source!EL63,O81)</f>
        <v>0</v>
      </c>
      <c r="W81" s="0" t="n">
        <v>0</v>
      </c>
      <c r="X81" s="0" t="n">
        <v>1</v>
      </c>
      <c r="Y81" s="0" t="n">
        <v>0</v>
      </c>
      <c r="Z81" s="0" t="n">
        <v>0</v>
      </c>
      <c r="AA81" s="0" t="n">
        <v>1</v>
      </c>
      <c r="AB81" s="0" t="n">
        <v>0</v>
      </c>
    </row>
    <row r="82" customFormat="false" ht="12.75" hidden="false" customHeight="false" outlineLevel="0" collapsed="false">
      <c r="A82" s="0" t="n">
        <v>50</v>
      </c>
      <c r="B82" s="0" t="n">
        <v>0</v>
      </c>
      <c r="C82" s="0" t="n">
        <v>0</v>
      </c>
      <c r="D82" s="0" t="n">
        <v>1</v>
      </c>
      <c r="E82" s="0" t="n">
        <v>217</v>
      </c>
      <c r="F82" s="0" t="n">
        <f aca="false">ROUND(Source!AU63,O82)</f>
        <v>130.28</v>
      </c>
      <c r="G82" s="0" t="s">
        <v>109</v>
      </c>
      <c r="H82" s="0" t="s">
        <v>110</v>
      </c>
      <c r="K82" s="0" t="n">
        <v>217</v>
      </c>
      <c r="L82" s="0" t="n">
        <v>18</v>
      </c>
      <c r="M82" s="0" t="n">
        <v>3</v>
      </c>
      <c r="O82" s="0" t="n">
        <v>2</v>
      </c>
      <c r="P82" s="0" t="n">
        <f aca="false">ROUND(Source!EM63,O82)</f>
        <v>7525.21</v>
      </c>
      <c r="W82" s="0" t="n">
        <v>130.28</v>
      </c>
      <c r="X82" s="0" t="n">
        <v>1</v>
      </c>
      <c r="Y82" s="0" t="n">
        <v>130.28</v>
      </c>
      <c r="Z82" s="0" t="n">
        <v>7525.21</v>
      </c>
      <c r="AA82" s="0" t="n">
        <v>1</v>
      </c>
      <c r="AB82" s="0" t="n">
        <v>7525.21</v>
      </c>
    </row>
    <row r="83" customFormat="false" ht="12.75" hidden="false" customHeight="false" outlineLevel="0" collapsed="false">
      <c r="A83" s="0" t="n">
        <v>50</v>
      </c>
      <c r="B83" s="0" t="n">
        <v>0</v>
      </c>
      <c r="C83" s="0" t="n">
        <v>0</v>
      </c>
      <c r="D83" s="0" t="n">
        <v>1</v>
      </c>
      <c r="E83" s="0" t="n">
        <v>230</v>
      </c>
      <c r="F83" s="0" t="n">
        <f aca="false">ROUND(Source!BA63,O83)</f>
        <v>0</v>
      </c>
      <c r="G83" s="0" t="s">
        <v>111</v>
      </c>
      <c r="H83" s="0" t="s">
        <v>112</v>
      </c>
      <c r="K83" s="0" t="n">
        <v>230</v>
      </c>
      <c r="L83" s="0" t="n">
        <v>19</v>
      </c>
      <c r="M83" s="0" t="n">
        <v>3</v>
      </c>
      <c r="O83" s="0" t="n">
        <v>2</v>
      </c>
      <c r="P83" s="0" t="n">
        <f aca="false">ROUND(Source!ES63,O83)</f>
        <v>0</v>
      </c>
      <c r="W83" s="0" t="n">
        <v>0</v>
      </c>
      <c r="X83" s="0" t="n">
        <v>1</v>
      </c>
      <c r="Y83" s="0" t="n">
        <v>0</v>
      </c>
      <c r="Z83" s="0" t="n">
        <v>0</v>
      </c>
      <c r="AA83" s="0" t="n">
        <v>1</v>
      </c>
      <c r="AB83" s="0" t="n">
        <v>0</v>
      </c>
    </row>
    <row r="84" customFormat="false" ht="12.75" hidden="false" customHeight="false" outlineLevel="0" collapsed="false">
      <c r="A84" s="0" t="n">
        <v>50</v>
      </c>
      <c r="B84" s="0" t="n">
        <v>0</v>
      </c>
      <c r="C84" s="0" t="n">
        <v>0</v>
      </c>
      <c r="D84" s="0" t="n">
        <v>1</v>
      </c>
      <c r="E84" s="0" t="n">
        <v>206</v>
      </c>
      <c r="F84" s="0" t="n">
        <f aca="false">ROUND(Source!T63,O84)</f>
        <v>0</v>
      </c>
      <c r="G84" s="0" t="s">
        <v>113</v>
      </c>
      <c r="H84" s="0" t="s">
        <v>16</v>
      </c>
      <c r="K84" s="0" t="n">
        <v>206</v>
      </c>
      <c r="L84" s="0" t="n">
        <v>20</v>
      </c>
      <c r="M84" s="0" t="n">
        <v>3</v>
      </c>
      <c r="O84" s="0" t="n">
        <v>2</v>
      </c>
      <c r="P84" s="0" t="n">
        <f aca="false">ROUND(Source!DL63,O84)</f>
        <v>0</v>
      </c>
      <c r="W84" s="0" t="n">
        <v>0</v>
      </c>
      <c r="X84" s="0" t="n">
        <v>1</v>
      </c>
      <c r="Y84" s="0" t="n">
        <v>0</v>
      </c>
      <c r="Z84" s="0" t="n">
        <v>0</v>
      </c>
      <c r="AA84" s="0" t="n">
        <v>1</v>
      </c>
      <c r="AB84" s="0" t="n">
        <v>0</v>
      </c>
    </row>
    <row r="85" customFormat="false" ht="12.75" hidden="false" customHeight="false" outlineLevel="0" collapsed="false">
      <c r="A85" s="0" t="n">
        <v>50</v>
      </c>
      <c r="B85" s="0" t="n">
        <v>0</v>
      </c>
      <c r="C85" s="0" t="n">
        <v>0</v>
      </c>
      <c r="D85" s="0" t="n">
        <v>1</v>
      </c>
      <c r="E85" s="0" t="n">
        <v>207</v>
      </c>
      <c r="F85" s="0" t="n">
        <f aca="false">Source!U63</f>
        <v>3.92</v>
      </c>
      <c r="G85" s="0" t="s">
        <v>114</v>
      </c>
      <c r="H85" s="0" t="s">
        <v>115</v>
      </c>
      <c r="K85" s="0" t="n">
        <v>207</v>
      </c>
      <c r="L85" s="0" t="n">
        <v>21</v>
      </c>
      <c r="M85" s="0" t="n">
        <v>3</v>
      </c>
      <c r="O85" s="0" t="n">
        <v>-1</v>
      </c>
      <c r="P85" s="0" t="n">
        <f aca="false">Source!DM63</f>
        <v>3.92</v>
      </c>
      <c r="W85" s="0" t="n">
        <v>3.92</v>
      </c>
      <c r="X85" s="0" t="n">
        <v>1</v>
      </c>
      <c r="Y85" s="0" t="n">
        <v>3.92</v>
      </c>
      <c r="Z85" s="0" t="n">
        <v>3.92</v>
      </c>
      <c r="AA85" s="0" t="n">
        <v>1</v>
      </c>
      <c r="AB85" s="0" t="n">
        <v>3.92</v>
      </c>
    </row>
    <row r="86" customFormat="false" ht="12.75" hidden="false" customHeight="false" outlineLevel="0" collapsed="false">
      <c r="A86" s="0" t="n">
        <v>50</v>
      </c>
      <c r="B86" s="0" t="n">
        <v>0</v>
      </c>
      <c r="C86" s="0" t="n">
        <v>0</v>
      </c>
      <c r="D86" s="0" t="n">
        <v>1</v>
      </c>
      <c r="E86" s="0" t="n">
        <v>208</v>
      </c>
      <c r="F86" s="0" t="n">
        <f aca="false">Source!V63</f>
        <v>0</v>
      </c>
      <c r="G86" s="0" t="s">
        <v>116</v>
      </c>
      <c r="H86" s="0" t="s">
        <v>117</v>
      </c>
      <c r="K86" s="0" t="n">
        <v>208</v>
      </c>
      <c r="L86" s="0" t="n">
        <v>22</v>
      </c>
      <c r="M86" s="0" t="n">
        <v>3</v>
      </c>
      <c r="O86" s="0" t="n">
        <v>-1</v>
      </c>
      <c r="P86" s="0" t="n">
        <f aca="false">Source!DN63</f>
        <v>0</v>
      </c>
      <c r="W86" s="0" t="n">
        <v>0</v>
      </c>
      <c r="X86" s="0" t="n">
        <v>1</v>
      </c>
      <c r="Y86" s="0" t="n">
        <v>0</v>
      </c>
      <c r="Z86" s="0" t="n">
        <v>0</v>
      </c>
      <c r="AA86" s="0" t="n">
        <v>1</v>
      </c>
      <c r="AB86" s="0" t="n">
        <v>0</v>
      </c>
    </row>
    <row r="87" customFormat="false" ht="12.75" hidden="false" customHeight="false" outlineLevel="0" collapsed="false">
      <c r="A87" s="0" t="n">
        <v>50</v>
      </c>
      <c r="B87" s="0" t="n">
        <v>0</v>
      </c>
      <c r="C87" s="0" t="n">
        <v>0</v>
      </c>
      <c r="D87" s="0" t="n">
        <v>1</v>
      </c>
      <c r="E87" s="0" t="n">
        <v>209</v>
      </c>
      <c r="F87" s="0" t="n">
        <f aca="false">ROUND(Source!W63,O87)</f>
        <v>0</v>
      </c>
      <c r="G87" s="0" t="s">
        <v>118</v>
      </c>
      <c r="H87" s="0" t="s">
        <v>119</v>
      </c>
      <c r="K87" s="0" t="n">
        <v>209</v>
      </c>
      <c r="L87" s="0" t="n">
        <v>23</v>
      </c>
      <c r="M87" s="0" t="n">
        <v>3</v>
      </c>
      <c r="O87" s="0" t="n">
        <v>2</v>
      </c>
      <c r="P87" s="0" t="n">
        <f aca="false">ROUND(Source!DO63,O87)</f>
        <v>0</v>
      </c>
      <c r="W87" s="0" t="n">
        <v>0</v>
      </c>
      <c r="X87" s="0" t="n">
        <v>1</v>
      </c>
      <c r="Y87" s="0" t="n">
        <v>0</v>
      </c>
      <c r="Z87" s="0" t="n">
        <v>0</v>
      </c>
      <c r="AA87" s="0" t="n">
        <v>1</v>
      </c>
      <c r="AB87" s="0" t="n">
        <v>0</v>
      </c>
    </row>
    <row r="88" customFormat="false" ht="12.75" hidden="false" customHeight="false" outlineLevel="0" collapsed="false">
      <c r="A88" s="0" t="n">
        <v>50</v>
      </c>
      <c r="B88" s="0" t="n">
        <v>0</v>
      </c>
      <c r="C88" s="0" t="n">
        <v>0</v>
      </c>
      <c r="D88" s="0" t="n">
        <v>1</v>
      </c>
      <c r="E88" s="0" t="n">
        <v>233</v>
      </c>
      <c r="F88" s="0" t="n">
        <f aca="false">ROUND(Source!BD63,O88)</f>
        <v>0</v>
      </c>
      <c r="G88" s="0" t="s">
        <v>120</v>
      </c>
      <c r="H88" s="0" t="s">
        <v>121</v>
      </c>
      <c r="K88" s="0" t="n">
        <v>233</v>
      </c>
      <c r="L88" s="0" t="n">
        <v>24</v>
      </c>
      <c r="M88" s="0" t="n">
        <v>3</v>
      </c>
      <c r="O88" s="0" t="n">
        <v>2</v>
      </c>
      <c r="P88" s="0" t="n">
        <f aca="false">ROUND(Source!EV63,O88)</f>
        <v>0</v>
      </c>
      <c r="W88" s="0" t="n">
        <v>0</v>
      </c>
      <c r="X88" s="0" t="n">
        <v>1</v>
      </c>
      <c r="Y88" s="0" t="n">
        <v>0</v>
      </c>
      <c r="Z88" s="0" t="n">
        <v>0</v>
      </c>
      <c r="AA88" s="0" t="n">
        <v>1</v>
      </c>
      <c r="AB88" s="0" t="n">
        <v>0</v>
      </c>
    </row>
    <row r="89" customFormat="false" ht="12.75" hidden="false" customHeight="false" outlineLevel="0" collapsed="false">
      <c r="A89" s="0" t="n">
        <v>50</v>
      </c>
      <c r="B89" s="0" t="n">
        <v>0</v>
      </c>
      <c r="C89" s="0" t="n">
        <v>0</v>
      </c>
      <c r="D89" s="0" t="n">
        <v>1</v>
      </c>
      <c r="E89" s="0" t="n">
        <v>210</v>
      </c>
      <c r="F89" s="0" t="n">
        <f aca="false">ROUND(Source!X63,O89)</f>
        <v>45.91</v>
      </c>
      <c r="G89" s="0" t="s">
        <v>122</v>
      </c>
      <c r="H89" s="0" t="s">
        <v>123</v>
      </c>
      <c r="K89" s="0" t="n">
        <v>210</v>
      </c>
      <c r="L89" s="0" t="n">
        <v>25</v>
      </c>
      <c r="M89" s="0" t="n">
        <v>3</v>
      </c>
      <c r="O89" s="0" t="n">
        <v>2</v>
      </c>
      <c r="P89" s="0" t="n">
        <f aca="false">ROUND(Source!DP63,O89)</f>
        <v>2651.74</v>
      </c>
      <c r="W89" s="0" t="n">
        <v>45.91</v>
      </c>
      <c r="X89" s="0" t="n">
        <v>1</v>
      </c>
      <c r="Y89" s="0" t="n">
        <v>45.91</v>
      </c>
      <c r="Z89" s="0" t="n">
        <v>2651.74</v>
      </c>
      <c r="AA89" s="0" t="n">
        <v>1</v>
      </c>
      <c r="AB89" s="0" t="n">
        <v>2651.74</v>
      </c>
    </row>
    <row r="90" customFormat="false" ht="12.75" hidden="false" customHeight="false" outlineLevel="0" collapsed="false">
      <c r="A90" s="0" t="n">
        <v>50</v>
      </c>
      <c r="B90" s="0" t="n">
        <v>0</v>
      </c>
      <c r="C90" s="0" t="n">
        <v>0</v>
      </c>
      <c r="D90" s="0" t="n">
        <v>1</v>
      </c>
      <c r="E90" s="0" t="n">
        <v>211</v>
      </c>
      <c r="F90" s="0" t="n">
        <f aca="false">ROUND(Source!Y63,O90)</f>
        <v>22.33</v>
      </c>
      <c r="G90" s="0" t="s">
        <v>124</v>
      </c>
      <c r="H90" s="0" t="s">
        <v>125</v>
      </c>
      <c r="K90" s="0" t="n">
        <v>211</v>
      </c>
      <c r="L90" s="0" t="n">
        <v>26</v>
      </c>
      <c r="M90" s="0" t="n">
        <v>3</v>
      </c>
      <c r="O90" s="0" t="n">
        <v>2</v>
      </c>
      <c r="P90" s="0" t="n">
        <f aca="false">ROUND(Source!DQ63,O90)</f>
        <v>1290.04</v>
      </c>
      <c r="W90" s="0" t="n">
        <v>22.33</v>
      </c>
      <c r="X90" s="0" t="n">
        <v>1</v>
      </c>
      <c r="Y90" s="0" t="n">
        <v>22.33</v>
      </c>
      <c r="Z90" s="0" t="n">
        <v>1290.04</v>
      </c>
      <c r="AA90" s="0" t="n">
        <v>1</v>
      </c>
      <c r="AB90" s="0" t="n">
        <v>1290.04</v>
      </c>
    </row>
    <row r="91" customFormat="false" ht="12.75" hidden="false" customHeight="false" outlineLevel="0" collapsed="false">
      <c r="A91" s="0" t="n">
        <v>50</v>
      </c>
      <c r="B91" s="0" t="n">
        <v>0</v>
      </c>
      <c r="C91" s="0" t="n">
        <v>0</v>
      </c>
      <c r="D91" s="0" t="n">
        <v>1</v>
      </c>
      <c r="E91" s="0" t="n">
        <v>224</v>
      </c>
      <c r="F91" s="0" t="n">
        <f aca="false">ROUND(Source!AR63,O91)</f>
        <v>130.28</v>
      </c>
      <c r="G91" s="0" t="s">
        <v>126</v>
      </c>
      <c r="H91" s="0" t="s">
        <v>127</v>
      </c>
      <c r="K91" s="0" t="n">
        <v>224</v>
      </c>
      <c r="L91" s="0" t="n">
        <v>27</v>
      </c>
      <c r="M91" s="0" t="n">
        <v>3</v>
      </c>
      <c r="O91" s="0" t="n">
        <v>2</v>
      </c>
      <c r="P91" s="0" t="n">
        <f aca="false">ROUND(Source!EJ63,O91)</f>
        <v>7525.21</v>
      </c>
      <c r="W91" s="0" t="n">
        <v>130.28</v>
      </c>
      <c r="X91" s="0" t="n">
        <v>1</v>
      </c>
      <c r="Y91" s="0" t="n">
        <v>130.28</v>
      </c>
      <c r="Z91" s="0" t="n">
        <v>7525.21</v>
      </c>
      <c r="AA91" s="0" t="n">
        <v>1</v>
      </c>
      <c r="AB91" s="0" t="n">
        <v>7525.21</v>
      </c>
    </row>
    <row r="93" customFormat="false" ht="12.75" hidden="false" customHeight="false" outlineLevel="0" collapsed="false">
      <c r="A93" s="0" t="n">
        <v>51</v>
      </c>
      <c r="B93" s="0" t="n">
        <f aca="false">B12</f>
        <v>130</v>
      </c>
      <c r="C93" s="0" t="n">
        <f aca="false">A12</f>
        <v>1</v>
      </c>
      <c r="D93" s="0" t="n">
        <f aca="false">ROW(A12)</f>
        <v>12</v>
      </c>
      <c r="F93" s="0" t="str">
        <f aca="false">IF(F12&lt;&gt;"",F12,"")</f>
        <v>ЛС-09-01-01</v>
      </c>
      <c r="G93" s="0" t="str">
        <f aca="false">IF(G12&lt;&gt;"",G12,"")</f>
        <v>Пусконаладочные работы электрохимической защиты</v>
      </c>
      <c r="H93" s="0" t="n">
        <v>0</v>
      </c>
      <c r="O93" s="0" t="n">
        <f aca="false">ROUND(O63,2)</f>
        <v>62.04</v>
      </c>
      <c r="P93" s="0" t="n">
        <f aca="false">ROUND(P63,2)</f>
        <v>0</v>
      </c>
      <c r="Q93" s="0" t="n">
        <f aca="false">ROUND(Q63,2)</f>
        <v>0</v>
      </c>
      <c r="R93" s="0" t="n">
        <f aca="false">ROUND(R63,2)</f>
        <v>0</v>
      </c>
      <c r="S93" s="0" t="n">
        <f aca="false">ROUND(S63,2)</f>
        <v>62.04</v>
      </c>
      <c r="T93" s="0" t="n">
        <f aca="false">ROUND(T63,2)</f>
        <v>0</v>
      </c>
      <c r="U93" s="0" t="n">
        <f aca="false">U63</f>
        <v>3.92</v>
      </c>
      <c r="V93" s="0" t="n">
        <f aca="false">V63</f>
        <v>0</v>
      </c>
      <c r="W93" s="0" t="n">
        <f aca="false">ROUND(W63,2)</f>
        <v>0</v>
      </c>
      <c r="X93" s="0" t="n">
        <f aca="false">ROUND(X63,2)</f>
        <v>45.91</v>
      </c>
      <c r="Y93" s="0" t="n">
        <f aca="false">ROUND(Y63,2)</f>
        <v>22.33</v>
      </c>
      <c r="AO93" s="0" t="n">
        <f aca="false">ROUND(AO63,2)</f>
        <v>0</v>
      </c>
      <c r="AP93" s="0" t="n">
        <f aca="false">ROUND(AP63,2)</f>
        <v>0</v>
      </c>
      <c r="AQ93" s="0" t="n">
        <f aca="false">ROUND(AQ63,2)</f>
        <v>0</v>
      </c>
      <c r="AR93" s="0" t="n">
        <f aca="false">ROUND(AR63,2)</f>
        <v>130.28</v>
      </c>
      <c r="AS93" s="0" t="n">
        <f aca="false">ROUND(AS63,2)</f>
        <v>0</v>
      </c>
      <c r="AT93" s="0" t="n">
        <f aca="false">ROUND(AT63,2)</f>
        <v>0</v>
      </c>
      <c r="AU93" s="0" t="n">
        <f aca="false">ROUND(AU63,2)</f>
        <v>130.28</v>
      </c>
      <c r="AV93" s="0" t="n">
        <f aca="false">ROUND(AV63,2)</f>
        <v>0</v>
      </c>
      <c r="AW93" s="0" t="n">
        <f aca="false">ROUND(AW63,2)</f>
        <v>0</v>
      </c>
      <c r="AX93" s="0" t="n">
        <f aca="false">ROUND(AX63,2)</f>
        <v>0</v>
      </c>
      <c r="AY93" s="0" t="n">
        <f aca="false">ROUND(AY63,2)</f>
        <v>0</v>
      </c>
      <c r="AZ93" s="0" t="n">
        <f aca="false">ROUND(AZ63,2)</f>
        <v>0</v>
      </c>
      <c r="BA93" s="0" t="n">
        <f aca="false">ROUND(BA63,2)</f>
        <v>0</v>
      </c>
      <c r="BB93" s="0" t="n">
        <f aca="false">ROUND(BB63,2)</f>
        <v>0</v>
      </c>
      <c r="BC93" s="0" t="n">
        <f aca="false">ROUND(BC63,2)</f>
        <v>0</v>
      </c>
      <c r="BD93" s="0" t="n">
        <f aca="false">ROUND(BD63,2)</f>
        <v>0</v>
      </c>
      <c r="DG93" s="0" t="n">
        <f aca="false">ROUND(DG63,2)</f>
        <v>3583.43</v>
      </c>
      <c r="DH93" s="0" t="n">
        <f aca="false">ROUND(DH63,2)</f>
        <v>0</v>
      </c>
      <c r="DI93" s="0" t="n">
        <f aca="false">ROUND(DI63,2)</f>
        <v>0</v>
      </c>
      <c r="DJ93" s="0" t="n">
        <f aca="false">ROUND(DJ63,2)</f>
        <v>0</v>
      </c>
      <c r="DK93" s="0" t="n">
        <f aca="false">ROUND(DK63,2)</f>
        <v>3583.43</v>
      </c>
      <c r="DL93" s="0" t="n">
        <f aca="false">ROUND(DL63,2)</f>
        <v>0</v>
      </c>
      <c r="DM93" s="0" t="n">
        <f aca="false">DM63</f>
        <v>3.92</v>
      </c>
      <c r="DN93" s="0" t="n">
        <f aca="false">DN63</f>
        <v>0</v>
      </c>
      <c r="DO93" s="0" t="n">
        <f aca="false">ROUND(DO63,2)</f>
        <v>0</v>
      </c>
      <c r="DP93" s="0" t="n">
        <f aca="false">ROUND(DP63,2)</f>
        <v>2651.74</v>
      </c>
      <c r="DQ93" s="0" t="n">
        <f aca="false">ROUND(DQ63,2)</f>
        <v>1290.04</v>
      </c>
      <c r="EG93" s="0" t="n">
        <f aca="false">ROUND(EG63,2)</f>
        <v>0</v>
      </c>
      <c r="EH93" s="0" t="n">
        <f aca="false">ROUND(EH63,2)</f>
        <v>0</v>
      </c>
      <c r="EI93" s="0" t="n">
        <f aca="false">ROUND(EI63,2)</f>
        <v>0</v>
      </c>
      <c r="EJ93" s="0" t="n">
        <f aca="false">ROUND(EJ63,2)</f>
        <v>7525.21</v>
      </c>
      <c r="EK93" s="0" t="n">
        <f aca="false">ROUND(EK63,2)</f>
        <v>0</v>
      </c>
      <c r="EL93" s="0" t="n">
        <f aca="false">ROUND(EL63,2)</f>
        <v>0</v>
      </c>
      <c r="EM93" s="0" t="n">
        <f aca="false">ROUND(EM63,2)</f>
        <v>7525.21</v>
      </c>
      <c r="EN93" s="0" t="n">
        <f aca="false">ROUND(EN63,2)</f>
        <v>0</v>
      </c>
      <c r="EO93" s="0" t="n">
        <f aca="false">ROUND(EO63,2)</f>
        <v>0</v>
      </c>
      <c r="EP93" s="0" t="n">
        <f aca="false">ROUND(EP63,2)</f>
        <v>0</v>
      </c>
      <c r="EQ93" s="0" t="n">
        <f aca="false">ROUND(EQ63,2)</f>
        <v>0</v>
      </c>
      <c r="ER93" s="0" t="n">
        <f aca="false">ROUND(ER63,2)</f>
        <v>0</v>
      </c>
      <c r="ES93" s="0" t="n">
        <f aca="false">ROUND(ES63,2)</f>
        <v>0</v>
      </c>
      <c r="ET93" s="0" t="n">
        <f aca="false">ROUND(ET63,2)</f>
        <v>0</v>
      </c>
      <c r="EU93" s="0" t="n">
        <f aca="false">ROUND(EU63,2)</f>
        <v>0</v>
      </c>
      <c r="EV93" s="0" t="n">
        <f aca="false">ROUND(EV63,2)</f>
        <v>0</v>
      </c>
      <c r="GX93" s="0" t="n">
        <v>0</v>
      </c>
    </row>
    <row r="95" customFormat="false" ht="12.75" hidden="false" customHeight="false" outlineLevel="0" collapsed="false">
      <c r="A95" s="0" t="n">
        <v>50</v>
      </c>
      <c r="B95" s="0" t="n">
        <v>0</v>
      </c>
      <c r="C95" s="0" t="n">
        <v>0</v>
      </c>
      <c r="D95" s="0" t="n">
        <v>1</v>
      </c>
      <c r="E95" s="0" t="n">
        <v>201</v>
      </c>
      <c r="F95" s="0" t="n">
        <f aca="false">ROUND(Source!O93,O95)</f>
        <v>62.04</v>
      </c>
      <c r="G95" s="0" t="s">
        <v>75</v>
      </c>
      <c r="H95" s="0" t="s">
        <v>76</v>
      </c>
      <c r="K95" s="0" t="n">
        <v>201</v>
      </c>
      <c r="L95" s="0" t="n">
        <v>1</v>
      </c>
      <c r="M95" s="0" t="n">
        <v>3</v>
      </c>
      <c r="O95" s="0" t="n">
        <v>2</v>
      </c>
      <c r="P95" s="0" t="n">
        <f aca="false">ROUND(Source!DG93,O95)</f>
        <v>3583.43</v>
      </c>
      <c r="W95" s="0" t="n">
        <v>62.04</v>
      </c>
      <c r="X95" s="0" t="n">
        <v>1</v>
      </c>
      <c r="Y95" s="0" t="n">
        <v>62.04</v>
      </c>
      <c r="Z95" s="0" t="n">
        <v>3583.43</v>
      </c>
      <c r="AA95" s="0" t="n">
        <v>1</v>
      </c>
      <c r="AB95" s="0" t="n">
        <v>3583.43</v>
      </c>
    </row>
    <row r="96" customFormat="false" ht="12.75" hidden="false" customHeight="false" outlineLevel="0" collapsed="false">
      <c r="A96" s="0" t="n">
        <v>50</v>
      </c>
      <c r="B96" s="0" t="n">
        <v>0</v>
      </c>
      <c r="C96" s="0" t="n">
        <v>0</v>
      </c>
      <c r="D96" s="0" t="n">
        <v>1</v>
      </c>
      <c r="E96" s="0" t="n">
        <v>202</v>
      </c>
      <c r="F96" s="0" t="n">
        <f aca="false">ROUND(Source!P93,O96)</f>
        <v>0</v>
      </c>
      <c r="G96" s="0" t="s">
        <v>77</v>
      </c>
      <c r="H96" s="0" t="s">
        <v>78</v>
      </c>
      <c r="K96" s="0" t="n">
        <v>202</v>
      </c>
      <c r="L96" s="0" t="n">
        <v>2</v>
      </c>
      <c r="M96" s="0" t="n">
        <v>3</v>
      </c>
      <c r="O96" s="0" t="n">
        <v>2</v>
      </c>
      <c r="P96" s="0" t="n">
        <f aca="false">ROUND(Source!DH93,O96)</f>
        <v>0</v>
      </c>
      <c r="W96" s="0" t="n">
        <v>0</v>
      </c>
      <c r="X96" s="0" t="n">
        <v>1</v>
      </c>
      <c r="Y96" s="0" t="n">
        <v>0</v>
      </c>
      <c r="Z96" s="0" t="n">
        <v>0</v>
      </c>
      <c r="AA96" s="0" t="n">
        <v>1</v>
      </c>
      <c r="AB96" s="0" t="n">
        <v>0</v>
      </c>
    </row>
    <row r="97" customFormat="false" ht="12.75" hidden="false" customHeight="false" outlineLevel="0" collapsed="false">
      <c r="A97" s="0" t="n">
        <v>50</v>
      </c>
      <c r="B97" s="0" t="n">
        <v>0</v>
      </c>
      <c r="C97" s="0" t="n">
        <v>0</v>
      </c>
      <c r="D97" s="0" t="n">
        <v>1</v>
      </c>
      <c r="E97" s="0" t="n">
        <v>222</v>
      </c>
      <c r="F97" s="0" t="n">
        <f aca="false">ROUND(Source!AO93,O97)</f>
        <v>0</v>
      </c>
      <c r="G97" s="0" t="s">
        <v>79</v>
      </c>
      <c r="H97" s="0" t="s">
        <v>80</v>
      </c>
      <c r="K97" s="0" t="n">
        <v>222</v>
      </c>
      <c r="L97" s="0" t="n">
        <v>3</v>
      </c>
      <c r="M97" s="0" t="n">
        <v>3</v>
      </c>
      <c r="O97" s="0" t="n">
        <v>2</v>
      </c>
      <c r="P97" s="0" t="n">
        <f aca="false">ROUND(Source!EG93,O97)</f>
        <v>0</v>
      </c>
      <c r="W97" s="0" t="n">
        <v>0</v>
      </c>
      <c r="X97" s="0" t="n">
        <v>1</v>
      </c>
      <c r="Y97" s="0" t="n">
        <v>0</v>
      </c>
      <c r="Z97" s="0" t="n">
        <v>0</v>
      </c>
      <c r="AA97" s="0" t="n">
        <v>1</v>
      </c>
      <c r="AB97" s="0" t="n">
        <v>0</v>
      </c>
    </row>
    <row r="98" customFormat="false" ht="12.75" hidden="false" customHeight="false" outlineLevel="0" collapsed="false">
      <c r="A98" s="0" t="n">
        <v>50</v>
      </c>
      <c r="B98" s="0" t="n">
        <v>0</v>
      </c>
      <c r="C98" s="0" t="n">
        <v>0</v>
      </c>
      <c r="D98" s="0" t="n">
        <v>1</v>
      </c>
      <c r="E98" s="0" t="n">
        <v>225</v>
      </c>
      <c r="F98" s="0" t="n">
        <f aca="false">ROUND(Source!AV93,O98)</f>
        <v>0</v>
      </c>
      <c r="G98" s="0" t="s">
        <v>81</v>
      </c>
      <c r="H98" s="0" t="s">
        <v>82</v>
      </c>
      <c r="K98" s="0" t="n">
        <v>225</v>
      </c>
      <c r="L98" s="0" t="n">
        <v>4</v>
      </c>
      <c r="M98" s="0" t="n">
        <v>3</v>
      </c>
      <c r="O98" s="0" t="n">
        <v>2</v>
      </c>
      <c r="P98" s="0" t="n">
        <f aca="false">ROUND(Source!EN93,O98)</f>
        <v>0</v>
      </c>
      <c r="W98" s="0" t="n">
        <v>0</v>
      </c>
      <c r="X98" s="0" t="n">
        <v>1</v>
      </c>
      <c r="Y98" s="0" t="n">
        <v>0</v>
      </c>
      <c r="Z98" s="0" t="n">
        <v>0</v>
      </c>
      <c r="AA98" s="0" t="n">
        <v>1</v>
      </c>
      <c r="AB98" s="0" t="n">
        <v>0</v>
      </c>
    </row>
    <row r="99" customFormat="false" ht="12.75" hidden="false" customHeight="false" outlineLevel="0" collapsed="false">
      <c r="A99" s="0" t="n">
        <v>50</v>
      </c>
      <c r="B99" s="0" t="n">
        <v>0</v>
      </c>
      <c r="C99" s="0" t="n">
        <v>0</v>
      </c>
      <c r="D99" s="0" t="n">
        <v>1</v>
      </c>
      <c r="E99" s="0" t="n">
        <v>226</v>
      </c>
      <c r="F99" s="0" t="n">
        <f aca="false">ROUND(Source!AW93,O99)</f>
        <v>0</v>
      </c>
      <c r="G99" s="0" t="s">
        <v>83</v>
      </c>
      <c r="H99" s="0" t="s">
        <v>84</v>
      </c>
      <c r="K99" s="0" t="n">
        <v>226</v>
      </c>
      <c r="L99" s="0" t="n">
        <v>5</v>
      </c>
      <c r="M99" s="0" t="n">
        <v>3</v>
      </c>
      <c r="O99" s="0" t="n">
        <v>2</v>
      </c>
      <c r="P99" s="0" t="n">
        <f aca="false">ROUND(Source!EO93,O99)</f>
        <v>0</v>
      </c>
      <c r="W99" s="0" t="n">
        <v>0</v>
      </c>
      <c r="X99" s="0" t="n">
        <v>1</v>
      </c>
      <c r="Y99" s="0" t="n">
        <v>0</v>
      </c>
      <c r="Z99" s="0" t="n">
        <v>0</v>
      </c>
      <c r="AA99" s="0" t="n">
        <v>1</v>
      </c>
      <c r="AB99" s="0" t="n">
        <v>0</v>
      </c>
    </row>
    <row r="100" customFormat="false" ht="12.75" hidden="false" customHeight="false" outlineLevel="0" collapsed="false">
      <c r="A100" s="0" t="n">
        <v>50</v>
      </c>
      <c r="B100" s="0" t="n">
        <v>0</v>
      </c>
      <c r="C100" s="0" t="n">
        <v>0</v>
      </c>
      <c r="D100" s="0" t="n">
        <v>1</v>
      </c>
      <c r="E100" s="0" t="n">
        <v>227</v>
      </c>
      <c r="F100" s="0" t="n">
        <f aca="false">ROUND(Source!AX93,O100)</f>
        <v>0</v>
      </c>
      <c r="G100" s="0" t="s">
        <v>85</v>
      </c>
      <c r="H100" s="0" t="s">
        <v>86</v>
      </c>
      <c r="K100" s="0" t="n">
        <v>227</v>
      </c>
      <c r="L100" s="0" t="n">
        <v>6</v>
      </c>
      <c r="M100" s="0" t="n">
        <v>3</v>
      </c>
      <c r="O100" s="0" t="n">
        <v>2</v>
      </c>
      <c r="P100" s="0" t="n">
        <f aca="false">ROUND(Source!EP93,O100)</f>
        <v>0</v>
      </c>
      <c r="W100" s="0" t="n">
        <v>0</v>
      </c>
      <c r="X100" s="0" t="n">
        <v>1</v>
      </c>
      <c r="Y100" s="0" t="n">
        <v>0</v>
      </c>
      <c r="Z100" s="0" t="n">
        <v>0</v>
      </c>
      <c r="AA100" s="0" t="n">
        <v>1</v>
      </c>
      <c r="AB100" s="0" t="n">
        <v>0</v>
      </c>
    </row>
    <row r="101" customFormat="false" ht="12.75" hidden="false" customHeight="false" outlineLevel="0" collapsed="false">
      <c r="A101" s="0" t="n">
        <v>50</v>
      </c>
      <c r="B101" s="0" t="n">
        <v>0</v>
      </c>
      <c r="C101" s="0" t="n">
        <v>0</v>
      </c>
      <c r="D101" s="0" t="n">
        <v>1</v>
      </c>
      <c r="E101" s="0" t="n">
        <v>228</v>
      </c>
      <c r="F101" s="0" t="n">
        <f aca="false">ROUND(Source!AY93,O101)</f>
        <v>0</v>
      </c>
      <c r="G101" s="0" t="s">
        <v>87</v>
      </c>
      <c r="H101" s="0" t="s">
        <v>88</v>
      </c>
      <c r="K101" s="0" t="n">
        <v>228</v>
      </c>
      <c r="L101" s="0" t="n">
        <v>7</v>
      </c>
      <c r="M101" s="0" t="n">
        <v>3</v>
      </c>
      <c r="O101" s="0" t="n">
        <v>2</v>
      </c>
      <c r="P101" s="0" t="n">
        <f aca="false">ROUND(Source!EQ93,O101)</f>
        <v>0</v>
      </c>
      <c r="W101" s="0" t="n">
        <v>0</v>
      </c>
      <c r="X101" s="0" t="n">
        <v>1</v>
      </c>
      <c r="Y101" s="0" t="n">
        <v>0</v>
      </c>
      <c r="Z101" s="0" t="n">
        <v>0</v>
      </c>
      <c r="AA101" s="0" t="n">
        <v>1</v>
      </c>
      <c r="AB101" s="0" t="n">
        <v>0</v>
      </c>
    </row>
    <row r="102" customFormat="false" ht="12.75" hidden="false" customHeight="false" outlineLevel="0" collapsed="false">
      <c r="A102" s="0" t="n">
        <v>50</v>
      </c>
      <c r="B102" s="0" t="n">
        <v>0</v>
      </c>
      <c r="C102" s="0" t="n">
        <v>0</v>
      </c>
      <c r="D102" s="0" t="n">
        <v>1</v>
      </c>
      <c r="E102" s="0" t="n">
        <v>216</v>
      </c>
      <c r="F102" s="0" t="n">
        <f aca="false">ROUND(Source!AP93,O102)</f>
        <v>0</v>
      </c>
      <c r="G102" s="0" t="s">
        <v>89</v>
      </c>
      <c r="H102" s="0" t="s">
        <v>90</v>
      </c>
      <c r="K102" s="0" t="n">
        <v>216</v>
      </c>
      <c r="L102" s="0" t="n">
        <v>8</v>
      </c>
      <c r="M102" s="0" t="n">
        <v>3</v>
      </c>
      <c r="O102" s="0" t="n">
        <v>2</v>
      </c>
      <c r="P102" s="0" t="n">
        <f aca="false">ROUND(Source!EH93,O102)</f>
        <v>0</v>
      </c>
      <c r="W102" s="0" t="n">
        <v>0</v>
      </c>
      <c r="X102" s="0" t="n">
        <v>1</v>
      </c>
      <c r="Y102" s="0" t="n">
        <v>0</v>
      </c>
      <c r="Z102" s="0" t="n">
        <v>0</v>
      </c>
      <c r="AA102" s="0" t="n">
        <v>1</v>
      </c>
      <c r="AB102" s="0" t="n">
        <v>0</v>
      </c>
    </row>
    <row r="103" customFormat="false" ht="12.75" hidden="false" customHeight="false" outlineLevel="0" collapsed="false">
      <c r="A103" s="0" t="n">
        <v>50</v>
      </c>
      <c r="B103" s="0" t="n">
        <v>0</v>
      </c>
      <c r="C103" s="0" t="n">
        <v>0</v>
      </c>
      <c r="D103" s="0" t="n">
        <v>1</v>
      </c>
      <c r="E103" s="0" t="n">
        <v>223</v>
      </c>
      <c r="F103" s="0" t="n">
        <f aca="false">ROUND(Source!AQ93,O103)</f>
        <v>0</v>
      </c>
      <c r="G103" s="0" t="s">
        <v>91</v>
      </c>
      <c r="H103" s="0" t="s">
        <v>92</v>
      </c>
      <c r="K103" s="0" t="n">
        <v>223</v>
      </c>
      <c r="L103" s="0" t="n">
        <v>9</v>
      </c>
      <c r="M103" s="0" t="n">
        <v>3</v>
      </c>
      <c r="O103" s="0" t="n">
        <v>2</v>
      </c>
      <c r="P103" s="0" t="n">
        <f aca="false">ROUND(Source!EI93,O103)</f>
        <v>0</v>
      </c>
      <c r="W103" s="0" t="n">
        <v>0</v>
      </c>
      <c r="X103" s="0" t="n">
        <v>1</v>
      </c>
      <c r="Y103" s="0" t="n">
        <v>0</v>
      </c>
      <c r="Z103" s="0" t="n">
        <v>0</v>
      </c>
      <c r="AA103" s="0" t="n">
        <v>1</v>
      </c>
      <c r="AB103" s="0" t="n">
        <v>0</v>
      </c>
    </row>
    <row r="104" customFormat="false" ht="12.75" hidden="false" customHeight="false" outlineLevel="0" collapsed="false">
      <c r="A104" s="0" t="n">
        <v>50</v>
      </c>
      <c r="B104" s="0" t="n">
        <v>0</v>
      </c>
      <c r="C104" s="0" t="n">
        <v>0</v>
      </c>
      <c r="D104" s="0" t="n">
        <v>1</v>
      </c>
      <c r="E104" s="0" t="n">
        <v>229</v>
      </c>
      <c r="F104" s="0" t="n">
        <f aca="false">ROUND(Source!AZ93,O104)</f>
        <v>0</v>
      </c>
      <c r="G104" s="0" t="s">
        <v>93</v>
      </c>
      <c r="H104" s="0" t="s">
        <v>94</v>
      </c>
      <c r="K104" s="0" t="n">
        <v>229</v>
      </c>
      <c r="L104" s="0" t="n">
        <v>10</v>
      </c>
      <c r="M104" s="0" t="n">
        <v>3</v>
      </c>
      <c r="O104" s="0" t="n">
        <v>2</v>
      </c>
      <c r="P104" s="0" t="n">
        <f aca="false">ROUND(Source!ER93,O104)</f>
        <v>0</v>
      </c>
      <c r="W104" s="0" t="n">
        <v>0</v>
      </c>
      <c r="X104" s="0" t="n">
        <v>1</v>
      </c>
      <c r="Y104" s="0" t="n">
        <v>0</v>
      </c>
      <c r="Z104" s="0" t="n">
        <v>0</v>
      </c>
      <c r="AA104" s="0" t="n">
        <v>1</v>
      </c>
      <c r="AB104" s="0" t="n">
        <v>0</v>
      </c>
    </row>
    <row r="105" customFormat="false" ht="12.75" hidden="false" customHeight="false" outlineLevel="0" collapsed="false">
      <c r="A105" s="0" t="n">
        <v>50</v>
      </c>
      <c r="B105" s="0" t="n">
        <v>0</v>
      </c>
      <c r="C105" s="0" t="n">
        <v>0</v>
      </c>
      <c r="D105" s="0" t="n">
        <v>1</v>
      </c>
      <c r="E105" s="0" t="n">
        <v>203</v>
      </c>
      <c r="F105" s="0" t="n">
        <f aca="false">ROUND(Source!Q93,O105)</f>
        <v>0</v>
      </c>
      <c r="G105" s="0" t="s">
        <v>95</v>
      </c>
      <c r="H105" s="0" t="s">
        <v>96</v>
      </c>
      <c r="K105" s="0" t="n">
        <v>203</v>
      </c>
      <c r="L105" s="0" t="n">
        <v>11</v>
      </c>
      <c r="M105" s="0" t="n">
        <v>3</v>
      </c>
      <c r="O105" s="0" t="n">
        <v>2</v>
      </c>
      <c r="P105" s="0" t="n">
        <f aca="false">ROUND(Source!DI93,O105)</f>
        <v>0</v>
      </c>
      <c r="W105" s="0" t="n">
        <v>0</v>
      </c>
      <c r="X105" s="0" t="n">
        <v>1</v>
      </c>
      <c r="Y105" s="0" t="n">
        <v>0</v>
      </c>
      <c r="Z105" s="0" t="n">
        <v>0</v>
      </c>
      <c r="AA105" s="0" t="n">
        <v>1</v>
      </c>
      <c r="AB105" s="0" t="n">
        <v>0</v>
      </c>
    </row>
    <row r="106" customFormat="false" ht="12.75" hidden="false" customHeight="false" outlineLevel="0" collapsed="false">
      <c r="A106" s="0" t="n">
        <v>50</v>
      </c>
      <c r="B106" s="0" t="n">
        <v>0</v>
      </c>
      <c r="C106" s="0" t="n">
        <v>0</v>
      </c>
      <c r="D106" s="0" t="n">
        <v>1</v>
      </c>
      <c r="E106" s="0" t="n">
        <v>231</v>
      </c>
      <c r="F106" s="0" t="n">
        <f aca="false">ROUND(Source!BB93,O106)</f>
        <v>0</v>
      </c>
      <c r="G106" s="0" t="s">
        <v>97</v>
      </c>
      <c r="H106" s="0" t="s">
        <v>98</v>
      </c>
      <c r="K106" s="0" t="n">
        <v>231</v>
      </c>
      <c r="L106" s="0" t="n">
        <v>12</v>
      </c>
      <c r="M106" s="0" t="n">
        <v>3</v>
      </c>
      <c r="O106" s="0" t="n">
        <v>2</v>
      </c>
      <c r="P106" s="0" t="n">
        <f aca="false">ROUND(Source!ET93,O106)</f>
        <v>0</v>
      </c>
      <c r="W106" s="0" t="n">
        <v>0</v>
      </c>
      <c r="X106" s="0" t="n">
        <v>1</v>
      </c>
      <c r="Y106" s="0" t="n">
        <v>0</v>
      </c>
      <c r="Z106" s="0" t="n">
        <v>0</v>
      </c>
      <c r="AA106" s="0" t="n">
        <v>1</v>
      </c>
      <c r="AB106" s="0" t="n">
        <v>0</v>
      </c>
    </row>
    <row r="107" customFormat="false" ht="12.75" hidden="false" customHeight="false" outlineLevel="0" collapsed="false">
      <c r="A107" s="0" t="n">
        <v>50</v>
      </c>
      <c r="B107" s="0" t="n">
        <v>0</v>
      </c>
      <c r="C107" s="0" t="n">
        <v>0</v>
      </c>
      <c r="D107" s="0" t="n">
        <v>1</v>
      </c>
      <c r="E107" s="0" t="n">
        <v>204</v>
      </c>
      <c r="F107" s="0" t="n">
        <f aca="false">ROUND(Source!R93,O107)</f>
        <v>0</v>
      </c>
      <c r="G107" s="0" t="s">
        <v>99</v>
      </c>
      <c r="H107" s="0" t="s">
        <v>100</v>
      </c>
      <c r="K107" s="0" t="n">
        <v>204</v>
      </c>
      <c r="L107" s="0" t="n">
        <v>13</v>
      </c>
      <c r="M107" s="0" t="n">
        <v>3</v>
      </c>
      <c r="O107" s="0" t="n">
        <v>2</v>
      </c>
      <c r="P107" s="0" t="n">
        <f aca="false">ROUND(Source!DJ93,O107)</f>
        <v>0</v>
      </c>
      <c r="W107" s="0" t="n">
        <v>0</v>
      </c>
      <c r="X107" s="0" t="n">
        <v>1</v>
      </c>
      <c r="Y107" s="0" t="n">
        <v>0</v>
      </c>
      <c r="Z107" s="0" t="n">
        <v>0</v>
      </c>
      <c r="AA107" s="0" t="n">
        <v>1</v>
      </c>
      <c r="AB107" s="0" t="n">
        <v>0</v>
      </c>
    </row>
    <row r="108" customFormat="false" ht="12.75" hidden="false" customHeight="false" outlineLevel="0" collapsed="false">
      <c r="A108" s="0" t="n">
        <v>50</v>
      </c>
      <c r="B108" s="0" t="n">
        <v>0</v>
      </c>
      <c r="C108" s="0" t="n">
        <v>0</v>
      </c>
      <c r="D108" s="0" t="n">
        <v>1</v>
      </c>
      <c r="E108" s="0" t="n">
        <v>205</v>
      </c>
      <c r="F108" s="0" t="n">
        <f aca="false">ROUND(Source!S93,O108)</f>
        <v>62.04</v>
      </c>
      <c r="G108" s="0" t="s">
        <v>101</v>
      </c>
      <c r="H108" s="0" t="s">
        <v>102</v>
      </c>
      <c r="K108" s="0" t="n">
        <v>205</v>
      </c>
      <c r="L108" s="0" t="n">
        <v>14</v>
      </c>
      <c r="M108" s="0" t="n">
        <v>3</v>
      </c>
      <c r="O108" s="0" t="n">
        <v>2</v>
      </c>
      <c r="P108" s="0" t="n">
        <f aca="false">ROUND(Source!DK93,O108)</f>
        <v>3583.43</v>
      </c>
      <c r="W108" s="0" t="n">
        <v>62.04</v>
      </c>
      <c r="X108" s="0" t="n">
        <v>1</v>
      </c>
      <c r="Y108" s="0" t="n">
        <v>62.04</v>
      </c>
      <c r="Z108" s="0" t="n">
        <v>3583.43</v>
      </c>
      <c r="AA108" s="0" t="n">
        <v>1</v>
      </c>
      <c r="AB108" s="0" t="n">
        <v>3583.43</v>
      </c>
    </row>
    <row r="109" customFormat="false" ht="12.75" hidden="false" customHeight="false" outlineLevel="0" collapsed="false">
      <c r="A109" s="0" t="n">
        <v>50</v>
      </c>
      <c r="B109" s="0" t="n">
        <v>0</v>
      </c>
      <c r="C109" s="0" t="n">
        <v>0</v>
      </c>
      <c r="D109" s="0" t="n">
        <v>1</v>
      </c>
      <c r="E109" s="0" t="n">
        <v>232</v>
      </c>
      <c r="F109" s="0" t="n">
        <f aca="false">ROUND(Source!BC93,O109)</f>
        <v>0</v>
      </c>
      <c r="G109" s="0" t="s">
        <v>103</v>
      </c>
      <c r="H109" s="0" t="s">
        <v>104</v>
      </c>
      <c r="K109" s="0" t="n">
        <v>232</v>
      </c>
      <c r="L109" s="0" t="n">
        <v>15</v>
      </c>
      <c r="M109" s="0" t="n">
        <v>3</v>
      </c>
      <c r="O109" s="0" t="n">
        <v>2</v>
      </c>
      <c r="P109" s="0" t="n">
        <f aca="false">ROUND(Source!EU93,O109)</f>
        <v>0</v>
      </c>
      <c r="W109" s="0" t="n">
        <v>0</v>
      </c>
      <c r="X109" s="0" t="n">
        <v>1</v>
      </c>
      <c r="Y109" s="0" t="n">
        <v>0</v>
      </c>
      <c r="Z109" s="0" t="n">
        <v>0</v>
      </c>
      <c r="AA109" s="0" t="n">
        <v>1</v>
      </c>
      <c r="AB109" s="0" t="n">
        <v>0</v>
      </c>
    </row>
    <row r="110" customFormat="false" ht="12.75" hidden="false" customHeight="false" outlineLevel="0" collapsed="false">
      <c r="A110" s="0" t="n">
        <v>50</v>
      </c>
      <c r="B110" s="0" t="n">
        <v>0</v>
      </c>
      <c r="C110" s="0" t="n">
        <v>0</v>
      </c>
      <c r="D110" s="0" t="n">
        <v>1</v>
      </c>
      <c r="E110" s="0" t="n">
        <v>214</v>
      </c>
      <c r="F110" s="0" t="n">
        <f aca="false">ROUND(Source!AS93,O110)</f>
        <v>0</v>
      </c>
      <c r="G110" s="0" t="s">
        <v>105</v>
      </c>
      <c r="H110" s="0" t="s">
        <v>106</v>
      </c>
      <c r="K110" s="0" t="n">
        <v>214</v>
      </c>
      <c r="L110" s="0" t="n">
        <v>16</v>
      </c>
      <c r="M110" s="0" t="n">
        <v>3</v>
      </c>
      <c r="O110" s="0" t="n">
        <v>2</v>
      </c>
      <c r="P110" s="0" t="n">
        <f aca="false">ROUND(Source!EK93,O110)</f>
        <v>0</v>
      </c>
      <c r="W110" s="0" t="n">
        <v>0</v>
      </c>
      <c r="X110" s="0" t="n">
        <v>1</v>
      </c>
      <c r="Y110" s="0" t="n">
        <v>0</v>
      </c>
      <c r="Z110" s="0" t="n">
        <v>0</v>
      </c>
      <c r="AA110" s="0" t="n">
        <v>1</v>
      </c>
      <c r="AB110" s="0" t="n">
        <v>0</v>
      </c>
    </row>
    <row r="111" customFormat="false" ht="12.75" hidden="false" customHeight="false" outlineLevel="0" collapsed="false">
      <c r="A111" s="0" t="n">
        <v>50</v>
      </c>
      <c r="B111" s="0" t="n">
        <v>0</v>
      </c>
      <c r="C111" s="0" t="n">
        <v>0</v>
      </c>
      <c r="D111" s="0" t="n">
        <v>1</v>
      </c>
      <c r="E111" s="0" t="n">
        <v>215</v>
      </c>
      <c r="F111" s="0" t="n">
        <f aca="false">ROUND(Source!AT93,O111)</f>
        <v>0</v>
      </c>
      <c r="G111" s="0" t="s">
        <v>107</v>
      </c>
      <c r="H111" s="0" t="s">
        <v>108</v>
      </c>
      <c r="K111" s="0" t="n">
        <v>215</v>
      </c>
      <c r="L111" s="0" t="n">
        <v>17</v>
      </c>
      <c r="M111" s="0" t="n">
        <v>3</v>
      </c>
      <c r="O111" s="0" t="n">
        <v>2</v>
      </c>
      <c r="P111" s="0" t="n">
        <f aca="false">ROUND(Source!EL93,O111)</f>
        <v>0</v>
      </c>
      <c r="W111" s="0" t="n">
        <v>0</v>
      </c>
      <c r="X111" s="0" t="n">
        <v>1</v>
      </c>
      <c r="Y111" s="0" t="n">
        <v>0</v>
      </c>
      <c r="Z111" s="0" t="n">
        <v>0</v>
      </c>
      <c r="AA111" s="0" t="n">
        <v>1</v>
      </c>
      <c r="AB111" s="0" t="n">
        <v>0</v>
      </c>
    </row>
    <row r="112" customFormat="false" ht="12.75" hidden="false" customHeight="false" outlineLevel="0" collapsed="false">
      <c r="A112" s="0" t="n">
        <v>50</v>
      </c>
      <c r="B112" s="0" t="n">
        <v>0</v>
      </c>
      <c r="C112" s="0" t="n">
        <v>0</v>
      </c>
      <c r="D112" s="0" t="n">
        <v>1</v>
      </c>
      <c r="E112" s="0" t="n">
        <v>217</v>
      </c>
      <c r="F112" s="0" t="n">
        <f aca="false">ROUND(Source!AU93,O112)</f>
        <v>130.28</v>
      </c>
      <c r="G112" s="0" t="s">
        <v>109</v>
      </c>
      <c r="H112" s="0" t="s">
        <v>110</v>
      </c>
      <c r="K112" s="0" t="n">
        <v>217</v>
      </c>
      <c r="L112" s="0" t="n">
        <v>18</v>
      </c>
      <c r="M112" s="0" t="n">
        <v>3</v>
      </c>
      <c r="O112" s="0" t="n">
        <v>2</v>
      </c>
      <c r="P112" s="0" t="n">
        <f aca="false">ROUND(Source!EM93,O112)</f>
        <v>7525.21</v>
      </c>
      <c r="W112" s="0" t="n">
        <v>130.28</v>
      </c>
      <c r="X112" s="0" t="n">
        <v>1</v>
      </c>
      <c r="Y112" s="0" t="n">
        <v>130.28</v>
      </c>
      <c r="Z112" s="0" t="n">
        <v>7525.21</v>
      </c>
      <c r="AA112" s="0" t="n">
        <v>1</v>
      </c>
      <c r="AB112" s="0" t="n">
        <v>7525.21</v>
      </c>
    </row>
    <row r="113" customFormat="false" ht="12.75" hidden="false" customHeight="false" outlineLevel="0" collapsed="false">
      <c r="A113" s="0" t="n">
        <v>50</v>
      </c>
      <c r="B113" s="0" t="n">
        <v>0</v>
      </c>
      <c r="C113" s="0" t="n">
        <v>0</v>
      </c>
      <c r="D113" s="0" t="n">
        <v>1</v>
      </c>
      <c r="E113" s="0" t="n">
        <v>230</v>
      </c>
      <c r="F113" s="0" t="n">
        <f aca="false">ROUND(Source!BA93,O113)</f>
        <v>0</v>
      </c>
      <c r="G113" s="0" t="s">
        <v>111</v>
      </c>
      <c r="H113" s="0" t="s">
        <v>112</v>
      </c>
      <c r="K113" s="0" t="n">
        <v>230</v>
      </c>
      <c r="L113" s="0" t="n">
        <v>19</v>
      </c>
      <c r="M113" s="0" t="n">
        <v>3</v>
      </c>
      <c r="O113" s="0" t="n">
        <v>2</v>
      </c>
      <c r="P113" s="0" t="n">
        <f aca="false">ROUND(Source!ES93,O113)</f>
        <v>0</v>
      </c>
      <c r="W113" s="0" t="n">
        <v>0</v>
      </c>
      <c r="X113" s="0" t="n">
        <v>1</v>
      </c>
      <c r="Y113" s="0" t="n">
        <v>0</v>
      </c>
      <c r="Z113" s="0" t="n">
        <v>0</v>
      </c>
      <c r="AA113" s="0" t="n">
        <v>1</v>
      </c>
      <c r="AB113" s="0" t="n">
        <v>0</v>
      </c>
    </row>
    <row r="114" customFormat="false" ht="12.75" hidden="false" customHeight="false" outlineLevel="0" collapsed="false">
      <c r="A114" s="0" t="n">
        <v>50</v>
      </c>
      <c r="B114" s="0" t="n">
        <v>0</v>
      </c>
      <c r="C114" s="0" t="n">
        <v>0</v>
      </c>
      <c r="D114" s="0" t="n">
        <v>1</v>
      </c>
      <c r="E114" s="0" t="n">
        <v>206</v>
      </c>
      <c r="F114" s="0" t="n">
        <f aca="false">ROUND(Source!T93,O114)</f>
        <v>0</v>
      </c>
      <c r="G114" s="0" t="s">
        <v>113</v>
      </c>
      <c r="H114" s="0" t="s">
        <v>16</v>
      </c>
      <c r="K114" s="0" t="n">
        <v>206</v>
      </c>
      <c r="L114" s="0" t="n">
        <v>20</v>
      </c>
      <c r="M114" s="0" t="n">
        <v>3</v>
      </c>
      <c r="O114" s="0" t="n">
        <v>2</v>
      </c>
      <c r="P114" s="0" t="n">
        <f aca="false">ROUND(Source!DL93,O114)</f>
        <v>0</v>
      </c>
      <c r="W114" s="0" t="n">
        <v>0</v>
      </c>
      <c r="X114" s="0" t="n">
        <v>1</v>
      </c>
      <c r="Y114" s="0" t="n">
        <v>0</v>
      </c>
      <c r="Z114" s="0" t="n">
        <v>0</v>
      </c>
      <c r="AA114" s="0" t="n">
        <v>1</v>
      </c>
      <c r="AB114" s="0" t="n">
        <v>0</v>
      </c>
    </row>
    <row r="115" customFormat="false" ht="12.75" hidden="false" customHeight="false" outlineLevel="0" collapsed="false">
      <c r="A115" s="0" t="n">
        <v>50</v>
      </c>
      <c r="B115" s="0" t="n">
        <v>0</v>
      </c>
      <c r="C115" s="0" t="n">
        <v>0</v>
      </c>
      <c r="D115" s="0" t="n">
        <v>1</v>
      </c>
      <c r="E115" s="0" t="n">
        <v>207</v>
      </c>
      <c r="F115" s="0" t="n">
        <f aca="false">Source!U93</f>
        <v>3.92</v>
      </c>
      <c r="G115" s="0" t="s">
        <v>114</v>
      </c>
      <c r="H115" s="0" t="s">
        <v>115</v>
      </c>
      <c r="K115" s="0" t="n">
        <v>207</v>
      </c>
      <c r="L115" s="0" t="n">
        <v>21</v>
      </c>
      <c r="M115" s="0" t="n">
        <v>3</v>
      </c>
      <c r="O115" s="0" t="n">
        <v>-1</v>
      </c>
      <c r="P115" s="0" t="n">
        <f aca="false">Source!DM93</f>
        <v>3.92</v>
      </c>
      <c r="W115" s="0" t="n">
        <v>3.92</v>
      </c>
      <c r="X115" s="0" t="n">
        <v>1</v>
      </c>
      <c r="Y115" s="0" t="n">
        <v>3.92</v>
      </c>
      <c r="Z115" s="0" t="n">
        <v>3.92</v>
      </c>
      <c r="AA115" s="0" t="n">
        <v>1</v>
      </c>
      <c r="AB115" s="0" t="n">
        <v>3.92</v>
      </c>
    </row>
    <row r="116" customFormat="false" ht="12.75" hidden="false" customHeight="false" outlineLevel="0" collapsed="false">
      <c r="A116" s="0" t="n">
        <v>50</v>
      </c>
      <c r="B116" s="0" t="n">
        <v>0</v>
      </c>
      <c r="C116" s="0" t="n">
        <v>0</v>
      </c>
      <c r="D116" s="0" t="n">
        <v>1</v>
      </c>
      <c r="E116" s="0" t="n">
        <v>208</v>
      </c>
      <c r="F116" s="0" t="n">
        <f aca="false">Source!V93</f>
        <v>0</v>
      </c>
      <c r="G116" s="0" t="s">
        <v>116</v>
      </c>
      <c r="H116" s="0" t="s">
        <v>117</v>
      </c>
      <c r="K116" s="0" t="n">
        <v>208</v>
      </c>
      <c r="L116" s="0" t="n">
        <v>22</v>
      </c>
      <c r="M116" s="0" t="n">
        <v>3</v>
      </c>
      <c r="O116" s="0" t="n">
        <v>-1</v>
      </c>
      <c r="P116" s="0" t="n">
        <f aca="false">Source!DN93</f>
        <v>0</v>
      </c>
      <c r="W116" s="0" t="n">
        <v>0</v>
      </c>
      <c r="X116" s="0" t="n">
        <v>1</v>
      </c>
      <c r="Y116" s="0" t="n">
        <v>0</v>
      </c>
      <c r="Z116" s="0" t="n">
        <v>0</v>
      </c>
      <c r="AA116" s="0" t="n">
        <v>1</v>
      </c>
      <c r="AB116" s="0" t="n">
        <v>0</v>
      </c>
    </row>
    <row r="117" customFormat="false" ht="12.75" hidden="false" customHeight="false" outlineLevel="0" collapsed="false">
      <c r="A117" s="0" t="n">
        <v>50</v>
      </c>
      <c r="B117" s="0" t="n">
        <v>0</v>
      </c>
      <c r="C117" s="0" t="n">
        <v>0</v>
      </c>
      <c r="D117" s="0" t="n">
        <v>1</v>
      </c>
      <c r="E117" s="0" t="n">
        <v>209</v>
      </c>
      <c r="F117" s="0" t="n">
        <f aca="false">ROUND(Source!W93,O117)</f>
        <v>0</v>
      </c>
      <c r="G117" s="0" t="s">
        <v>118</v>
      </c>
      <c r="H117" s="0" t="s">
        <v>119</v>
      </c>
      <c r="K117" s="0" t="n">
        <v>209</v>
      </c>
      <c r="L117" s="0" t="n">
        <v>23</v>
      </c>
      <c r="M117" s="0" t="n">
        <v>3</v>
      </c>
      <c r="O117" s="0" t="n">
        <v>2</v>
      </c>
      <c r="P117" s="0" t="n">
        <f aca="false">ROUND(Source!DO93,O117)</f>
        <v>0</v>
      </c>
      <c r="W117" s="0" t="n">
        <v>0</v>
      </c>
      <c r="X117" s="0" t="n">
        <v>1</v>
      </c>
      <c r="Y117" s="0" t="n">
        <v>0</v>
      </c>
      <c r="Z117" s="0" t="n">
        <v>0</v>
      </c>
      <c r="AA117" s="0" t="n">
        <v>1</v>
      </c>
      <c r="AB117" s="0" t="n">
        <v>0</v>
      </c>
    </row>
    <row r="118" customFormat="false" ht="12.75" hidden="false" customHeight="false" outlineLevel="0" collapsed="false">
      <c r="A118" s="0" t="n">
        <v>50</v>
      </c>
      <c r="B118" s="0" t="n">
        <v>0</v>
      </c>
      <c r="C118" s="0" t="n">
        <v>0</v>
      </c>
      <c r="D118" s="0" t="n">
        <v>1</v>
      </c>
      <c r="E118" s="0" t="n">
        <v>233</v>
      </c>
      <c r="F118" s="0" t="n">
        <f aca="false">ROUND(Source!BD93,O118)</f>
        <v>0</v>
      </c>
      <c r="G118" s="0" t="s">
        <v>120</v>
      </c>
      <c r="H118" s="0" t="s">
        <v>121</v>
      </c>
      <c r="K118" s="0" t="n">
        <v>233</v>
      </c>
      <c r="L118" s="0" t="n">
        <v>24</v>
      </c>
      <c r="M118" s="0" t="n">
        <v>3</v>
      </c>
      <c r="O118" s="0" t="n">
        <v>2</v>
      </c>
      <c r="P118" s="0" t="n">
        <f aca="false">ROUND(Source!EV93,O118)</f>
        <v>0</v>
      </c>
      <c r="W118" s="0" t="n">
        <v>0</v>
      </c>
      <c r="X118" s="0" t="n">
        <v>1</v>
      </c>
      <c r="Y118" s="0" t="n">
        <v>0</v>
      </c>
      <c r="Z118" s="0" t="n">
        <v>0</v>
      </c>
      <c r="AA118" s="0" t="n">
        <v>1</v>
      </c>
      <c r="AB118" s="0" t="n">
        <v>0</v>
      </c>
    </row>
    <row r="119" customFormat="false" ht="12.75" hidden="false" customHeight="false" outlineLevel="0" collapsed="false">
      <c r="A119" s="0" t="n">
        <v>50</v>
      </c>
      <c r="B119" s="0" t="n">
        <v>0</v>
      </c>
      <c r="C119" s="0" t="n">
        <v>0</v>
      </c>
      <c r="D119" s="0" t="n">
        <v>1</v>
      </c>
      <c r="E119" s="0" t="n">
        <v>210</v>
      </c>
      <c r="F119" s="0" t="n">
        <f aca="false">ROUND(Source!X93,O119)</f>
        <v>45.91</v>
      </c>
      <c r="G119" s="0" t="s">
        <v>122</v>
      </c>
      <c r="H119" s="0" t="s">
        <v>123</v>
      </c>
      <c r="K119" s="0" t="n">
        <v>210</v>
      </c>
      <c r="L119" s="0" t="n">
        <v>25</v>
      </c>
      <c r="M119" s="0" t="n">
        <v>3</v>
      </c>
      <c r="O119" s="0" t="n">
        <v>2</v>
      </c>
      <c r="P119" s="0" t="n">
        <f aca="false">ROUND(Source!DP93,O119)</f>
        <v>2651.74</v>
      </c>
      <c r="W119" s="0" t="n">
        <v>45.91</v>
      </c>
      <c r="X119" s="0" t="n">
        <v>1</v>
      </c>
      <c r="Y119" s="0" t="n">
        <v>45.91</v>
      </c>
      <c r="Z119" s="0" t="n">
        <v>2651.74</v>
      </c>
      <c r="AA119" s="0" t="n">
        <v>1</v>
      </c>
      <c r="AB119" s="0" t="n">
        <v>2651.74</v>
      </c>
    </row>
    <row r="120" customFormat="false" ht="12.75" hidden="false" customHeight="false" outlineLevel="0" collapsed="false">
      <c r="A120" s="0" t="n">
        <v>50</v>
      </c>
      <c r="B120" s="0" t="n">
        <v>0</v>
      </c>
      <c r="C120" s="0" t="n">
        <v>0</v>
      </c>
      <c r="D120" s="0" t="n">
        <v>1</v>
      </c>
      <c r="E120" s="0" t="n">
        <v>211</v>
      </c>
      <c r="F120" s="0" t="n">
        <f aca="false">ROUND(Source!Y93,O120)</f>
        <v>22.33</v>
      </c>
      <c r="G120" s="0" t="s">
        <v>124</v>
      </c>
      <c r="H120" s="0" t="s">
        <v>125</v>
      </c>
      <c r="K120" s="0" t="n">
        <v>211</v>
      </c>
      <c r="L120" s="0" t="n">
        <v>26</v>
      </c>
      <c r="M120" s="0" t="n">
        <v>3</v>
      </c>
      <c r="O120" s="0" t="n">
        <v>2</v>
      </c>
      <c r="P120" s="0" t="n">
        <f aca="false">ROUND(Source!DQ93,O120)</f>
        <v>1290.04</v>
      </c>
      <c r="W120" s="0" t="n">
        <v>22.33</v>
      </c>
      <c r="X120" s="0" t="n">
        <v>1</v>
      </c>
      <c r="Y120" s="0" t="n">
        <v>22.33</v>
      </c>
      <c r="Z120" s="0" t="n">
        <v>1290.04</v>
      </c>
      <c r="AA120" s="0" t="n">
        <v>1</v>
      </c>
      <c r="AB120" s="0" t="n">
        <v>1290.04</v>
      </c>
    </row>
    <row r="121" customFormat="false" ht="12.75" hidden="false" customHeight="false" outlineLevel="0" collapsed="false">
      <c r="A121" s="0" t="n">
        <v>50</v>
      </c>
      <c r="B121" s="0" t="n">
        <v>0</v>
      </c>
      <c r="C121" s="0" t="n">
        <v>0</v>
      </c>
      <c r="D121" s="0" t="n">
        <v>1</v>
      </c>
      <c r="E121" s="0" t="n">
        <v>224</v>
      </c>
      <c r="F121" s="0" t="n">
        <f aca="false">ROUND(Source!AR93,O121)</f>
        <v>130.28</v>
      </c>
      <c r="G121" s="0" t="s">
        <v>126</v>
      </c>
      <c r="H121" s="0" t="s">
        <v>127</v>
      </c>
      <c r="K121" s="0" t="n">
        <v>224</v>
      </c>
      <c r="L121" s="0" t="n">
        <v>27</v>
      </c>
      <c r="M121" s="0" t="n">
        <v>3</v>
      </c>
      <c r="O121" s="0" t="n">
        <v>2</v>
      </c>
      <c r="P121" s="0" t="n">
        <f aca="false">ROUND(Source!EJ93,O121)</f>
        <v>7525.21</v>
      </c>
      <c r="W121" s="0" t="n">
        <v>130.28</v>
      </c>
      <c r="X121" s="0" t="n">
        <v>1</v>
      </c>
      <c r="Y121" s="0" t="n">
        <v>130.28</v>
      </c>
      <c r="Z121" s="0" t="n">
        <v>7525.21</v>
      </c>
      <c r="AA121" s="0" t="n">
        <v>1</v>
      </c>
      <c r="AB121" s="0" t="n">
        <v>7525.21</v>
      </c>
    </row>
    <row r="123" customFormat="false" ht="12.75" hidden="false" customHeight="false" outlineLevel="0" collapsed="false">
      <c r="A123" s="0" t="n">
        <v>71</v>
      </c>
      <c r="B123" s="0" t="n">
        <v>1</v>
      </c>
      <c r="D123" s="0" t="n">
        <v>381</v>
      </c>
      <c r="E123" s="0" t="n">
        <v>86426709</v>
      </c>
      <c r="H123" s="0" t="n">
        <v>-1</v>
      </c>
      <c r="I123" s="0" t="n">
        <v>-1</v>
      </c>
    </row>
    <row r="126" customFormat="false" ht="12.75" hidden="false" customHeight="false" outlineLevel="0" collapsed="false">
      <c r="A126" s="0" t="n">
        <v>70</v>
      </c>
      <c r="B126" s="0" t="n">
        <v>1</v>
      </c>
      <c r="D126" s="0" t="n">
        <v>1</v>
      </c>
      <c r="E126" s="0" t="s">
        <v>128</v>
      </c>
      <c r="F126" s="0" t="s">
        <v>129</v>
      </c>
      <c r="G126" s="0" t="n">
        <v>0</v>
      </c>
      <c r="H126" s="0" t="n">
        <v>0</v>
      </c>
      <c r="J126" s="0" t="n">
        <v>0</v>
      </c>
      <c r="K126" s="0" t="n">
        <v>0</v>
      </c>
      <c r="N126" s="0" t="n">
        <v>0</v>
      </c>
      <c r="O126" s="0" t="n">
        <v>0</v>
      </c>
    </row>
    <row r="128" customFormat="false" ht="12.75" hidden="false" customHeight="false" outlineLevel="0" collapsed="false">
      <c r="A128" s="0" t="n">
        <v>-1</v>
      </c>
    </row>
    <row r="130" customFormat="false" ht="12.75" hidden="false" customHeight="false" outlineLevel="0" collapsed="false">
      <c r="A130" s="0" t="n">
        <v>75</v>
      </c>
      <c r="B130" s="0" t="s">
        <v>130</v>
      </c>
      <c r="C130" s="0" t="n">
        <v>2000</v>
      </c>
      <c r="D130" s="0" t="n">
        <v>0</v>
      </c>
      <c r="E130" s="0" t="n">
        <v>1</v>
      </c>
      <c r="G130" s="0" t="n">
        <v>0</v>
      </c>
      <c r="H130" s="0" t="n">
        <v>1</v>
      </c>
      <c r="I130" s="0" t="n">
        <v>1</v>
      </c>
      <c r="J130" s="0" t="n">
        <v>3</v>
      </c>
      <c r="K130" s="0" t="n">
        <v>0</v>
      </c>
      <c r="L130" s="0" t="n">
        <v>0</v>
      </c>
      <c r="M130" s="0" t="n">
        <v>0</v>
      </c>
      <c r="N130" s="0" t="n">
        <v>86508781</v>
      </c>
      <c r="O130" s="0" t="n">
        <v>1</v>
      </c>
    </row>
    <row r="131" customFormat="false" ht="12.75" hidden="false" customHeight="false" outlineLevel="0" collapsed="false">
      <c r="A131" s="0" t="n">
        <v>75</v>
      </c>
      <c r="B131" s="0" t="s">
        <v>131</v>
      </c>
      <c r="C131" s="0" t="n">
        <v>2026</v>
      </c>
      <c r="D131" s="0" t="n">
        <v>0</v>
      </c>
      <c r="E131" s="0" t="n">
        <v>7</v>
      </c>
      <c r="G131" s="0" t="n">
        <v>0</v>
      </c>
      <c r="H131" s="0" t="n">
        <v>2</v>
      </c>
      <c r="I131" s="0" t="n">
        <v>1</v>
      </c>
      <c r="J131" s="0" t="n">
        <v>3</v>
      </c>
      <c r="K131" s="0" t="n">
        <v>0</v>
      </c>
      <c r="L131" s="0" t="n">
        <v>0</v>
      </c>
      <c r="M131" s="0" t="n">
        <v>1</v>
      </c>
      <c r="N131" s="0" t="n">
        <v>86508782</v>
      </c>
      <c r="O131" s="0" t="n">
        <v>2</v>
      </c>
    </row>
    <row r="135" customFormat="false" ht="12.75" hidden="false" customHeight="false" outlineLevel="0" collapsed="false">
      <c r="A135" s="0" t="n">
        <v>65</v>
      </c>
      <c r="C135" s="0" t="n">
        <v>1</v>
      </c>
      <c r="D135" s="0" t="n">
        <v>0</v>
      </c>
      <c r="E135" s="0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46</v>
      </c>
      <c r="D1" s="0" t="s">
        <v>132</v>
      </c>
      <c r="F1" s="0" t="n">
        <v>0</v>
      </c>
      <c r="G1" s="0" t="n">
        <v>0</v>
      </c>
      <c r="H1" s="0" t="n">
        <v>0</v>
      </c>
      <c r="I1" s="0" t="s">
        <v>48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50</v>
      </c>
      <c r="G4" s="0" t="s">
        <v>51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52</v>
      </c>
      <c r="G12" s="0" t="s">
        <v>53</v>
      </c>
      <c r="I12" s="0" t="n">
        <v>0</v>
      </c>
      <c r="J12" s="0" t="s">
        <v>54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55</v>
      </c>
      <c r="V12" s="0" t="n">
        <v>9</v>
      </c>
      <c r="BB12" s="0" t="n">
        <v>0</v>
      </c>
      <c r="BH12" s="0" t="s">
        <v>56</v>
      </c>
      <c r="BI12" s="0" t="s">
        <v>57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58</v>
      </c>
      <c r="CA12" s="0" t="s">
        <v>59</v>
      </c>
      <c r="CB12" s="0" t="s">
        <v>59</v>
      </c>
      <c r="CC12" s="0" t="s">
        <v>59</v>
      </c>
      <c r="CD12" s="0" t="s">
        <v>59</v>
      </c>
      <c r="CE12" s="0" t="s">
        <v>60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61</v>
      </c>
      <c r="CR12" s="0" t="s">
        <v>62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86508781</v>
      </c>
      <c r="E14" s="0" t="n">
        <v>86508782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52</v>
      </c>
      <c r="D16" s="0" t="s">
        <v>53</v>
      </c>
      <c r="E16" s="0" t="n">
        <f aca="false">ROUND((Source!F79)/1000,2)</f>
        <v>0</v>
      </c>
      <c r="F16" s="0" t="n">
        <f aca="false">ROUND((Source!F81)/1000,2)</f>
        <v>0</v>
      </c>
      <c r="G16" s="0" t="n">
        <f aca="false">ROUND((Source!F72)/1000,2)</f>
        <v>0</v>
      </c>
      <c r="H16" s="0" t="n">
        <f aca="false">ROUND((Source!F82)/1000+(Source!F83)/1000,2)</f>
        <v>0.13</v>
      </c>
      <c r="I16" s="0" t="n">
        <f aca="false">E16+F16+G16+H16</f>
        <v>0.13</v>
      </c>
      <c r="J16" s="0" t="n">
        <f aca="false">ROUND((Source!F78+Source!F77)/1000,2)</f>
        <v>0.06</v>
      </c>
      <c r="K16" s="0" t="n">
        <v>0.06</v>
      </c>
      <c r="L16" s="0" t="n">
        <v>0</v>
      </c>
      <c r="M16" s="0" t="n">
        <v>0</v>
      </c>
      <c r="N16" s="0" t="n">
        <f aca="false">I16+L16+M16</f>
        <v>0.13</v>
      </c>
      <c r="T16" s="0" t="n">
        <f aca="false">ROUND((Source!P79)/1000,2)</f>
        <v>0</v>
      </c>
      <c r="U16" s="0" t="n">
        <f aca="false">ROUND((Source!P81)/1000,2)</f>
        <v>0</v>
      </c>
      <c r="V16" s="0" t="n">
        <f aca="false">ROUND((Source!P72)/1000,2)</f>
        <v>0</v>
      </c>
      <c r="W16" s="0" t="n">
        <f aca="false">ROUND((Source!P82)/1000+(Source!P83)/1000,2)</f>
        <v>7.53</v>
      </c>
      <c r="X16" s="0" t="n">
        <f aca="false">T16+U16+V16+W16</f>
        <v>7.53</v>
      </c>
      <c r="Y16" s="0" t="n">
        <f aca="false">ROUND((Source!P78+Source!P77)/1000,2)</f>
        <v>3.58</v>
      </c>
      <c r="Z16" s="0" t="n">
        <v>3.58</v>
      </c>
      <c r="AA16" s="0" t="n">
        <v>0</v>
      </c>
      <c r="AB16" s="0" t="n">
        <v>0</v>
      </c>
      <c r="AC16" s="0" t="n">
        <f aca="false">X16+AA16+AB16</f>
        <v>7.53</v>
      </c>
      <c r="AI16" s="0" t="n">
        <v>9</v>
      </c>
      <c r="AJ16" s="0" t="n">
        <v>0</v>
      </c>
      <c r="AK16" s="0" t="s">
        <v>53</v>
      </c>
      <c r="AN16" s="0" t="n">
        <v>0</v>
      </c>
      <c r="AT16" s="0" t="n">
        <v>62.04</v>
      </c>
      <c r="AU16" s="0" t="n">
        <v>0</v>
      </c>
      <c r="AV16" s="0" t="n">
        <v>0</v>
      </c>
      <c r="AW16" s="0" t="n">
        <v>0</v>
      </c>
      <c r="AX16" s="0" t="n">
        <v>0</v>
      </c>
      <c r="AY16" s="0" t="n">
        <v>0</v>
      </c>
      <c r="AZ16" s="0" t="n">
        <v>0</v>
      </c>
      <c r="BA16" s="0" t="n">
        <v>62.04</v>
      </c>
      <c r="BB16" s="0" t="n">
        <v>0</v>
      </c>
      <c r="BC16" s="0" t="n">
        <v>0</v>
      </c>
      <c r="BD16" s="0" t="n">
        <v>130.28</v>
      </c>
      <c r="BE16" s="0" t="n">
        <v>0</v>
      </c>
      <c r="BF16" s="0" t="n">
        <v>3.92</v>
      </c>
      <c r="BG16" s="0" t="n">
        <v>0</v>
      </c>
      <c r="BH16" s="0" t="n">
        <v>0</v>
      </c>
      <c r="BI16" s="0" t="n">
        <v>45.91</v>
      </c>
      <c r="BJ16" s="0" t="n">
        <v>22.33</v>
      </c>
      <c r="BK16" s="0" t="n">
        <v>130.28</v>
      </c>
      <c r="BR16" s="0" t="n">
        <v>3583.43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BX16" s="0" t="n">
        <v>0</v>
      </c>
      <c r="BY16" s="0" t="n">
        <v>3583.43</v>
      </c>
      <c r="BZ16" s="0" t="n">
        <v>0</v>
      </c>
      <c r="CA16" s="0" t="n">
        <v>0</v>
      </c>
      <c r="CB16" s="0" t="n">
        <v>7525.21</v>
      </c>
      <c r="CC16" s="0" t="n">
        <v>0</v>
      </c>
      <c r="CD16" s="0" t="n">
        <v>3.92</v>
      </c>
      <c r="CE16" s="0" t="n">
        <v>0</v>
      </c>
      <c r="CF16" s="0" t="n">
        <v>0</v>
      </c>
      <c r="CG16" s="0" t="n">
        <v>2651.74</v>
      </c>
      <c r="CH16" s="0" t="n">
        <v>1290.04</v>
      </c>
      <c r="CI16" s="0" t="n">
        <v>7525.21</v>
      </c>
    </row>
    <row r="18" customFormat="false" ht="12.75" hidden="false" customHeight="false" outlineLevel="0" collapsed="false">
      <c r="A18" s="0" t="n">
        <v>51</v>
      </c>
      <c r="E18" s="0" t="n">
        <v>0</v>
      </c>
      <c r="F18" s="0" t="n">
        <v>0</v>
      </c>
      <c r="G18" s="0" t="n">
        <v>0</v>
      </c>
      <c r="H18" s="0" t="n">
        <v>0.13</v>
      </c>
      <c r="I18" s="0" t="n">
        <v>0.13</v>
      </c>
      <c r="J18" s="0" t="n">
        <v>0.06</v>
      </c>
      <c r="K18" s="0" t="n">
        <v>0.06</v>
      </c>
      <c r="L18" s="0" t="n">
        <v>0</v>
      </c>
      <c r="M18" s="0" t="n">
        <v>0</v>
      </c>
      <c r="N18" s="0" t="n">
        <v>0.13</v>
      </c>
      <c r="T18" s="0" t="n">
        <v>0</v>
      </c>
      <c r="U18" s="0" t="n">
        <v>0</v>
      </c>
      <c r="V18" s="0" t="n">
        <v>0</v>
      </c>
      <c r="W18" s="0" t="n">
        <v>7.53</v>
      </c>
      <c r="X18" s="0" t="n">
        <v>7.53</v>
      </c>
      <c r="Y18" s="0" t="n">
        <v>3.58</v>
      </c>
      <c r="Z18" s="0" t="n">
        <v>3.58</v>
      </c>
      <c r="AA18" s="0" t="n">
        <v>0</v>
      </c>
      <c r="AB18" s="0" t="n">
        <v>0</v>
      </c>
      <c r="AC18" s="0" t="n">
        <v>7.53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62.04</v>
      </c>
      <c r="G20" s="0" t="s">
        <v>75</v>
      </c>
      <c r="H20" s="0" t="s">
        <v>76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3583.43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0</v>
      </c>
      <c r="G21" s="0" t="s">
        <v>77</v>
      </c>
      <c r="H21" s="0" t="s">
        <v>78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0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79</v>
      </c>
      <c r="H22" s="0" t="s">
        <v>80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0</v>
      </c>
      <c r="G23" s="0" t="s">
        <v>81</v>
      </c>
      <c r="H23" s="0" t="s">
        <v>82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0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0</v>
      </c>
      <c r="G24" s="0" t="s">
        <v>83</v>
      </c>
      <c r="H24" s="0" t="s">
        <v>84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0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85</v>
      </c>
      <c r="H25" s="0" t="s">
        <v>86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0</v>
      </c>
      <c r="G26" s="0" t="s">
        <v>87</v>
      </c>
      <c r="H26" s="0" t="s">
        <v>88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0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89</v>
      </c>
      <c r="H27" s="0" t="s">
        <v>90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91</v>
      </c>
      <c r="H28" s="0" t="s">
        <v>92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93</v>
      </c>
      <c r="H29" s="0" t="s">
        <v>94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0</v>
      </c>
      <c r="G30" s="0" t="s">
        <v>95</v>
      </c>
      <c r="H30" s="0" t="s">
        <v>96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0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97</v>
      </c>
      <c r="H31" s="0" t="s">
        <v>98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0</v>
      </c>
      <c r="G32" s="0" t="s">
        <v>99</v>
      </c>
      <c r="H32" s="0" t="s">
        <v>100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0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62.04</v>
      </c>
      <c r="G33" s="0" t="s">
        <v>101</v>
      </c>
      <c r="H33" s="0" t="s">
        <v>102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3583.43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103</v>
      </c>
      <c r="H34" s="0" t="s">
        <v>104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0</v>
      </c>
      <c r="G35" s="0" t="s">
        <v>105</v>
      </c>
      <c r="H35" s="0" t="s">
        <v>106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0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0</v>
      </c>
      <c r="G36" s="0" t="s">
        <v>107</v>
      </c>
      <c r="H36" s="0" t="s">
        <v>108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130.28</v>
      </c>
      <c r="G37" s="0" t="s">
        <v>109</v>
      </c>
      <c r="H37" s="0" t="s">
        <v>110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7525.21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111</v>
      </c>
      <c r="H38" s="0" t="s">
        <v>112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113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3.92</v>
      </c>
      <c r="G40" s="0" t="s">
        <v>114</v>
      </c>
      <c r="H40" s="0" t="s">
        <v>115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3.92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116</v>
      </c>
      <c r="H41" s="0" t="s">
        <v>117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118</v>
      </c>
      <c r="H42" s="0" t="s">
        <v>119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120</v>
      </c>
      <c r="H43" s="0" t="s">
        <v>121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45.91</v>
      </c>
      <c r="G44" s="0" t="s">
        <v>122</v>
      </c>
      <c r="H44" s="0" t="s">
        <v>123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2651.74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22.33</v>
      </c>
      <c r="G45" s="0" t="s">
        <v>124</v>
      </c>
      <c r="H45" s="0" t="s">
        <v>125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1290.04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130.28</v>
      </c>
      <c r="G46" s="0" t="s">
        <v>126</v>
      </c>
      <c r="H46" s="0" t="s">
        <v>127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7525.21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130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86508781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131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86508782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O123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86508781</v>
      </c>
      <c r="C1" s="0" t="n">
        <v>86508783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63</v>
      </c>
      <c r="K1" s="0" t="s">
        <v>133</v>
      </c>
      <c r="L1" s="0" t="n">
        <v>1369</v>
      </c>
      <c r="N1" s="0" t="n">
        <v>1013</v>
      </c>
      <c r="O1" s="0" t="s">
        <v>134</v>
      </c>
      <c r="P1" s="0" t="s">
        <v>134</v>
      </c>
      <c r="Q1" s="0" t="n">
        <v>1</v>
      </c>
      <c r="W1" s="0" t="n">
        <v>0</v>
      </c>
      <c r="X1" s="0" t="n">
        <v>-2001970737</v>
      </c>
      <c r="Y1" s="0" t="n">
        <f aca="false">AT1</f>
        <v>0.8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0.8</v>
      </c>
      <c r="AV1" s="0" t="n">
        <v>1</v>
      </c>
      <c r="AW1" s="0" t="n">
        <v>2</v>
      </c>
      <c r="AX1" s="0" t="n">
        <v>86508785</v>
      </c>
      <c r="AY1" s="0" t="n">
        <v>1</v>
      </c>
      <c r="AZ1" s="0" t="n">
        <v>0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U1" s="0" t="n">
        <f aca="false">ROUND(AT1*Source!I28*AH1*AL1,2)</f>
        <v>0</v>
      </c>
      <c r="CV1" s="0" t="n">
        <f aca="false">ROUND(Y1*Source!I28,9)</f>
        <v>3.2</v>
      </c>
      <c r="CW1" s="0" t="n">
        <v>0</v>
      </c>
      <c r="CX1" s="0" t="n">
        <f aca="false">ROUND(Y1*Source!I28,9)</f>
        <v>3.2</v>
      </c>
      <c r="CY1" s="0" t="n">
        <f aca="false">AD1</f>
        <v>0</v>
      </c>
      <c r="CZ1" s="0" t="n">
        <f aca="false">AH1</f>
        <v>0</v>
      </c>
      <c r="DA1" s="0" t="n">
        <f aca="false">AL1</f>
        <v>1</v>
      </c>
      <c r="DB1" s="0" t="n">
        <f aca="false">ROUND(AT1*CZ1,2)</f>
        <v>0</v>
      </c>
      <c r="DC1" s="0" t="n">
        <f aca="false">ROUND(AT1*AG1,2)</f>
        <v>0</v>
      </c>
      <c r="DF1" s="0" t="n">
        <f aca="false">ROUND(ROUND(AE1,2)*CX1,2)</f>
        <v>0</v>
      </c>
      <c r="DG1" s="0" t="n">
        <f aca="false">ROUND(ROUND(AF1,2)*CX1,2)</f>
        <v>0</v>
      </c>
      <c r="DH1" s="0" t="n">
        <f aca="false">ROUND(ROUND(AG1,2)*ROUND(AT1*Source!I28,9),2)</f>
        <v>0</v>
      </c>
      <c r="DI1" s="0" t="n">
        <f aca="false">ROUND(ROUND(AH1,2)*CX1,2)</f>
        <v>0</v>
      </c>
      <c r="DJ1" s="0" t="n">
        <f aca="false">DI1</f>
        <v>0</v>
      </c>
      <c r="DK1" s="0" t="n">
        <v>0</v>
      </c>
      <c r="DM1" s="0" t="n">
        <v>0</v>
      </c>
      <c r="DO1" s="0" t="n">
        <v>0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86508782</v>
      </c>
      <c r="C2" s="0" t="n">
        <v>86508783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1</v>
      </c>
      <c r="I2" s="0" t="s">
        <v>63</v>
      </c>
      <c r="K2" s="0" t="s">
        <v>133</v>
      </c>
      <c r="L2" s="0" t="n">
        <v>1369</v>
      </c>
      <c r="N2" s="0" t="n">
        <v>1013</v>
      </c>
      <c r="O2" s="0" t="s">
        <v>134</v>
      </c>
      <c r="P2" s="0" t="s">
        <v>134</v>
      </c>
      <c r="Q2" s="0" t="n">
        <v>1</v>
      </c>
      <c r="W2" s="0" t="n">
        <v>0</v>
      </c>
      <c r="X2" s="0" t="n">
        <v>-2001970737</v>
      </c>
      <c r="Y2" s="0" t="n">
        <f aca="false">AT2</f>
        <v>0.8</v>
      </c>
      <c r="AA2" s="0" t="n">
        <v>0</v>
      </c>
      <c r="AB2" s="0" t="n">
        <v>0</v>
      </c>
      <c r="AC2" s="0" t="n">
        <v>0</v>
      </c>
      <c r="AD2" s="0" t="n">
        <v>0</v>
      </c>
      <c r="AE2" s="0" t="n">
        <v>0</v>
      </c>
      <c r="AF2" s="0" t="n">
        <v>0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0.8</v>
      </c>
      <c r="AV2" s="0" t="n">
        <v>1</v>
      </c>
      <c r="AW2" s="0" t="n">
        <v>2</v>
      </c>
      <c r="AX2" s="0" t="n">
        <v>86508785</v>
      </c>
      <c r="AY2" s="0" t="n">
        <v>1</v>
      </c>
      <c r="AZ2" s="0" t="n">
        <v>0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U2" s="0" t="n">
        <f aca="false">ROUND(AT2*Source!I29*AH2*AL2,2)</f>
        <v>0</v>
      </c>
      <c r="CV2" s="0" t="n">
        <f aca="false">ROUND(Y2*Source!I29,9)</f>
        <v>3.2</v>
      </c>
      <c r="CW2" s="0" t="n">
        <v>0</v>
      </c>
      <c r="CX2" s="0" t="n">
        <f aca="false">ROUND(Y2*Source!I29,9)</f>
        <v>3.2</v>
      </c>
      <c r="CY2" s="0" t="n">
        <f aca="false">AD2</f>
        <v>0</v>
      </c>
      <c r="CZ2" s="0" t="n">
        <f aca="false">AH2</f>
        <v>0</v>
      </c>
      <c r="DA2" s="0" t="n">
        <f aca="false">AL2</f>
        <v>1</v>
      </c>
      <c r="DB2" s="0" t="n">
        <f aca="false">ROUND(AT2*CZ2,2)</f>
        <v>0</v>
      </c>
      <c r="DC2" s="0" t="n">
        <f aca="false">ROUND(AT2*AG2,2)</f>
        <v>0</v>
      </c>
      <c r="DF2" s="0" t="n">
        <f aca="false">ROUND(ROUND(AE2,2)*CX2,2)</f>
        <v>0</v>
      </c>
      <c r="DG2" s="0" t="n">
        <f aca="false">ROUND(ROUND(AF2,2)*CX2,2)</f>
        <v>0</v>
      </c>
      <c r="DH2" s="0" t="n">
        <f aca="false">ROUND(ROUND(AG2,2)*ROUND(AT2*Source!I29,9),2)</f>
        <v>0</v>
      </c>
      <c r="DI2" s="0" t="n">
        <f aca="false">ROUND(ROUND(AH2,2)*CX2,2)</f>
        <v>0</v>
      </c>
      <c r="DJ2" s="0" t="n">
        <f aca="false">DI2</f>
        <v>0</v>
      </c>
      <c r="DK2" s="0" t="n">
        <v>0</v>
      </c>
      <c r="DM2" s="0" t="n">
        <v>0</v>
      </c>
      <c r="DO2" s="0" t="n">
        <v>0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86508781</v>
      </c>
      <c r="C3" s="0" t="n">
        <v>86508786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1</v>
      </c>
      <c r="I3" s="0" t="s">
        <v>63</v>
      </c>
      <c r="K3" s="0" t="s">
        <v>133</v>
      </c>
      <c r="L3" s="0" t="n">
        <v>1369</v>
      </c>
      <c r="N3" s="0" t="n">
        <v>1013</v>
      </c>
      <c r="O3" s="0" t="s">
        <v>134</v>
      </c>
      <c r="P3" s="0" t="s">
        <v>134</v>
      </c>
      <c r="Q3" s="0" t="n">
        <v>1</v>
      </c>
      <c r="W3" s="0" t="n">
        <v>0</v>
      </c>
      <c r="X3" s="0" t="n">
        <v>-2001970737</v>
      </c>
      <c r="Y3" s="0" t="n">
        <f aca="false">AT3</f>
        <v>0.12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1</v>
      </c>
      <c r="AP3" s="0" t="n">
        <v>0</v>
      </c>
      <c r="AQ3" s="0" t="n">
        <v>0</v>
      </c>
      <c r="AR3" s="0" t="n">
        <v>0</v>
      </c>
      <c r="AT3" s="0" t="n">
        <v>0.12</v>
      </c>
      <c r="AV3" s="0" t="n">
        <v>1</v>
      </c>
      <c r="AW3" s="0" t="n">
        <v>2</v>
      </c>
      <c r="AX3" s="0" t="n">
        <v>86508788</v>
      </c>
      <c r="AY3" s="0" t="n">
        <v>1</v>
      </c>
      <c r="AZ3" s="0" t="n">
        <v>0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U3" s="0" t="n">
        <f aca="false">ROUND(AT3*Source!I30*AH3*AL3,2)</f>
        <v>0</v>
      </c>
      <c r="CV3" s="0" t="n">
        <f aca="false">ROUND(Y3*Source!I30,9)</f>
        <v>0.72</v>
      </c>
      <c r="CW3" s="0" t="n">
        <v>0</v>
      </c>
      <c r="CX3" s="0" t="n">
        <f aca="false">ROUND(Y3*Source!I30,9)</f>
        <v>0.72</v>
      </c>
      <c r="CY3" s="0" t="n">
        <f aca="false">AD3</f>
        <v>0</v>
      </c>
      <c r="CZ3" s="0" t="n">
        <f aca="false">AH3</f>
        <v>0</v>
      </c>
      <c r="DA3" s="0" t="n">
        <f aca="false">AL3</f>
        <v>1</v>
      </c>
      <c r="DB3" s="0" t="n">
        <f aca="false">ROUND(AT3*CZ3,2)</f>
        <v>0</v>
      </c>
      <c r="DC3" s="0" t="n">
        <f aca="false">ROUND(AT3*AG3,2)</f>
        <v>0</v>
      </c>
      <c r="DF3" s="0" t="n">
        <f aca="false">ROUND(ROUND(AE3,2)*CX3,2)</f>
        <v>0</v>
      </c>
      <c r="DG3" s="0" t="n">
        <f aca="false">ROUND(ROUND(AF3,2)*CX3,2)</f>
        <v>0</v>
      </c>
      <c r="DH3" s="0" t="n">
        <f aca="false">ROUND(ROUND(AG3,2)*ROUND(AT3*Source!I30,9),2)</f>
        <v>0</v>
      </c>
      <c r="DI3" s="0" t="n">
        <f aca="false">ROUND(ROUND(AH3,2)*CX3,2)</f>
        <v>0</v>
      </c>
      <c r="DJ3" s="0" t="n">
        <f aca="false">DI3</f>
        <v>0</v>
      </c>
      <c r="DK3" s="0" t="n">
        <v>0</v>
      </c>
      <c r="DM3" s="0" t="n">
        <v>0</v>
      </c>
      <c r="DO3" s="0" t="n">
        <v>0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86508782</v>
      </c>
      <c r="C4" s="0" t="n">
        <v>86508786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63</v>
      </c>
      <c r="K4" s="0" t="s">
        <v>133</v>
      </c>
      <c r="L4" s="0" t="n">
        <v>1369</v>
      </c>
      <c r="N4" s="0" t="n">
        <v>1013</v>
      </c>
      <c r="O4" s="0" t="s">
        <v>134</v>
      </c>
      <c r="P4" s="0" t="s">
        <v>134</v>
      </c>
      <c r="Q4" s="0" t="n">
        <v>1</v>
      </c>
      <c r="W4" s="0" t="n">
        <v>0</v>
      </c>
      <c r="X4" s="0" t="n">
        <v>-2001970737</v>
      </c>
      <c r="Y4" s="0" t="n">
        <f aca="false">AT4</f>
        <v>0.12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0.12</v>
      </c>
      <c r="AV4" s="0" t="n">
        <v>1</v>
      </c>
      <c r="AW4" s="0" t="n">
        <v>2</v>
      </c>
      <c r="AX4" s="0" t="n">
        <v>86508788</v>
      </c>
      <c r="AY4" s="0" t="n">
        <v>1</v>
      </c>
      <c r="AZ4" s="0" t="n">
        <v>0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U4" s="0" t="n">
        <f aca="false">ROUND(AT4*Source!I31*AH4*AL4,2)</f>
        <v>0</v>
      </c>
      <c r="CV4" s="0" t="n">
        <f aca="false">ROUND(Y4*Source!I31,9)</f>
        <v>0.72</v>
      </c>
      <c r="CW4" s="0" t="n">
        <v>0</v>
      </c>
      <c r="CX4" s="0" t="n">
        <f aca="false">ROUND(Y4*Source!I31,9)</f>
        <v>0.72</v>
      </c>
      <c r="CY4" s="0" t="n">
        <f aca="false">AD4</f>
        <v>0</v>
      </c>
      <c r="CZ4" s="0" t="n">
        <f aca="false">AH4</f>
        <v>0</v>
      </c>
      <c r="DA4" s="0" t="n">
        <f aca="false">AL4</f>
        <v>1</v>
      </c>
      <c r="DB4" s="0" t="n">
        <f aca="false">ROUND(AT4*CZ4,2)</f>
        <v>0</v>
      </c>
      <c r="DC4" s="0" t="n">
        <f aca="false">ROUND(AT4*AG4,2)</f>
        <v>0</v>
      </c>
      <c r="DF4" s="0" t="n">
        <f aca="false">ROUND(ROUND(AE4,2)*CX4,2)</f>
        <v>0</v>
      </c>
      <c r="DG4" s="0" t="n">
        <f aca="false">ROUND(ROUND(AF4,2)*CX4,2)</f>
        <v>0</v>
      </c>
      <c r="DH4" s="0" t="n">
        <f aca="false">ROUND(ROUND(AG4,2)*ROUND(AT4*Source!I31,9),2)</f>
        <v>0</v>
      </c>
      <c r="DI4" s="0" t="n">
        <f aca="false">ROUND(ROUND(AH4,2)*CX4,2)</f>
        <v>0</v>
      </c>
      <c r="DJ4" s="0" t="n">
        <f aca="false">DI4</f>
        <v>0</v>
      </c>
      <c r="DK4" s="0" t="n">
        <v>0</v>
      </c>
      <c r="DM4" s="0" t="n">
        <v>0</v>
      </c>
      <c r="DO4" s="0" t="n">
        <v>0</v>
      </c>
    </row>
    <row r="123" customFormat="false" ht="12.75" hidden="false" customHeight="false" outlineLevel="0" collapsed="false">
      <c r="I123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4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86508785</v>
      </c>
      <c r="C1" s="0" t="n">
        <v>86508783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63</v>
      </c>
      <c r="K1" s="0" t="s">
        <v>133</v>
      </c>
      <c r="L1" s="0" t="n">
        <v>1369</v>
      </c>
      <c r="N1" s="0" t="n">
        <v>1013</v>
      </c>
      <c r="O1" s="0" t="s">
        <v>134</v>
      </c>
      <c r="P1" s="0" t="s">
        <v>134</v>
      </c>
      <c r="Q1" s="0" t="n">
        <v>1</v>
      </c>
      <c r="X1" s="0" t="n">
        <v>0.8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1</v>
      </c>
      <c r="AG1" s="0" t="n">
        <v>0.8</v>
      </c>
      <c r="AH1" s="0" t="n">
        <v>2</v>
      </c>
      <c r="AI1" s="0" t="n">
        <v>86508784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ROW(Source!A29)</f>
        <v>29</v>
      </c>
      <c r="B2" s="0" t="n">
        <v>86508785</v>
      </c>
      <c r="C2" s="0" t="n">
        <v>86508783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1</v>
      </c>
      <c r="I2" s="0" t="s">
        <v>63</v>
      </c>
      <c r="K2" s="0" t="s">
        <v>133</v>
      </c>
      <c r="L2" s="0" t="n">
        <v>1369</v>
      </c>
      <c r="N2" s="0" t="n">
        <v>1013</v>
      </c>
      <c r="O2" s="0" t="s">
        <v>134</v>
      </c>
      <c r="P2" s="0" t="s">
        <v>134</v>
      </c>
      <c r="Q2" s="0" t="n">
        <v>1</v>
      </c>
      <c r="X2" s="0" t="n">
        <v>0.8</v>
      </c>
      <c r="Y2" s="0" t="n">
        <v>0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1</v>
      </c>
      <c r="AG2" s="0" t="n">
        <v>0.8</v>
      </c>
      <c r="AH2" s="0" t="n">
        <v>2</v>
      </c>
      <c r="AI2" s="0" t="n">
        <v>86508784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ROW(Source!A30)</f>
        <v>30</v>
      </c>
      <c r="B3" s="0" t="n">
        <v>86508788</v>
      </c>
      <c r="C3" s="0" t="n">
        <v>86508786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1</v>
      </c>
      <c r="I3" s="0" t="s">
        <v>63</v>
      </c>
      <c r="K3" s="0" t="s">
        <v>133</v>
      </c>
      <c r="L3" s="0" t="n">
        <v>1369</v>
      </c>
      <c r="N3" s="0" t="n">
        <v>1013</v>
      </c>
      <c r="O3" s="0" t="s">
        <v>134</v>
      </c>
      <c r="P3" s="0" t="s">
        <v>134</v>
      </c>
      <c r="Q3" s="0" t="n">
        <v>1</v>
      </c>
      <c r="X3" s="0" t="n">
        <v>0.12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1</v>
      </c>
      <c r="AE3" s="0" t="n">
        <v>1</v>
      </c>
      <c r="AG3" s="0" t="n">
        <v>0.12</v>
      </c>
      <c r="AH3" s="0" t="n">
        <v>2</v>
      </c>
      <c r="AI3" s="0" t="n">
        <v>86508787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ROW(Source!A31)</f>
        <v>31</v>
      </c>
      <c r="B4" s="0" t="n">
        <v>86508788</v>
      </c>
      <c r="C4" s="0" t="n">
        <v>86508786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63</v>
      </c>
      <c r="K4" s="0" t="s">
        <v>133</v>
      </c>
      <c r="L4" s="0" t="n">
        <v>1369</v>
      </c>
      <c r="N4" s="0" t="n">
        <v>1013</v>
      </c>
      <c r="O4" s="0" t="s">
        <v>134</v>
      </c>
      <c r="P4" s="0" t="s">
        <v>134</v>
      </c>
      <c r="Q4" s="0" t="n">
        <v>1</v>
      </c>
      <c r="X4" s="0" t="n">
        <v>0.12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1</v>
      </c>
      <c r="AE4" s="0" t="n">
        <v>1</v>
      </c>
      <c r="AG4" s="0" t="n">
        <v>0.12</v>
      </c>
      <c r="AH4" s="0" t="n">
        <v>2</v>
      </c>
      <c r="AI4" s="0" t="n">
        <v>86508787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367187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46</v>
      </c>
      <c r="D1" s="0" t="s">
        <v>47</v>
      </c>
      <c r="F1" s="0" t="n">
        <v>0</v>
      </c>
      <c r="G1" s="0" t="n">
        <v>0</v>
      </c>
      <c r="H1" s="0" t="n">
        <v>0</v>
      </c>
      <c r="I1" s="0" t="s">
        <v>48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ЛС-09-01-01</v>
      </c>
      <c r="G12" s="0" t="str">
        <f aca="false">Source!G12</f>
        <v>Пусконаладочные работы электрохимической защиты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2026-09-27T18:04:15Z</dcterms:modified>
  <cp:revision>1</cp:revision>
  <dc:subject/>
  <dc:title/>
</cp:coreProperties>
</file>