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СР-09-02" sheetId="1" state="visible" r:id="rId2"/>
    <sheet name="Source" sheetId="2" state="hidden" r:id="rId3"/>
    <sheet name="SourceObSm" sheetId="3" state="hidden" r:id="rId4"/>
    <sheet name="SmtRes" sheetId="4" state="hidden" r:id="rId5"/>
    <sheet name="EtalonRes" sheetId="5" state="hidden" r:id="rId6"/>
    <sheet name="SrcPoprs" sheetId="6" state="hidden" r:id="rId7"/>
    <sheet name="SrcKA" sheetId="7" state="hidden" r:id="rId8"/>
  </sheets>
  <definedNames>
    <definedName function="false" hidden="false" localSheetId="0" name="_xlnm.Print_Area" vbProcedure="false">'СР-09-02'!$A$1:$K$88</definedName>
    <definedName function="false" hidden="false" localSheetId="0" name="_xlnm.Print_Titles" vbProcedure="false">'СР-09-02'!$27:$27</definedName>
  </definedNames>
  <calcPr iterateCount="100" refMode="A1" iterate="tru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<sst xmlns="http://schemas.openxmlformats.org/spreadsheetml/2006/main" count="601" uniqueCount="141">
  <si>
    <t xml:space="preserve">Форма № 4б</t>
  </si>
  <si>
    <t xml:space="preserve">25МГ-ДПР-2750 — Реконструкция газопровода низкого давления. Перевозка и приём порубочных остатков</t>
  </si>
  <si>
    <t xml:space="preserve">(наименование стройки и/или объекта)</t>
  </si>
  <si>
    <t xml:space="preserve">(наименование работ и затрат)</t>
  </si>
  <si>
    <t xml:space="preserve">В
базисном
уровне
цен</t>
  </si>
  <si>
    <t xml:space="preserve">В
текущем
уровне
цен</t>
  </si>
  <si>
    <t xml:space="preserve">Сметная стоимость</t>
  </si>
  <si>
    <t xml:space="preserve"> тыс.руб.</t>
  </si>
  <si>
    <t xml:space="preserve">Строительные работы</t>
  </si>
  <si>
    <t xml:space="preserve">Работы по монтажу оборудования</t>
  </si>
  <si>
    <t xml:space="preserve">Оборудование</t>
  </si>
  <si>
    <t xml:space="preserve">Прочие работы и затраты</t>
  </si>
  <si>
    <t xml:space="preserve">Средства на оплату труда</t>
  </si>
  <si>
    <t xml:space="preserve">Затраты труда</t>
  </si>
  <si>
    <t xml:space="preserve">чел.-ч.</t>
  </si>
  <si>
    <t xml:space="preserve">Кроме того: </t>
  </si>
  <si>
    <t xml:space="preserve">Возврат материалов</t>
  </si>
  <si>
    <t xml:space="preserve">Составлен(а) по ТСН-2001 с учетом Дополнения №: 82</t>
  </si>
  <si>
    <t xml:space="preserve">№ и период сборника коэффициентов (индексов) пересчета: Текущий уровень цен, III квартал 2026, выпуск 221</t>
  </si>
  <si>
    <t xml:space="preserve">№ п/п</t>
  </si>
  <si>
    <t xml:space="preserve">Шифр расценки и коды ресурсов</t>
  </si>
  <si>
    <t xml:space="preserve">Наименование работ и затрат</t>
  </si>
  <si>
    <t xml:space="preserve">Ед. изм.</t>
  </si>
  <si>
    <t xml:space="preserve">Кол-во
единиц</t>
  </si>
  <si>
    <t xml:space="preserve">Цена на
ед. изм.,
руб.</t>
  </si>
  <si>
    <t xml:space="preserve">Попра-
вочные
коэффи-
циенты</t>
  </si>
  <si>
    <t xml:space="preserve">Коэффи-
циенты
зимних
удорожа-
ний</t>
  </si>
  <si>
    <t xml:space="preserve">Всего в
ценах на
Январь 2000 года,
руб.</t>
  </si>
  <si>
    <t xml:space="preserve">Коэффи-
циенты
(индек-
сы) пере-
счета,
нормы
НР и СП</t>
  </si>
  <si>
    <t xml:space="preserve">ВСЕГО
затрат в
текущем
уровне цен,
руб.</t>
  </si>
  <si>
    <t xml:space="preserve">Перевозка строительного мусора на расстояние до 30 км автосамосвалами грузоподъемностью до 10 т</t>
  </si>
  <si>
    <t xml:space="preserve">ЭМ</t>
  </si>
  <si>
    <t xml:space="preserve">1,5</t>
  </si>
  <si>
    <t xml:space="preserve">ВСЕГО работ по позиции:</t>
  </si>
  <si>
    <t xml:space="preserve">ВСЕГО оборудование по позиции:</t>
  </si>
  <si>
    <t xml:space="preserve">ВСЕГО по позиции:</t>
  </si>
  <si>
    <t xml:space="preserve">Отходы сучьев, ветвей, вершинок от лесоразработок, практически неопасные</t>
  </si>
  <si>
    <t xml:space="preserve">Отходы малоценной древесины (хворост, валежник, обломки стволов)</t>
  </si>
  <si>
    <t xml:space="preserve">   Итого по ТСН-2001.16</t>
  </si>
  <si>
    <t xml:space="preserve">   Итого возвратных сумм</t>
  </si>
  <si>
    <t xml:space="preserve">Отходы корчевания пней практически неопасные</t>
  </si>
  <si>
    <t xml:space="preserve">Составил   </t>
  </si>
  <si>
    <t xml:space="preserve">(должность, подпись, инициалы, фамилия)</t>
  </si>
  <si>
    <t xml:space="preserve">Проверил   </t>
  </si>
  <si>
    <t xml:space="preserve">Smeta.RU  (495) 974-1589</t>
  </si>
  <si>
    <t xml:space="preserve">_PS_</t>
  </si>
  <si>
    <t xml:space="preserve">Smeta.RU</t>
  </si>
  <si>
    <t xml:space="preserve">25МГ-ДПР-2750</t>
  </si>
  <si>
    <t xml:space="preserve">25МГ-ДПР-2750 — Реконструкция газопровода низкого давления</t>
  </si>
  <si>
    <t xml:space="preserve">СР-09-02</t>
  </si>
  <si>
    <t xml:space="preserve">Перевозка и приём порубочных остатков</t>
  </si>
  <si>
    <t xml:space="preserve">Том 6.2 ООС2, Том 6.3 ООС3 (18.09)</t>
  </si>
  <si>
    <t xml:space="preserve">Основание:Том 6.2 ООС2, Том 6.3 ООС3 (18.09)  Уровень цен:3 кв 2026  Нормативные индексы ТСН:№ 221 III квартал 2026  Регион:ТСН-2001 г. Москвы (с доп.1-82)</t>
  </si>
  <si>
    <t xml:space="preserve">Сметные нормы списания</t>
  </si>
  <si>
    <t xml:space="preserve">Коды ОКП для ТСН-2001 МГЭ</t>
  </si>
  <si>
    <t xml:space="preserve">Типовой расчет для ТСН-2001 МГЭ, Новая методика с выпуска доп. 43 (Строительство), Доп 64</t>
  </si>
  <si>
    <t xml:space="preserve">Территориальные сметные нормативы для Москвы ТСН-2001 (МГЭ)</t>
  </si>
  <si>
    <t xml:space="preserve">Поправки для ТСН-2001 от 15.07.2022 г. доп.65</t>
  </si>
  <si>
    <t xml:space="preserve">Территориальные сметные нормативы для Москвы (ТСН-2001)</t>
  </si>
  <si>
    <t xml:space="preserve">ТЕР</t>
  </si>
  <si>
    <t xml:space="preserve">1</t>
  </si>
  <si>
    <t xml:space="preserve">15.2-30-42</t>
  </si>
  <si>
    <t xml:space="preserve">т</t>
  </si>
  <si>
    <t xml:space="preserve">Поправка:вывоз мусора от валки деревьев (объёмная масса &lt; 0,8 т/м3)</t>
  </si>
  <si>
    <t xml:space="preserve">*1,5</t>
  </si>
  <si>
    <t xml:space="preserve">Прочие работы</t>
  </si>
  <si>
    <t xml:space="preserve">МЦЦС</t>
  </si>
  <si>
    <t xml:space="preserve">Попр.15.02.04.34.001</t>
  </si>
  <si>
    <t xml:space="preserve">2</t>
  </si>
  <si>
    <t xml:space="preserve">15.1-1503-01</t>
  </si>
  <si>
    <t xml:space="preserve">1 Т</t>
  </si>
  <si>
    <t xml:space="preserve">Транспортные затраты</t>
  </si>
  <si>
    <t xml:space="preserve">ТСН-2001.15-1.</t>
  </si>
  <si>
    <t xml:space="preserve">ТСН-2001.15-1-1</t>
  </si>
  <si>
    <t xml:space="preserve">3</t>
  </si>
  <si>
    <t xml:space="preserve">15.1-1503-05</t>
  </si>
  <si>
    <t xml:space="preserve">ПЗ</t>
  </si>
  <si>
    <t xml:space="preserve">Прямые затраты</t>
  </si>
  <si>
    <t xml:space="preserve">СтМатОб</t>
  </si>
  <si>
    <t xml:space="preserve">Стоимость материальных ресурсов (всего)</t>
  </si>
  <si>
    <t xml:space="preserve">СтМатОбЗак</t>
  </si>
  <si>
    <t xml:space="preserve">Стоимость материалов и оборудования заказчика</t>
  </si>
  <si>
    <t xml:space="preserve">СтМатОбПод</t>
  </si>
  <si>
    <t xml:space="preserve">Стоимость материалов и оборудования подрядчика</t>
  </si>
  <si>
    <t xml:space="preserve">СтМат</t>
  </si>
  <si>
    <t xml:space="preserve">Стоимость материалов (всего)</t>
  </si>
  <si>
    <t xml:space="preserve">СтМатЗак</t>
  </si>
  <si>
    <t xml:space="preserve">Стоимость материалов заказчика</t>
  </si>
  <si>
    <t xml:space="preserve">СтМатПод</t>
  </si>
  <si>
    <t xml:space="preserve">Стоимость материалов подрядчика</t>
  </si>
  <si>
    <t xml:space="preserve">Оборуд</t>
  </si>
  <si>
    <t xml:space="preserve">Стоимость оборудования (всего)</t>
  </si>
  <si>
    <t xml:space="preserve">ОборудЗак</t>
  </si>
  <si>
    <t xml:space="preserve">Стоимость оборудования заказчика</t>
  </si>
  <si>
    <t xml:space="preserve">ОборудПод</t>
  </si>
  <si>
    <t xml:space="preserve">Стоимость оборудования подрядчика</t>
  </si>
  <si>
    <t xml:space="preserve">ЭММ</t>
  </si>
  <si>
    <t xml:space="preserve">Эксплуатация машин</t>
  </si>
  <si>
    <t xml:space="preserve">ЭММсНРиСП</t>
  </si>
  <si>
    <t xml:space="preserve">Эксплуатация машин по ТСН-2001.16</t>
  </si>
  <si>
    <t xml:space="preserve">ЗПМ</t>
  </si>
  <si>
    <t xml:space="preserve">ЗП машинистов</t>
  </si>
  <si>
    <t xml:space="preserve">ОЗП</t>
  </si>
  <si>
    <t xml:space="preserve">Основная ЗП рабочих</t>
  </si>
  <si>
    <t xml:space="preserve">ОЗПсНРиСП</t>
  </si>
  <si>
    <t xml:space="preserve">Основная ЗП рабочих по ТСН-2001.16</t>
  </si>
  <si>
    <t xml:space="preserve">Строит</t>
  </si>
  <si>
    <t xml:space="preserve">Строительные работы с НР и СП</t>
  </si>
  <si>
    <t xml:space="preserve">Монтаж</t>
  </si>
  <si>
    <t xml:space="preserve">Монтажные работы с НР и СП</t>
  </si>
  <si>
    <t xml:space="preserve">Прочие</t>
  </si>
  <si>
    <t xml:space="preserve">Прочие работы с НР и СП</t>
  </si>
  <si>
    <t xml:space="preserve">ПрочиеЗатр</t>
  </si>
  <si>
    <t xml:space="preserve">Прочие затраты по ТСН-2001.16</t>
  </si>
  <si>
    <t xml:space="preserve">ВозврМат</t>
  </si>
  <si>
    <t xml:space="preserve">ТрудСтр</t>
  </si>
  <si>
    <t xml:space="preserve">Трудозатраты строителей</t>
  </si>
  <si>
    <t xml:space="preserve">ТрудМаш</t>
  </si>
  <si>
    <t xml:space="preserve">Трудозатраты машинистов</t>
  </si>
  <si>
    <t xml:space="preserve">ТранспМат</t>
  </si>
  <si>
    <t xml:space="preserve">Транспорт материалов</t>
  </si>
  <si>
    <t xml:space="preserve">Перевозка</t>
  </si>
  <si>
    <t xml:space="preserve">Перевозка грузов</t>
  </si>
  <si>
    <t xml:space="preserve">НР</t>
  </si>
  <si>
    <t xml:space="preserve">Накладные расходы</t>
  </si>
  <si>
    <t xml:space="preserve">СмПриб</t>
  </si>
  <si>
    <t xml:space="preserve">Сметная прибыль</t>
  </si>
  <si>
    <t xml:space="preserve">Всего</t>
  </si>
  <si>
    <t xml:space="preserve">Всего с НР и СП</t>
  </si>
  <si>
    <t xml:space="preserve">5</t>
  </si>
  <si>
    <t xml:space="preserve">Перевозка и приём отходов корчевания пней</t>
  </si>
  <si>
    <t xml:space="preserve">4</t>
  </si>
  <si>
    <t xml:space="preserve">15.1-1503-02</t>
  </si>
  <si>
    <t xml:space="preserve">Инд_исп.Сводный</t>
  </si>
  <si>
    <t xml:space="preserve">Используется Индекс "по сводному"</t>
  </si>
  <si>
    <t xml:space="preserve">Базовые уровень цен</t>
  </si>
  <si>
    <t xml:space="preserve">Текущий уровень цен, III квартал 2026, выпуск 221</t>
  </si>
  <si>
    <t xml:space="preserve">_OBSM_</t>
  </si>
  <si>
    <t xml:space="preserve">2.999-0-0</t>
  </si>
  <si>
    <t xml:space="preserve">Прочие машины</t>
  </si>
  <si>
    <t xml:space="preserve">руб.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</si>
</sst>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[RED]&quot;- &quot;#,##0.00"/>
    <numFmt numFmtId="166" formatCode="#,##0.00;[RED]&quot;- &quot;#,##0.00"/>
    <numFmt numFmtId="167" formatCode="General"/>
    <numFmt numFmtId="168" formatCode="@"/>
  </numFmts>
  <fonts count="11"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  <charset val="204"/>
    </font>
    <font>
      <sz val="11"/>
      <name val="Arial"/>
      <family val="0"/>
      <charset val="204"/>
    </font>
    <font>
      <b val="true"/>
      <sz val="12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11"/>
      <name val="Arial"/>
      <family val="0"/>
      <charset val="204"/>
    </font>
    <font>
      <b val="true"/>
      <sz val="13"/>
      <name val="Arial"/>
      <family val="0"/>
      <charset val="204"/>
    </font>
    <font>
      <i val="true"/>
      <sz val="11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P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11.72"/>
    <col collapsed="false" customWidth="true" hidden="false" outlineLevel="0" max="3" min="3" style="0" width="40.75"/>
    <col collapsed="false" customWidth="true" hidden="false" outlineLevel="0" max="4" min="4" style="0" width="11.72"/>
    <col collapsed="false" customWidth="true" hidden="false" outlineLevel="0" max="11" min="5" style="0" width="12.72"/>
    <col collapsed="false" customWidth="false" hidden="true" outlineLevel="0" max="41" min="15" style="0" width="11.53"/>
    <col collapsed="false" customWidth="true" hidden="true" outlineLevel="0" max="42" min="42" style="0" width="146.51"/>
    <col collapsed="false" customWidth="false" hidden="true" outlineLevel="0" max="47" min="43" style="0" width="11.53"/>
  </cols>
  <sheetData>
    <row r="1" customFormat="false" ht="13.45" hidden="false" customHeight="false" outlineLevel="0" collapsed="false">
      <c r="A1" s="1" t="str">
        <f aca="false">Source!B1</f>
        <v>Smeta.RU  (495) 974-1589</v>
      </c>
    </row>
    <row r="2" customFormat="false" ht="15.8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customFormat="false" ht="17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15.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15.8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customFormat="false" ht="17" hidden="false" customHeight="true" outlineLevel="0" collapsed="false">
      <c r="A6" s="5" t="str">
        <f aca="false">CONCATENATE( "ЛОКАЛЬНАЯ СМЕТА № " ,IF(Source!F12&lt;&gt;"Новый объект", Source!F12, ""))</f>
        <v>ЛОКАЛЬНАЯ СМЕТА № СР-09-02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customFormat="false" ht="15.8" hidden="false" customHeight="tru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customFormat="false" ht="19.35" hidden="false" customHeight="tru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customFormat="false" ht="14.25" hidden="false" customHeight="true" outlineLevel="0" collapsed="false">
      <c r="A9" s="8" t="s">
        <v>3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customFormat="false" ht="15.8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6.5" hidden="false" customHeight="true" outlineLevel="0" collapsed="false">
      <c r="A11" s="9" t="str">
        <f aca="false">CONCATENATE( "Основание: чертежи № " , Source!J12)</f>
        <v>Основание: чертежи № Том 6.2 ООС2, Том 6.3 ООС3 (18.09)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customFormat="false" ht="15.8" hidden="false" customHeight="true" outlineLevel="0" collapsed="false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customFormat="false" ht="5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11" t="s">
        <v>4</v>
      </c>
      <c r="J13" s="11" t="s">
        <v>5</v>
      </c>
      <c r="K13" s="2"/>
    </row>
    <row r="14" customFormat="false" ht="15.8" hidden="false" customHeight="true" outlineLevel="0" collapsed="false">
      <c r="A14" s="2"/>
      <c r="B14" s="2"/>
      <c r="C14" s="2"/>
      <c r="D14" s="2"/>
      <c r="E14" s="12" t="s">
        <v>6</v>
      </c>
      <c r="F14" s="12"/>
      <c r="G14" s="12"/>
      <c r="H14" s="12"/>
      <c r="I14" s="13" t="n">
        <f aca="false">I15+I16+I17+I18</f>
        <v>2.76</v>
      </c>
      <c r="J14" s="13" t="n">
        <f aca="false">J15+J16+J17+J18</f>
        <v>39.61</v>
      </c>
      <c r="K14" s="14" t="s">
        <v>7</v>
      </c>
    </row>
    <row r="15" customFormat="false" ht="15.8" hidden="false" customHeight="true" outlineLevel="0" collapsed="false">
      <c r="A15" s="2"/>
      <c r="B15" s="2"/>
      <c r="C15" s="2"/>
      <c r="D15" s="2"/>
      <c r="E15" s="15" t="s">
        <v>8</v>
      </c>
      <c r="F15" s="15"/>
      <c r="G15" s="15"/>
      <c r="H15" s="15"/>
      <c r="I15" s="16" t="n">
        <f aca="false">ROUND((Source!F151)/1000, 2)</f>
        <v>0</v>
      </c>
      <c r="J15" s="16" t="n">
        <f aca="false">ROUND((Source!P151)/1000, 2)</f>
        <v>0</v>
      </c>
      <c r="K15" s="2" t="s">
        <v>7</v>
      </c>
    </row>
    <row r="16" customFormat="false" ht="15.8" hidden="false" customHeight="true" outlineLevel="0" collapsed="false">
      <c r="A16" s="2"/>
      <c r="B16" s="2"/>
      <c r="C16" s="2"/>
      <c r="D16" s="2"/>
      <c r="E16" s="15" t="s">
        <v>9</v>
      </c>
      <c r="F16" s="15"/>
      <c r="G16" s="15"/>
      <c r="H16" s="15"/>
      <c r="I16" s="16" t="n">
        <f aca="false">ROUND((Source!F152)/1000, 2)</f>
        <v>0</v>
      </c>
      <c r="J16" s="16" t="n">
        <f aca="false">ROUND((Source!P152)/1000, 2)</f>
        <v>0</v>
      </c>
      <c r="K16" s="2" t="s">
        <v>7</v>
      </c>
    </row>
    <row r="17" customFormat="false" ht="15.8" hidden="false" customHeight="true" outlineLevel="0" collapsed="false">
      <c r="A17" s="2"/>
      <c r="B17" s="2"/>
      <c r="C17" s="2"/>
      <c r="D17" s="2"/>
      <c r="E17" s="15" t="s">
        <v>10</v>
      </c>
      <c r="F17" s="15"/>
      <c r="G17" s="15"/>
      <c r="H17" s="15"/>
      <c r="I17" s="16" t="n">
        <f aca="false">ROUND((Source!F143)/1000, 2)</f>
        <v>0</v>
      </c>
      <c r="J17" s="16" t="n">
        <f aca="false">ROUND((Source!P143)/1000, 2)</f>
        <v>0</v>
      </c>
      <c r="K17" s="2" t="s">
        <v>7</v>
      </c>
    </row>
    <row r="18" customFormat="false" ht="15.8" hidden="false" customHeight="true" outlineLevel="0" collapsed="false">
      <c r="A18" s="2"/>
      <c r="B18" s="2"/>
      <c r="C18" s="2"/>
      <c r="D18" s="2"/>
      <c r="E18" s="15" t="s">
        <v>11</v>
      </c>
      <c r="F18" s="15"/>
      <c r="G18" s="15"/>
      <c r="H18" s="15"/>
      <c r="I18" s="16" t="n">
        <f aca="false">ROUND((Source!F153+Source!F154)/1000, 2)</f>
        <v>2.76</v>
      </c>
      <c r="J18" s="16" t="n">
        <f aca="false">ROUND((Source!P153+Source!P154)/1000, 2)</f>
        <v>39.61</v>
      </c>
      <c r="K18" s="2" t="s">
        <v>7</v>
      </c>
    </row>
    <row r="19" customFormat="false" ht="15.8" hidden="false" customHeight="true" outlineLevel="0" collapsed="false">
      <c r="A19" s="2"/>
      <c r="B19" s="2"/>
      <c r="C19" s="2"/>
      <c r="D19" s="2"/>
      <c r="E19" s="15" t="s">
        <v>12</v>
      </c>
      <c r="F19" s="15"/>
      <c r="G19" s="15"/>
      <c r="H19" s="15"/>
      <c r="I19" s="16" t="n">
        <f aca="false">(Source!F149+ Source!F148)/1000</f>
        <v>0</v>
      </c>
      <c r="J19" s="16" t="n">
        <f aca="false">((Source!P149 + Source!P148)/1000)</f>
        <v>0</v>
      </c>
      <c r="K19" s="2" t="s">
        <v>7</v>
      </c>
    </row>
    <row r="20" customFormat="false" ht="15.8" hidden="false" customHeight="true" outlineLevel="0" collapsed="false">
      <c r="A20" s="2"/>
      <c r="B20" s="2"/>
      <c r="C20" s="2"/>
      <c r="D20" s="2"/>
      <c r="E20" s="15" t="s">
        <v>13</v>
      </c>
      <c r="F20" s="15"/>
      <c r="G20" s="15"/>
      <c r="H20" s="15"/>
      <c r="I20" s="16" t="n">
        <f aca="false">Source!F156</f>
        <v>0</v>
      </c>
      <c r="J20" s="17"/>
      <c r="K20" s="2" t="s">
        <v>14</v>
      </c>
    </row>
    <row r="21" customFormat="false" ht="15.8" hidden="true" customHeight="true" outlineLevel="0" collapsed="false">
      <c r="A21" s="2"/>
      <c r="B21" s="2"/>
      <c r="C21" s="2"/>
      <c r="D21" s="2"/>
      <c r="E21" s="15" t="s">
        <v>15</v>
      </c>
      <c r="F21" s="15"/>
      <c r="G21" s="15"/>
      <c r="H21" s="15"/>
      <c r="I21" s="17"/>
      <c r="J21" s="17"/>
      <c r="K21" s="2"/>
    </row>
    <row r="22" customFormat="false" ht="15.8" hidden="true" customHeight="true" outlineLevel="0" collapsed="false">
      <c r="A22" s="2"/>
      <c r="B22" s="2"/>
      <c r="C22" s="2"/>
      <c r="D22" s="2"/>
      <c r="E22" s="15" t="s">
        <v>16</v>
      </c>
      <c r="F22" s="15"/>
      <c r="G22" s="15"/>
      <c r="H22" s="15"/>
      <c r="I22" s="16" t="n">
        <f aca="false">SUM(Y1:Y80)/1000</f>
        <v>0</v>
      </c>
      <c r="J22" s="16" t="n">
        <f aca="false">SUM(Z1:Z80)/1000</f>
        <v>0</v>
      </c>
      <c r="K22" s="2" t="s">
        <v>7</v>
      </c>
    </row>
    <row r="23" customFormat="false" ht="15.8" hidden="false" customHeight="true" outlineLevel="0" collapsed="false">
      <c r="A23" s="2"/>
      <c r="B23" s="2"/>
      <c r="C23" s="2"/>
      <c r="D23" s="2"/>
      <c r="E23" s="2"/>
      <c r="F23" s="15"/>
      <c r="G23" s="15"/>
      <c r="H23" s="15"/>
      <c r="I23" s="17"/>
      <c r="J23" s="17"/>
      <c r="K23" s="2"/>
    </row>
    <row r="24" customFormat="false" ht="15.8" hidden="false" customHeight="true" outlineLevel="0" collapsed="false">
      <c r="A24" s="2" t="s">
        <v>17</v>
      </c>
      <c r="B24" s="2"/>
      <c r="C24" s="2"/>
      <c r="D24" s="2"/>
      <c r="E24" s="2"/>
      <c r="F24" s="15"/>
      <c r="G24" s="15"/>
      <c r="H24" s="15"/>
      <c r="I24" s="17"/>
      <c r="J24" s="17"/>
      <c r="K24" s="2"/>
    </row>
    <row r="25" customFormat="false" ht="15.8" hidden="false" customHeight="false" outlineLevel="0" collapsed="false">
      <c r="A25" s="18" t="s">
        <v>18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AP25" s="15" t="s">
        <v>18</v>
      </c>
    </row>
    <row r="26" customFormat="false" ht="91.75" hidden="false" customHeight="true" outlineLevel="0" collapsed="false">
      <c r="A26" s="19" t="s">
        <v>19</v>
      </c>
      <c r="B26" s="19" t="s">
        <v>20</v>
      </c>
      <c r="C26" s="19" t="s">
        <v>21</v>
      </c>
      <c r="D26" s="19" t="s">
        <v>22</v>
      </c>
      <c r="E26" s="19" t="s">
        <v>23</v>
      </c>
      <c r="F26" s="19" t="s">
        <v>24</v>
      </c>
      <c r="G26" s="19" t="s">
        <v>25</v>
      </c>
      <c r="H26" s="19" t="s">
        <v>26</v>
      </c>
      <c r="I26" s="19" t="s">
        <v>27</v>
      </c>
      <c r="J26" s="19" t="s">
        <v>28</v>
      </c>
      <c r="K26" s="19" t="s">
        <v>29</v>
      </c>
    </row>
    <row r="27" customFormat="false" ht="16.5" hidden="false" customHeight="true" outlineLevel="0" collapsed="false">
      <c r="A27" s="19" t="n">
        <v>1</v>
      </c>
      <c r="B27" s="19" t="n">
        <v>2</v>
      </c>
      <c r="C27" s="19" t="n">
        <v>3</v>
      </c>
      <c r="D27" s="19" t="n">
        <v>4</v>
      </c>
      <c r="E27" s="19" t="n">
        <v>5</v>
      </c>
      <c r="F27" s="19" t="n">
        <v>6</v>
      </c>
      <c r="G27" s="19" t="n">
        <v>7</v>
      </c>
      <c r="H27" s="19" t="n">
        <v>8</v>
      </c>
      <c r="I27" s="19" t="n">
        <v>9</v>
      </c>
      <c r="J27" s="19" t="n">
        <v>10</v>
      </c>
      <c r="K27" s="19" t="n">
        <v>11</v>
      </c>
    </row>
    <row r="29" customFormat="false" ht="19" hidden="false" customHeight="false" outlineLevel="0" collapsed="false">
      <c r="A29" s="20" t="str">
        <f aca="false">CONCATENATE("Локальная смета: ",IF(Source!G20&lt;&gt;"Новая локальная смета", Source!G20, ""))</f>
        <v>Локальная смета: Перевозка и приём порубочных остатков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1" customFormat="false" ht="19" hidden="false" customHeight="false" outlineLevel="0" collapsed="false">
      <c r="A31" s="20" t="str">
        <f aca="false">CONCATENATE("Раздел: ",IF(Source!G24&lt;&gt;"Новый раздел", Source!G24, ""))</f>
        <v>Раздел: Перевозка и приём порубочных остатков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customFormat="false" ht="41.5" hidden="false" customHeight="false" outlineLevel="0" collapsed="false">
      <c r="A32" s="21" t="n">
        <v>1</v>
      </c>
      <c r="B32" s="21" t="str">
        <f aca="false">Source!F28</f>
        <v>15.2-30-42</v>
      </c>
      <c r="C32" s="21" t="s">
        <v>30</v>
      </c>
      <c r="D32" s="22" t="str">
        <f aca="false">Source!H28</f>
        <v>т</v>
      </c>
      <c r="E32" s="23" t="n">
        <f aca="false">Source!I28</f>
        <v>25.57</v>
      </c>
      <c r="F32" s="24"/>
      <c r="G32" s="25"/>
      <c r="H32" s="23"/>
      <c r="I32" s="24"/>
      <c r="J32" s="23"/>
      <c r="K32" s="24"/>
      <c r="Q32" s="0" t="n">
        <f aca="false">Source!X28</f>
        <v>0</v>
      </c>
      <c r="R32" s="0" t="n">
        <f aca="false">Source!X29</f>
        <v>0</v>
      </c>
      <c r="S32" s="0" t="n">
        <f aca="false">Source!Y28</f>
        <v>0</v>
      </c>
      <c r="T32" s="0" t="n">
        <f aca="false">Source!Y29</f>
        <v>0</v>
      </c>
      <c r="U32" s="0" t="n">
        <f aca="false">ROUND((175/100)*ROUND(Source!R28, 2), 2)</f>
        <v>0</v>
      </c>
      <c r="V32" s="0" t="n">
        <f aca="false">ROUND((0/100)*ROUND(Source!R29, 2), 2)</f>
        <v>0</v>
      </c>
      <c r="AC32" s="0" t="n">
        <v>0</v>
      </c>
    </row>
    <row r="33" customFormat="false" ht="16.5" hidden="false" customHeight="false" outlineLevel="0" collapsed="false">
      <c r="A33" s="26"/>
      <c r="B33" s="26"/>
      <c r="C33" s="26" t="s">
        <v>31</v>
      </c>
      <c r="D33" s="27"/>
      <c r="E33" s="28"/>
      <c r="F33" s="29" t="n">
        <f aca="false">Source!AM28</f>
        <v>38.08</v>
      </c>
      <c r="G33" s="30" t="s">
        <v>32</v>
      </c>
      <c r="H33" s="28" t="n">
        <f aca="false">Source!AV29</f>
        <v>1</v>
      </c>
      <c r="I33" s="29" t="n">
        <f aca="false">Source!Q28</f>
        <v>1460.56</v>
      </c>
      <c r="J33" s="28" t="n">
        <f aca="false">IF(Source!BB29&lt;&gt; 0, Source!BB29, 1)</f>
        <v>18.93</v>
      </c>
      <c r="K33" s="29" t="n">
        <f aca="false">Source!Q29</f>
        <v>27648.37</v>
      </c>
    </row>
    <row r="34" customFormat="false" ht="15.8" hidden="false" customHeight="false" outlineLevel="0" collapsed="false">
      <c r="C34" s="31" t="s">
        <v>33</v>
      </c>
      <c r="H34" s="32" t="n">
        <f aca="false">I33+0-0-0</f>
        <v>1460.56</v>
      </c>
      <c r="I34" s="32"/>
      <c r="J34" s="32" t="n">
        <f aca="false">K33+0-0-0</f>
        <v>27648.37</v>
      </c>
      <c r="K34" s="32"/>
    </row>
    <row r="35" customFormat="false" ht="15.8" hidden="true" customHeight="false" outlineLevel="0" collapsed="false">
      <c r="C35" s="31" t="s">
        <v>34</v>
      </c>
      <c r="H35" s="32" t="n">
        <f aca="false">0+0</f>
        <v>0</v>
      </c>
      <c r="I35" s="32"/>
      <c r="J35" s="32" t="n">
        <f aca="false">0+0</f>
        <v>0</v>
      </c>
      <c r="K35" s="32"/>
    </row>
    <row r="36" customFormat="false" ht="15.8" hidden="false" customHeight="false" outlineLevel="0" collapsed="false">
      <c r="C36" s="31" t="s">
        <v>35</v>
      </c>
      <c r="H36" s="32" t="n">
        <f aca="false">I33+0</f>
        <v>1460.56</v>
      </c>
      <c r="I36" s="32"/>
      <c r="J36" s="32" t="n">
        <f aca="false">K33+0</f>
        <v>27648.37</v>
      </c>
      <c r="K36" s="32"/>
      <c r="O36" s="0" t="n">
        <f aca="false">I33+0</f>
        <v>1460.56</v>
      </c>
      <c r="P36" s="0" t="n">
        <f aca="false">K33+0</f>
        <v>27648.37</v>
      </c>
    </row>
    <row r="38" customFormat="false" ht="29" hidden="false" customHeight="false" outlineLevel="0" collapsed="false">
      <c r="A38" s="21" t="n">
        <v>2</v>
      </c>
      <c r="B38" s="21" t="str">
        <f aca="false">Source!F30</f>
        <v>15.1-1503-01</v>
      </c>
      <c r="C38" s="21" t="s">
        <v>36</v>
      </c>
      <c r="D38" s="22" t="str">
        <f aca="false">Source!H30</f>
        <v>1 Т</v>
      </c>
      <c r="E38" s="23" t="n">
        <f aca="false">Source!I30</f>
        <v>1.92</v>
      </c>
      <c r="F38" s="24"/>
      <c r="G38" s="25"/>
      <c r="H38" s="23"/>
      <c r="I38" s="24"/>
      <c r="J38" s="23"/>
      <c r="K38" s="24"/>
      <c r="Q38" s="0" t="n">
        <f aca="false">Source!X30</f>
        <v>0</v>
      </c>
      <c r="R38" s="0" t="n">
        <f aca="false">Source!X31</f>
        <v>0</v>
      </c>
      <c r="S38" s="0" t="n">
        <f aca="false">Source!Y30</f>
        <v>0</v>
      </c>
      <c r="T38" s="0" t="n">
        <f aca="false">Source!Y31</f>
        <v>0</v>
      </c>
      <c r="U38" s="0" t="n">
        <f aca="false">ROUND((175/100)*ROUND(Source!R30, 2), 2)</f>
        <v>0</v>
      </c>
      <c r="V38" s="0" t="n">
        <f aca="false">ROUND((0/100)*ROUND(Source!R31, 2), 2)</f>
        <v>0</v>
      </c>
      <c r="AC38" s="0" t="n">
        <v>0</v>
      </c>
    </row>
    <row r="39" customFormat="false" ht="16.5" hidden="false" customHeight="false" outlineLevel="0" collapsed="false">
      <c r="A39" s="26"/>
      <c r="B39" s="26"/>
      <c r="C39" s="26" t="s">
        <v>31</v>
      </c>
      <c r="D39" s="27"/>
      <c r="E39" s="28"/>
      <c r="F39" s="29" t="n">
        <f aca="false">Source!AM30</f>
        <v>94.47</v>
      </c>
      <c r="G39" s="33"/>
      <c r="H39" s="28" t="n">
        <f aca="false">Source!AV31</f>
        <v>1</v>
      </c>
      <c r="I39" s="29" t="n">
        <f aca="false">Source!Q30</f>
        <v>181.38</v>
      </c>
      <c r="J39" s="28" t="n">
        <f aca="false">IF(Source!BB31&lt;&gt; 0, Source!BB31, 1)</f>
        <v>5.02</v>
      </c>
      <c r="K39" s="29" t="n">
        <f aca="false">Source!Q31</f>
        <v>910.54</v>
      </c>
    </row>
    <row r="40" customFormat="false" ht="15.8" hidden="false" customHeight="false" outlineLevel="0" collapsed="false">
      <c r="C40" s="31" t="s">
        <v>33</v>
      </c>
      <c r="H40" s="32" t="n">
        <f aca="false">I39+0-0-0</f>
        <v>181.38</v>
      </c>
      <c r="I40" s="32"/>
      <c r="J40" s="32" t="n">
        <f aca="false">K39+0-0-0</f>
        <v>910.54</v>
      </c>
      <c r="K40" s="32"/>
    </row>
    <row r="41" customFormat="false" ht="15.8" hidden="true" customHeight="false" outlineLevel="0" collapsed="false">
      <c r="C41" s="31" t="s">
        <v>34</v>
      </c>
      <c r="H41" s="32" t="n">
        <f aca="false">0+0</f>
        <v>0</v>
      </c>
      <c r="I41" s="32"/>
      <c r="J41" s="32" t="n">
        <f aca="false">0+0</f>
        <v>0</v>
      </c>
      <c r="K41" s="32"/>
    </row>
    <row r="42" customFormat="false" ht="15.8" hidden="false" customHeight="false" outlineLevel="0" collapsed="false">
      <c r="C42" s="31" t="s">
        <v>35</v>
      </c>
      <c r="H42" s="32" t="n">
        <f aca="false">I39+0</f>
        <v>181.38</v>
      </c>
      <c r="I42" s="32"/>
      <c r="J42" s="32" t="n">
        <f aca="false">K39+0</f>
        <v>910.54</v>
      </c>
      <c r="K42" s="32"/>
      <c r="O42" s="0" t="n">
        <f aca="false">I39+0</f>
        <v>181.38</v>
      </c>
      <c r="P42" s="0" t="n">
        <f aca="false">K39+0</f>
        <v>910.54</v>
      </c>
    </row>
    <row r="44" customFormat="false" ht="29" hidden="false" customHeight="false" outlineLevel="0" collapsed="false">
      <c r="A44" s="21" t="n">
        <v>3</v>
      </c>
      <c r="B44" s="21" t="str">
        <f aca="false">Source!F32</f>
        <v>15.1-1503-05</v>
      </c>
      <c r="C44" s="21" t="s">
        <v>37</v>
      </c>
      <c r="D44" s="22" t="str">
        <f aca="false">Source!H32</f>
        <v>1 Т</v>
      </c>
      <c r="E44" s="23" t="n">
        <f aca="false">Source!I32</f>
        <v>23.65</v>
      </c>
      <c r="F44" s="24"/>
      <c r="G44" s="25"/>
      <c r="H44" s="23"/>
      <c r="I44" s="24"/>
      <c r="J44" s="23"/>
      <c r="K44" s="24"/>
      <c r="Q44" s="0" t="n">
        <f aca="false">Source!X32</f>
        <v>0</v>
      </c>
      <c r="R44" s="0" t="n">
        <f aca="false">Source!X33</f>
        <v>0</v>
      </c>
      <c r="S44" s="0" t="n">
        <f aca="false">Source!Y32</f>
        <v>0</v>
      </c>
      <c r="T44" s="0" t="n">
        <f aca="false">Source!Y33</f>
        <v>0</v>
      </c>
      <c r="U44" s="0" t="n">
        <f aca="false">ROUND((175/100)*ROUND(Source!R32, 2), 2)</f>
        <v>0</v>
      </c>
      <c r="V44" s="0" t="n">
        <f aca="false">ROUND((0/100)*ROUND(Source!R33, 2), 2)</f>
        <v>0</v>
      </c>
      <c r="AC44" s="0" t="n">
        <v>0</v>
      </c>
    </row>
    <row r="45" customFormat="false" ht="16.5" hidden="false" customHeight="false" outlineLevel="0" collapsed="false">
      <c r="A45" s="26"/>
      <c r="B45" s="26"/>
      <c r="C45" s="26" t="s">
        <v>31</v>
      </c>
      <c r="D45" s="27"/>
      <c r="E45" s="28"/>
      <c r="F45" s="29" t="n">
        <f aca="false">Source!AM32</f>
        <v>29.07</v>
      </c>
      <c r="G45" s="33"/>
      <c r="H45" s="28" t="n">
        <f aca="false">Source!AV33</f>
        <v>1</v>
      </c>
      <c r="I45" s="29" t="n">
        <f aca="false">Source!Q32</f>
        <v>687.51</v>
      </c>
      <c r="J45" s="28" t="n">
        <f aca="false">IF(Source!BB33&lt;&gt; 0, Source!BB33, 1)</f>
        <v>10.25</v>
      </c>
      <c r="K45" s="29" t="n">
        <f aca="false">Source!Q33</f>
        <v>7046.93</v>
      </c>
    </row>
    <row r="46" customFormat="false" ht="15.8" hidden="false" customHeight="false" outlineLevel="0" collapsed="false">
      <c r="C46" s="31" t="s">
        <v>33</v>
      </c>
      <c r="H46" s="32" t="n">
        <f aca="false">I45+0-0-0</f>
        <v>687.51</v>
      </c>
      <c r="I46" s="32"/>
      <c r="J46" s="32" t="n">
        <f aca="false">K45+0-0-0</f>
        <v>7046.93</v>
      </c>
      <c r="K46" s="32"/>
    </row>
    <row r="47" customFormat="false" ht="15.8" hidden="true" customHeight="false" outlineLevel="0" collapsed="false">
      <c r="C47" s="31" t="s">
        <v>34</v>
      </c>
      <c r="H47" s="32" t="n">
        <f aca="false">0+0</f>
        <v>0</v>
      </c>
      <c r="I47" s="32"/>
      <c r="J47" s="32" t="n">
        <f aca="false">0+0</f>
        <v>0</v>
      </c>
      <c r="K47" s="32"/>
    </row>
    <row r="48" customFormat="false" ht="15.8" hidden="false" customHeight="false" outlineLevel="0" collapsed="false">
      <c r="C48" s="31" t="s">
        <v>35</v>
      </c>
      <c r="H48" s="32" t="n">
        <f aca="false">I45+0</f>
        <v>687.51</v>
      </c>
      <c r="I48" s="32"/>
      <c r="J48" s="32" t="n">
        <f aca="false">K45+0</f>
        <v>7046.93</v>
      </c>
      <c r="K48" s="32"/>
      <c r="O48" s="0" t="n">
        <f aca="false">I45+0</f>
        <v>687.51</v>
      </c>
      <c r="P48" s="0" t="n">
        <f aca="false">K45+0</f>
        <v>7046.93</v>
      </c>
    </row>
    <row r="51" customFormat="false" ht="16.5" hidden="false" customHeight="false" outlineLevel="0" collapsed="false">
      <c r="A51" s="34" t="str">
        <f aca="false">CONCATENATE("Итого по разделу: ",IF(Source!G35&lt;&gt;"Новый раздел", Source!G35, ""))</f>
        <v>Итого по разделу: Перевозка и приём порубочных остатков</v>
      </c>
      <c r="B51" s="34"/>
      <c r="C51" s="34"/>
      <c r="D51" s="34"/>
      <c r="E51" s="34"/>
      <c r="F51" s="34"/>
      <c r="G51" s="34"/>
      <c r="H51" s="32"/>
      <c r="I51" s="32" t="n">
        <f aca="false">SUM(O31:O50)</f>
        <v>2329.45</v>
      </c>
      <c r="J51" s="32" t="n">
        <f aca="false">SUM(P31:P50)</f>
        <v>35605.84</v>
      </c>
      <c r="K51" s="32"/>
    </row>
    <row r="52" customFormat="false" ht="12.8" hidden="true" customHeight="false" outlineLevel="0" collapsed="false">
      <c r="A52" s="0" t="s">
        <v>38</v>
      </c>
      <c r="I52" s="0" t="n">
        <f aca="false">SUM(W31:W51)</f>
        <v>0</v>
      </c>
      <c r="J52" s="0" t="n">
        <f aca="false">SUM(X31:X51)</f>
        <v>0</v>
      </c>
    </row>
    <row r="53" customFormat="false" ht="12.8" hidden="true" customHeight="false" outlineLevel="0" collapsed="false">
      <c r="A53" s="0" t="s">
        <v>39</v>
      </c>
      <c r="I53" s="0" t="n">
        <f aca="false">SUM(Y31:Y52)</f>
        <v>0</v>
      </c>
      <c r="J53" s="0" t="n">
        <f aca="false">SUM(Z31:Z52)</f>
        <v>0</v>
      </c>
    </row>
    <row r="55" customFormat="false" ht="19" hidden="false" customHeight="false" outlineLevel="0" collapsed="false">
      <c r="A55" s="20" t="str">
        <f aca="false">CONCATENATE("Раздел: ",IF(Source!G65&lt;&gt;"Новый раздел", Source!G65, ""))</f>
        <v>Раздел: Перевозка и приём отходов корчевания пней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customFormat="false" ht="41.5" hidden="false" customHeight="false" outlineLevel="0" collapsed="false">
      <c r="A56" s="21" t="n">
        <v>4</v>
      </c>
      <c r="B56" s="21" t="str">
        <f aca="false">Source!F69</f>
        <v>15.2-30-42</v>
      </c>
      <c r="C56" s="21" t="s">
        <v>30</v>
      </c>
      <c r="D56" s="22" t="str">
        <f aca="false">Source!H69</f>
        <v>т</v>
      </c>
      <c r="E56" s="23" t="n">
        <f aca="false">Source!I69</f>
        <v>3.35</v>
      </c>
      <c r="F56" s="24"/>
      <c r="G56" s="25"/>
      <c r="H56" s="23"/>
      <c r="I56" s="24"/>
      <c r="J56" s="23"/>
      <c r="K56" s="24"/>
      <c r="Q56" s="0" t="n">
        <f aca="false">Source!X69</f>
        <v>0</v>
      </c>
      <c r="R56" s="0" t="n">
        <f aca="false">Source!X70</f>
        <v>0</v>
      </c>
      <c r="S56" s="0" t="n">
        <f aca="false">Source!Y69</f>
        <v>0</v>
      </c>
      <c r="T56" s="0" t="n">
        <f aca="false">Source!Y70</f>
        <v>0</v>
      </c>
      <c r="U56" s="0" t="n">
        <f aca="false">ROUND((175/100)*ROUND(Source!R69, 2), 2)</f>
        <v>0</v>
      </c>
      <c r="V56" s="0" t="n">
        <f aca="false">ROUND((0/100)*ROUND(Source!R70, 2), 2)</f>
        <v>0</v>
      </c>
      <c r="AC56" s="0" t="n">
        <v>0</v>
      </c>
    </row>
    <row r="57" customFormat="false" ht="16.5" hidden="false" customHeight="false" outlineLevel="0" collapsed="false">
      <c r="A57" s="26"/>
      <c r="B57" s="26"/>
      <c r="C57" s="26" t="s">
        <v>31</v>
      </c>
      <c r="D57" s="27"/>
      <c r="E57" s="28"/>
      <c r="F57" s="29" t="n">
        <f aca="false">Source!AM69</f>
        <v>38.08</v>
      </c>
      <c r="G57" s="33"/>
      <c r="H57" s="28" t="n">
        <f aca="false">Source!AV70</f>
        <v>1</v>
      </c>
      <c r="I57" s="29" t="n">
        <f aca="false">Source!Q69</f>
        <v>127.57</v>
      </c>
      <c r="J57" s="28" t="n">
        <f aca="false">IF(Source!BB70&lt;&gt; 0, Source!BB70, 1)</f>
        <v>18.93</v>
      </c>
      <c r="K57" s="29" t="n">
        <f aca="false">Source!Q70</f>
        <v>2414.86</v>
      </c>
    </row>
    <row r="58" customFormat="false" ht="15.8" hidden="false" customHeight="false" outlineLevel="0" collapsed="false">
      <c r="C58" s="31" t="s">
        <v>33</v>
      </c>
      <c r="H58" s="32" t="n">
        <f aca="false">I57+0-0-0</f>
        <v>127.57</v>
      </c>
      <c r="I58" s="32"/>
      <c r="J58" s="32" t="n">
        <f aca="false">K57+0-0-0</f>
        <v>2414.86</v>
      </c>
      <c r="K58" s="32"/>
    </row>
    <row r="59" customFormat="false" ht="15.8" hidden="true" customHeight="false" outlineLevel="0" collapsed="false">
      <c r="C59" s="31" t="s">
        <v>34</v>
      </c>
      <c r="H59" s="32" t="n">
        <f aca="false">0+0</f>
        <v>0</v>
      </c>
      <c r="I59" s="32"/>
      <c r="J59" s="32" t="n">
        <f aca="false">0+0</f>
        <v>0</v>
      </c>
      <c r="K59" s="32"/>
    </row>
    <row r="60" customFormat="false" ht="15.8" hidden="false" customHeight="false" outlineLevel="0" collapsed="false">
      <c r="C60" s="31" t="s">
        <v>35</v>
      </c>
      <c r="H60" s="32" t="n">
        <f aca="false">I57+0</f>
        <v>127.57</v>
      </c>
      <c r="I60" s="32"/>
      <c r="J60" s="32" t="n">
        <f aca="false">K57+0</f>
        <v>2414.86</v>
      </c>
      <c r="K60" s="32"/>
      <c r="O60" s="0" t="n">
        <f aca="false">I57+0</f>
        <v>127.57</v>
      </c>
      <c r="P60" s="0" t="n">
        <f aca="false">K57+0</f>
        <v>2414.86</v>
      </c>
    </row>
    <row r="62" customFormat="false" ht="29" hidden="false" customHeight="false" outlineLevel="0" collapsed="false">
      <c r="A62" s="21" t="n">
        <v>5</v>
      </c>
      <c r="B62" s="21" t="str">
        <f aca="false">Source!F71</f>
        <v>15.1-1503-02</v>
      </c>
      <c r="C62" s="21" t="s">
        <v>40</v>
      </c>
      <c r="D62" s="22" t="str">
        <f aca="false">Source!H71</f>
        <v>1 Т</v>
      </c>
      <c r="E62" s="23" t="n">
        <f aca="false">Source!I71</f>
        <v>3.35</v>
      </c>
      <c r="F62" s="24"/>
      <c r="G62" s="25"/>
      <c r="H62" s="23"/>
      <c r="I62" s="24"/>
      <c r="J62" s="23"/>
      <c r="K62" s="24"/>
      <c r="Q62" s="0" t="n">
        <f aca="false">Source!X71</f>
        <v>0</v>
      </c>
      <c r="R62" s="0" t="n">
        <f aca="false">Source!X72</f>
        <v>0</v>
      </c>
      <c r="S62" s="0" t="n">
        <f aca="false">Source!Y71</f>
        <v>0</v>
      </c>
      <c r="T62" s="0" t="n">
        <f aca="false">Source!Y72</f>
        <v>0</v>
      </c>
      <c r="U62" s="0" t="n">
        <f aca="false">ROUND((175/100)*ROUND(Source!R71, 2), 2)</f>
        <v>0</v>
      </c>
      <c r="V62" s="0" t="n">
        <f aca="false">ROUND((0/100)*ROUND(Source!R72, 2), 2)</f>
        <v>0</v>
      </c>
      <c r="AC62" s="0" t="n">
        <v>0</v>
      </c>
    </row>
    <row r="63" customFormat="false" ht="16.5" hidden="false" customHeight="false" outlineLevel="0" collapsed="false">
      <c r="A63" s="26"/>
      <c r="B63" s="26"/>
      <c r="C63" s="26" t="s">
        <v>31</v>
      </c>
      <c r="D63" s="27"/>
      <c r="E63" s="28"/>
      <c r="F63" s="29" t="n">
        <f aca="false">Source!AM71</f>
        <v>89.56</v>
      </c>
      <c r="G63" s="33"/>
      <c r="H63" s="28" t="n">
        <f aca="false">Source!AV72</f>
        <v>1</v>
      </c>
      <c r="I63" s="29" t="n">
        <f aca="false">Source!Q71</f>
        <v>300.03</v>
      </c>
      <c r="J63" s="28" t="n">
        <f aca="false">IF(Source!BB72&lt;&gt; 0, Source!BB72, 1)</f>
        <v>5.31</v>
      </c>
      <c r="K63" s="29" t="n">
        <f aca="false">Source!Q72</f>
        <v>1593.14</v>
      </c>
    </row>
    <row r="64" customFormat="false" ht="15.8" hidden="false" customHeight="false" outlineLevel="0" collapsed="false">
      <c r="C64" s="31" t="s">
        <v>33</v>
      </c>
      <c r="H64" s="32" t="n">
        <f aca="false">I63+0-0-0</f>
        <v>300.03</v>
      </c>
      <c r="I64" s="32"/>
      <c r="J64" s="32" t="n">
        <f aca="false">K63+0-0-0</f>
        <v>1593.14</v>
      </c>
      <c r="K64" s="32"/>
    </row>
    <row r="65" customFormat="false" ht="15.8" hidden="true" customHeight="false" outlineLevel="0" collapsed="false">
      <c r="C65" s="31" t="s">
        <v>34</v>
      </c>
      <c r="H65" s="32" t="n">
        <f aca="false">0+0</f>
        <v>0</v>
      </c>
      <c r="I65" s="32"/>
      <c r="J65" s="32" t="n">
        <f aca="false">0+0</f>
        <v>0</v>
      </c>
      <c r="K65" s="32"/>
    </row>
    <row r="66" customFormat="false" ht="15.8" hidden="false" customHeight="false" outlineLevel="0" collapsed="false">
      <c r="C66" s="31" t="s">
        <v>35</v>
      </c>
      <c r="H66" s="32" t="n">
        <f aca="false">I63+0</f>
        <v>300.03</v>
      </c>
      <c r="I66" s="32"/>
      <c r="J66" s="32" t="n">
        <f aca="false">K63+0</f>
        <v>1593.14</v>
      </c>
      <c r="K66" s="32"/>
      <c r="O66" s="0" t="n">
        <f aca="false">I63+0</f>
        <v>300.03</v>
      </c>
      <c r="P66" s="0" t="n">
        <f aca="false">K63+0</f>
        <v>1593.14</v>
      </c>
    </row>
    <row r="69" customFormat="false" ht="16.5" hidden="false" customHeight="false" outlineLevel="0" collapsed="false">
      <c r="A69" s="34" t="str">
        <f aca="false">CONCATENATE("Итого по разделу: ",IF(Source!G74&lt;&gt;"Новый раздел", Source!G74, ""))</f>
        <v>Итого по разделу: Перевозка и приём отходов корчевания пней</v>
      </c>
      <c r="B69" s="34"/>
      <c r="C69" s="34"/>
      <c r="D69" s="34"/>
      <c r="E69" s="34"/>
      <c r="F69" s="34"/>
      <c r="G69" s="34"/>
      <c r="H69" s="32"/>
      <c r="I69" s="32" t="n">
        <f aca="false">SUM(O55:O68)</f>
        <v>427.6</v>
      </c>
      <c r="J69" s="32" t="n">
        <f aca="false">SUM(P55:P68)</f>
        <v>4008</v>
      </c>
      <c r="K69" s="32"/>
    </row>
    <row r="70" customFormat="false" ht="12.8" hidden="true" customHeight="false" outlineLevel="0" collapsed="false">
      <c r="A70" s="0" t="s">
        <v>38</v>
      </c>
      <c r="I70" s="0" t="n">
        <f aca="false">SUM(W55:W69)</f>
        <v>0</v>
      </c>
      <c r="J70" s="0" t="n">
        <f aca="false">SUM(X55:X69)</f>
        <v>0</v>
      </c>
    </row>
    <row r="71" customFormat="false" ht="12.8" hidden="true" customHeight="false" outlineLevel="0" collapsed="false">
      <c r="A71" s="0" t="s">
        <v>39</v>
      </c>
      <c r="I71" s="0" t="n">
        <f aca="false">SUM(Y55:Y70)</f>
        <v>0</v>
      </c>
      <c r="J71" s="0" t="n">
        <f aca="false">SUM(Z55:Z70)</f>
        <v>0</v>
      </c>
    </row>
    <row r="73" customFormat="false" ht="16.5" hidden="false" customHeight="false" outlineLevel="0" collapsed="false">
      <c r="A73" s="34" t="str">
        <f aca="false">CONCATENATE("Итого по локальной смете: ",IF(Source!G104&lt;&gt;"Новая локальная смета", Source!G104, ""))</f>
        <v>Итого по локальной смете: Перевозка и приём порубочных остатков</v>
      </c>
      <c r="B73" s="34"/>
      <c r="C73" s="34"/>
      <c r="D73" s="34"/>
      <c r="E73" s="34"/>
      <c r="F73" s="34"/>
      <c r="G73" s="34"/>
      <c r="H73" s="32"/>
      <c r="I73" s="32" t="n">
        <f aca="false">SUM(O29:O72)</f>
        <v>2757.05</v>
      </c>
      <c r="J73" s="32" t="n">
        <f aca="false">SUM(P29:P72)</f>
        <v>39613.84</v>
      </c>
      <c r="K73" s="32"/>
    </row>
    <row r="74" customFormat="false" ht="12.8" hidden="true" customHeight="false" outlineLevel="0" collapsed="false">
      <c r="A74" s="0" t="s">
        <v>38</v>
      </c>
      <c r="I74" s="0" t="n">
        <f aca="false">SUM(W29:W73)</f>
        <v>0</v>
      </c>
      <c r="J74" s="0" t="n">
        <f aca="false">SUM(X29:X73)</f>
        <v>0</v>
      </c>
    </row>
    <row r="75" customFormat="false" ht="12.8" hidden="true" customHeight="false" outlineLevel="0" collapsed="false">
      <c r="A75" s="0" t="s">
        <v>39</v>
      </c>
      <c r="I75" s="0" t="n">
        <f aca="false">SUM(Y29:Y74)</f>
        <v>0</v>
      </c>
      <c r="J75" s="0" t="n">
        <f aca="false">SUM(Z29:Z74)</f>
        <v>0</v>
      </c>
    </row>
    <row r="76" customFormat="false" ht="16.5" hidden="false" customHeight="false" outlineLevel="0" collapsed="false">
      <c r="C76" s="35" t="str">
        <f aca="false">Source!H114</f>
        <v>Стоимость оборудования заказчика</v>
      </c>
      <c r="D76" s="35"/>
      <c r="E76" s="35"/>
      <c r="F76" s="35"/>
      <c r="G76" s="35"/>
      <c r="H76" s="36" t="n">
        <f aca="false">Source!F114</f>
        <v>0</v>
      </c>
      <c r="I76" s="36"/>
      <c r="J76" s="36" t="n">
        <f aca="false">Source!P114</f>
        <v>0</v>
      </c>
      <c r="K76" s="36"/>
    </row>
    <row r="78" customFormat="false" ht="16.5" hidden="false" customHeight="false" outlineLevel="0" collapsed="false">
      <c r="A78" s="34" t="str">
        <f aca="false">CONCATENATE("Итого по смете: ",IF(Source!G134&lt;&gt;"Новый объект", Source!G134, ""))</f>
        <v>Итого по смете: Перевозка и приём порубочных остатков</v>
      </c>
      <c r="B78" s="34"/>
      <c r="C78" s="34"/>
      <c r="D78" s="34"/>
      <c r="E78" s="34"/>
      <c r="F78" s="34"/>
      <c r="G78" s="34"/>
      <c r="H78" s="32"/>
      <c r="I78" s="32" t="n">
        <f aca="false">SUM(O1:O77)</f>
        <v>2757.05</v>
      </c>
      <c r="J78" s="32" t="n">
        <f aca="false">SUM(P1:P77)</f>
        <v>39613.84</v>
      </c>
      <c r="K78" s="32"/>
    </row>
    <row r="79" customFormat="false" ht="12.8" hidden="true" customHeight="false" outlineLevel="0" collapsed="false">
      <c r="A79" s="0" t="s">
        <v>38</v>
      </c>
      <c r="I79" s="0" t="n">
        <f aca="false">SUM(W1:W78)</f>
        <v>0</v>
      </c>
      <c r="J79" s="0" t="n">
        <f aca="false">SUM(X1:X78)</f>
        <v>0</v>
      </c>
    </row>
    <row r="80" customFormat="false" ht="12.8" hidden="true" customHeight="false" outlineLevel="0" collapsed="false">
      <c r="A80" s="0" t="s">
        <v>39</v>
      </c>
      <c r="I80" s="0" t="n">
        <f aca="false">SUM(Y1:Y79)</f>
        <v>0</v>
      </c>
      <c r="J80" s="0" t="n">
        <f aca="false">SUM(Z1:Z79)</f>
        <v>0</v>
      </c>
    </row>
    <row r="83" customFormat="false" ht="15.8" hidden="false" customHeight="true" outlineLevel="0" collapsed="false">
      <c r="A83" s="37" t="s">
        <v>41</v>
      </c>
      <c r="B83" s="37"/>
      <c r="C83" s="38" t="str">
        <f aca="false">IF(Source!AC12&lt;&gt;"", Source!AC12," ")</f>
        <v> </v>
      </c>
      <c r="D83" s="38"/>
      <c r="E83" s="38"/>
      <c r="F83" s="38"/>
      <c r="G83" s="38"/>
      <c r="H83" s="15" t="str">
        <f aca="false">IF(Source!AB12&lt;&gt;"", Source!AB12," ")</f>
        <v> </v>
      </c>
      <c r="I83" s="15"/>
      <c r="J83" s="15"/>
      <c r="K83" s="15"/>
    </row>
    <row r="84" customFormat="false" ht="15.8" hidden="false" customHeight="true" outlineLevel="0" collapsed="false">
      <c r="A84" s="2"/>
      <c r="B84" s="2"/>
      <c r="C84" s="4" t="s">
        <v>42</v>
      </c>
      <c r="D84" s="4"/>
      <c r="E84" s="4"/>
      <c r="F84" s="4"/>
      <c r="G84" s="4"/>
      <c r="H84" s="2"/>
      <c r="I84" s="2"/>
      <c r="J84" s="2"/>
      <c r="K84" s="2"/>
    </row>
    <row r="85" customFormat="false" ht="15.8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customFormat="false" ht="15.8" hidden="false" customHeight="true" outlineLevel="0" collapsed="false">
      <c r="A86" s="37" t="s">
        <v>43</v>
      </c>
      <c r="B86" s="37"/>
      <c r="C86" s="38" t="str">
        <f aca="false">IF(Source!AE12&lt;&gt;"", Source!AE12," ")</f>
        <v> </v>
      </c>
      <c r="D86" s="38"/>
      <c r="E86" s="38"/>
      <c r="F86" s="38"/>
      <c r="G86" s="38"/>
      <c r="H86" s="15" t="str">
        <f aca="false">IF(Source!AD12&lt;&gt;"", Source!AD12," ")</f>
        <v> </v>
      </c>
      <c r="I86" s="15"/>
      <c r="J86" s="15"/>
      <c r="K86" s="15"/>
    </row>
    <row r="87" customFormat="false" ht="15.8" hidden="false" customHeight="true" outlineLevel="0" collapsed="false">
      <c r="A87" s="2"/>
      <c r="B87" s="2"/>
      <c r="C87" s="4" t="s">
        <v>42</v>
      </c>
      <c r="D87" s="4"/>
      <c r="E87" s="4"/>
      <c r="F87" s="4"/>
      <c r="G87" s="4"/>
      <c r="H87" s="2"/>
      <c r="I87" s="2"/>
      <c r="J87" s="2"/>
      <c r="K87" s="2"/>
    </row>
  </sheetData>
  <mergeCells count="70">
    <mergeCell ref="A3:K3"/>
    <mergeCell ref="A4:K4"/>
    <mergeCell ref="A6:K6"/>
    <mergeCell ref="A8:K8"/>
    <mergeCell ref="A9:K9"/>
    <mergeCell ref="A11:K11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A25:K25"/>
    <mergeCell ref="A29:K29"/>
    <mergeCell ref="A31:K31"/>
    <mergeCell ref="H34:I34"/>
    <mergeCell ref="J34:K34"/>
    <mergeCell ref="H35:I35"/>
    <mergeCell ref="J35:K35"/>
    <mergeCell ref="H36:I36"/>
    <mergeCell ref="J36:K36"/>
    <mergeCell ref="H40:I40"/>
    <mergeCell ref="J40:K40"/>
    <mergeCell ref="H41:I41"/>
    <mergeCell ref="J41:K41"/>
    <mergeCell ref="H42:I42"/>
    <mergeCell ref="J42:K42"/>
    <mergeCell ref="H46:I46"/>
    <mergeCell ref="J46:K46"/>
    <mergeCell ref="H47:I47"/>
    <mergeCell ref="J47:K47"/>
    <mergeCell ref="H48:I48"/>
    <mergeCell ref="J48:K48"/>
    <mergeCell ref="A51:G51"/>
    <mergeCell ref="H51:I51"/>
    <mergeCell ref="J51:K51"/>
    <mergeCell ref="A55:K55"/>
    <mergeCell ref="H58:I58"/>
    <mergeCell ref="J58:K58"/>
    <mergeCell ref="H59:I59"/>
    <mergeCell ref="J59:K59"/>
    <mergeCell ref="H60:I60"/>
    <mergeCell ref="J60:K60"/>
    <mergeCell ref="H64:I64"/>
    <mergeCell ref="J64:K64"/>
    <mergeCell ref="H65:I65"/>
    <mergeCell ref="J65:K65"/>
    <mergeCell ref="H66:I66"/>
    <mergeCell ref="J66:K66"/>
    <mergeCell ref="A69:G69"/>
    <mergeCell ref="H69:I69"/>
    <mergeCell ref="J69:K69"/>
    <mergeCell ref="A73:G73"/>
    <mergeCell ref="H73:I73"/>
    <mergeCell ref="J73:K73"/>
    <mergeCell ref="C76:G76"/>
    <mergeCell ref="H76:I76"/>
    <mergeCell ref="J76:K76"/>
    <mergeCell ref="A78:G78"/>
    <mergeCell ref="H78:I78"/>
    <mergeCell ref="J78:K78"/>
    <mergeCell ref="A83:B83"/>
    <mergeCell ref="H83:K83"/>
    <mergeCell ref="C84:G84"/>
    <mergeCell ref="A86:B86"/>
    <mergeCell ref="H86:K86"/>
    <mergeCell ref="C87:G87"/>
  </mergeCells>
  <printOptions headings="false" gridLines="false" gridLinesSet="true" horizontalCentered="false" verticalCentered="false"/>
  <pageMargins left="0.4" right="0.2" top="0.298611111111111" bottom="0.4375" header="0.2" footer="0.2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U174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3" activeCellId="0" sqref="A13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44</v>
      </c>
      <c r="D1" s="0" t="s">
        <v>45</v>
      </c>
      <c r="F1" s="0" t="n">
        <v>0</v>
      </c>
      <c r="G1" s="0" t="n">
        <v>0</v>
      </c>
      <c r="H1" s="0" t="n">
        <v>0</v>
      </c>
      <c r="I1" s="0" t="s">
        <v>46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47</v>
      </c>
      <c r="G4" s="0" t="s">
        <v>48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169</v>
      </c>
      <c r="C12" s="0" t="n">
        <v>0</v>
      </c>
      <c r="D12" s="0" t="n">
        <f aca="false">ROW(A134)</f>
        <v>134</v>
      </c>
      <c r="E12" s="0" t="n">
        <v>0</v>
      </c>
      <c r="F12" s="0" t="s">
        <v>49</v>
      </c>
      <c r="G12" s="0" t="s">
        <v>50</v>
      </c>
      <c r="I12" s="0" t="n">
        <v>0</v>
      </c>
      <c r="J12" s="0" t="s">
        <v>51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52</v>
      </c>
      <c r="V12" s="0" t="n">
        <v>9</v>
      </c>
      <c r="BB12" s="0" t="n">
        <v>0</v>
      </c>
      <c r="BH12" s="0" t="s">
        <v>53</v>
      </c>
      <c r="BI12" s="0" t="s">
        <v>54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55</v>
      </c>
      <c r="CA12" s="0" t="s">
        <v>56</v>
      </c>
      <c r="CB12" s="0" t="s">
        <v>56</v>
      </c>
      <c r="CC12" s="0" t="s">
        <v>56</v>
      </c>
      <c r="CD12" s="0" t="s">
        <v>56</v>
      </c>
      <c r="CE12" s="0" t="s">
        <v>57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58</v>
      </c>
      <c r="CR12" s="0" t="s">
        <v>59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5" customFormat="false" ht="12.75" hidden="false" customHeight="false" outlineLevel="0" collapsed="false">
      <c r="A15" s="0" t="n">
        <v>15</v>
      </c>
      <c r="B15" s="0" t="n">
        <v>1</v>
      </c>
    </row>
    <row r="18" customFormat="false" ht="12.75" hidden="false" customHeight="false" outlineLevel="0" collapsed="false">
      <c r="A18" s="0" t="n">
        <v>52</v>
      </c>
      <c r="B18" s="0" t="n">
        <f aca="false">B134</f>
        <v>169</v>
      </c>
      <c r="C18" s="0" t="n">
        <f aca="false">C134</f>
        <v>1</v>
      </c>
      <c r="D18" s="0" t="n">
        <f aca="false">D134</f>
        <v>12</v>
      </c>
      <c r="E18" s="0" t="n">
        <f aca="false">E134</f>
        <v>0</v>
      </c>
      <c r="F18" s="0" t="str">
        <f aca="false">F134</f>
        <v>СР-09-02</v>
      </c>
      <c r="G18" s="0" t="str">
        <f aca="false">G134</f>
        <v>Перевозка и приём порубочных остатков</v>
      </c>
      <c r="O18" s="0" t="n">
        <f aca="false">O134</f>
        <v>2757.05</v>
      </c>
      <c r="P18" s="0" t="n">
        <f aca="false">P134</f>
        <v>0</v>
      </c>
      <c r="Q18" s="0" t="n">
        <f aca="false">Q134</f>
        <v>2757.05</v>
      </c>
      <c r="R18" s="0" t="n">
        <f aca="false">R134</f>
        <v>0</v>
      </c>
      <c r="S18" s="0" t="n">
        <f aca="false">S134</f>
        <v>0</v>
      </c>
      <c r="T18" s="0" t="n">
        <f aca="false">T134</f>
        <v>0</v>
      </c>
      <c r="U18" s="0" t="n">
        <f aca="false">U134</f>
        <v>0</v>
      </c>
      <c r="V18" s="0" t="n">
        <f aca="false">V134</f>
        <v>0</v>
      </c>
      <c r="W18" s="0" t="n">
        <f aca="false">W134</f>
        <v>0</v>
      </c>
      <c r="X18" s="0" t="n">
        <f aca="false">X134</f>
        <v>0</v>
      </c>
      <c r="Y18" s="0" t="n">
        <f aca="false">Y134</f>
        <v>0</v>
      </c>
      <c r="Z18" s="0" t="n">
        <f aca="false">Z134</f>
        <v>0</v>
      </c>
      <c r="AA18" s="0" t="n">
        <f aca="false">AA134</f>
        <v>0</v>
      </c>
      <c r="AB18" s="0" t="n">
        <f aca="false">AB134</f>
        <v>0</v>
      </c>
      <c r="AC18" s="0" t="n">
        <f aca="false">AC134</f>
        <v>0</v>
      </c>
      <c r="AD18" s="0" t="n">
        <f aca="false">AD134</f>
        <v>0</v>
      </c>
      <c r="AE18" s="0" t="n">
        <f aca="false">AE134</f>
        <v>0</v>
      </c>
      <c r="AF18" s="0" t="n">
        <f aca="false">AF134</f>
        <v>0</v>
      </c>
      <c r="AG18" s="0" t="n">
        <f aca="false">AG134</f>
        <v>0</v>
      </c>
      <c r="AH18" s="0" t="n">
        <f aca="false">AH134</f>
        <v>0</v>
      </c>
      <c r="AI18" s="0" t="n">
        <f aca="false">AI134</f>
        <v>0</v>
      </c>
      <c r="AJ18" s="0" t="n">
        <f aca="false">AJ134</f>
        <v>0</v>
      </c>
      <c r="AK18" s="0" t="n">
        <f aca="false">AK134</f>
        <v>0</v>
      </c>
      <c r="AL18" s="0" t="n">
        <f aca="false">AL134</f>
        <v>0</v>
      </c>
      <c r="AM18" s="0" t="n">
        <f aca="false">AM134</f>
        <v>0</v>
      </c>
      <c r="AN18" s="0" t="n">
        <f aca="false">AN134</f>
        <v>0</v>
      </c>
      <c r="AO18" s="0" t="n">
        <f aca="false">AO134</f>
        <v>0</v>
      </c>
      <c r="AP18" s="0" t="n">
        <f aca="false">AP134</f>
        <v>0</v>
      </c>
      <c r="AQ18" s="0" t="n">
        <f aca="false">AQ134</f>
        <v>0</v>
      </c>
      <c r="AR18" s="0" t="n">
        <f aca="false">AR134</f>
        <v>2757.05</v>
      </c>
      <c r="AS18" s="0" t="n">
        <f aca="false">AS134</f>
        <v>0</v>
      </c>
      <c r="AT18" s="0" t="n">
        <f aca="false">AT134</f>
        <v>0</v>
      </c>
      <c r="AU18" s="0" t="n">
        <f aca="false">AU134</f>
        <v>2757.05</v>
      </c>
      <c r="AV18" s="0" t="n">
        <f aca="false">AV134</f>
        <v>0</v>
      </c>
      <c r="AW18" s="0" t="n">
        <f aca="false">AW134</f>
        <v>0</v>
      </c>
      <c r="AX18" s="0" t="n">
        <f aca="false">AX134</f>
        <v>0</v>
      </c>
      <c r="AY18" s="0" t="n">
        <f aca="false">AY134</f>
        <v>0</v>
      </c>
      <c r="AZ18" s="0" t="n">
        <f aca="false">AZ134</f>
        <v>0</v>
      </c>
      <c r="BA18" s="0" t="n">
        <f aca="false">BA134</f>
        <v>0</v>
      </c>
      <c r="BB18" s="0" t="n">
        <f aca="false">BB134</f>
        <v>0</v>
      </c>
      <c r="BC18" s="0" t="n">
        <f aca="false">BC134</f>
        <v>0</v>
      </c>
      <c r="BD18" s="0" t="n">
        <f aca="false">BD134</f>
        <v>0</v>
      </c>
      <c r="BE18" s="0" t="n">
        <f aca="false">BE134</f>
        <v>0</v>
      </c>
      <c r="BF18" s="0" t="n">
        <f aca="false">BF134</f>
        <v>0</v>
      </c>
      <c r="BG18" s="0" t="n">
        <f aca="false">BG134</f>
        <v>0</v>
      </c>
      <c r="BH18" s="0" t="n">
        <f aca="false">BH134</f>
        <v>0</v>
      </c>
      <c r="BI18" s="0" t="n">
        <f aca="false">BI134</f>
        <v>0</v>
      </c>
      <c r="BJ18" s="0" t="n">
        <f aca="false">BJ134</f>
        <v>0</v>
      </c>
      <c r="BK18" s="0" t="n">
        <f aca="false">BK134</f>
        <v>0</v>
      </c>
      <c r="BL18" s="0" t="n">
        <f aca="false">BL134</f>
        <v>0</v>
      </c>
      <c r="BM18" s="0" t="n">
        <f aca="false">BM134</f>
        <v>0</v>
      </c>
      <c r="BN18" s="0" t="n">
        <f aca="false">BN134</f>
        <v>0</v>
      </c>
      <c r="BO18" s="0" t="n">
        <f aca="false">BO134</f>
        <v>0</v>
      </c>
      <c r="BP18" s="0" t="n">
        <f aca="false">BP134</f>
        <v>0</v>
      </c>
      <c r="BQ18" s="0" t="n">
        <f aca="false">BQ134</f>
        <v>0</v>
      </c>
      <c r="BR18" s="0" t="n">
        <f aca="false">BR134</f>
        <v>0</v>
      </c>
      <c r="BS18" s="0" t="n">
        <f aca="false">BS134</f>
        <v>0</v>
      </c>
      <c r="BT18" s="0" t="n">
        <f aca="false">BT134</f>
        <v>0</v>
      </c>
      <c r="BU18" s="0" t="n">
        <f aca="false">BU134</f>
        <v>0</v>
      </c>
      <c r="BV18" s="0" t="n">
        <f aca="false">BV134</f>
        <v>0</v>
      </c>
      <c r="BW18" s="0" t="n">
        <f aca="false">BW134</f>
        <v>0</v>
      </c>
      <c r="BX18" s="0" t="n">
        <f aca="false">BX134</f>
        <v>0</v>
      </c>
      <c r="BY18" s="0" t="n">
        <f aca="false">BY134</f>
        <v>0</v>
      </c>
      <c r="BZ18" s="0" t="n">
        <f aca="false">BZ134</f>
        <v>0</v>
      </c>
      <c r="CA18" s="0" t="n">
        <f aca="false">CA134</f>
        <v>0</v>
      </c>
      <c r="CB18" s="0" t="n">
        <f aca="false">CB134</f>
        <v>0</v>
      </c>
      <c r="CC18" s="0" t="n">
        <f aca="false">CC134</f>
        <v>0</v>
      </c>
      <c r="CD18" s="0" t="n">
        <f aca="false">CD134</f>
        <v>0</v>
      </c>
      <c r="CE18" s="0" t="n">
        <f aca="false">CE134</f>
        <v>0</v>
      </c>
      <c r="CF18" s="0" t="n">
        <f aca="false">CF134</f>
        <v>0</v>
      </c>
      <c r="CG18" s="0" t="n">
        <f aca="false">CG134</f>
        <v>0</v>
      </c>
      <c r="CH18" s="0" t="n">
        <f aca="false">CH134</f>
        <v>0</v>
      </c>
      <c r="CI18" s="0" t="n">
        <f aca="false">CI134</f>
        <v>0</v>
      </c>
      <c r="CJ18" s="0" t="n">
        <f aca="false">CJ134</f>
        <v>0</v>
      </c>
      <c r="CK18" s="0" t="n">
        <f aca="false">CK134</f>
        <v>0</v>
      </c>
      <c r="CL18" s="0" t="n">
        <f aca="false">CL134</f>
        <v>0</v>
      </c>
      <c r="CM18" s="0" t="n">
        <f aca="false">CM134</f>
        <v>0</v>
      </c>
      <c r="CN18" s="0" t="n">
        <f aca="false">CN134</f>
        <v>0</v>
      </c>
      <c r="CO18" s="0" t="n">
        <f aca="false">CO134</f>
        <v>0</v>
      </c>
      <c r="CP18" s="0" t="n">
        <f aca="false">CP134</f>
        <v>0</v>
      </c>
      <c r="CQ18" s="0" t="n">
        <f aca="false">CQ134</f>
        <v>0</v>
      </c>
      <c r="CR18" s="0" t="n">
        <f aca="false">CR134</f>
        <v>0</v>
      </c>
      <c r="CS18" s="0" t="n">
        <f aca="false">CS134</f>
        <v>0</v>
      </c>
      <c r="CT18" s="0" t="n">
        <f aca="false">CT134</f>
        <v>0</v>
      </c>
      <c r="CU18" s="0" t="n">
        <f aca="false">CU134</f>
        <v>0</v>
      </c>
      <c r="CV18" s="0" t="n">
        <f aca="false">CV134</f>
        <v>0</v>
      </c>
      <c r="CW18" s="0" t="n">
        <f aca="false">CW134</f>
        <v>0</v>
      </c>
      <c r="CX18" s="0" t="n">
        <f aca="false">CX134</f>
        <v>0</v>
      </c>
      <c r="CY18" s="0" t="n">
        <f aca="false">CY134</f>
        <v>0</v>
      </c>
      <c r="CZ18" s="0" t="n">
        <f aca="false">CZ134</f>
        <v>0</v>
      </c>
      <c r="DA18" s="0" t="n">
        <f aca="false">DA134</f>
        <v>0</v>
      </c>
      <c r="DB18" s="0" t="n">
        <f aca="false">DB134</f>
        <v>0</v>
      </c>
      <c r="DC18" s="0" t="n">
        <f aca="false">DC134</f>
        <v>0</v>
      </c>
      <c r="DD18" s="0" t="n">
        <f aca="false">DD134</f>
        <v>0</v>
      </c>
      <c r="DE18" s="0" t="n">
        <f aca="false">DE134</f>
        <v>0</v>
      </c>
      <c r="DF18" s="0" t="n">
        <f aca="false">DF134</f>
        <v>0</v>
      </c>
      <c r="DG18" s="0" t="n">
        <f aca="false">DG134</f>
        <v>39613.84</v>
      </c>
      <c r="DH18" s="0" t="n">
        <f aca="false">DH134</f>
        <v>0</v>
      </c>
      <c r="DI18" s="0" t="n">
        <f aca="false">DI134</f>
        <v>39613.84</v>
      </c>
      <c r="DJ18" s="0" t="n">
        <f aca="false">DJ134</f>
        <v>0</v>
      </c>
      <c r="DK18" s="0" t="n">
        <f aca="false">DK134</f>
        <v>0</v>
      </c>
      <c r="DL18" s="0" t="n">
        <f aca="false">DL134</f>
        <v>0</v>
      </c>
      <c r="DM18" s="0" t="n">
        <f aca="false">DM134</f>
        <v>0</v>
      </c>
      <c r="DN18" s="0" t="n">
        <f aca="false">DN134</f>
        <v>0</v>
      </c>
      <c r="DO18" s="0" t="n">
        <f aca="false">DO134</f>
        <v>0</v>
      </c>
      <c r="DP18" s="0" t="n">
        <f aca="false">DP134</f>
        <v>0</v>
      </c>
      <c r="DQ18" s="0" t="n">
        <f aca="false">DQ134</f>
        <v>0</v>
      </c>
      <c r="DR18" s="0" t="n">
        <f aca="false">DR134</f>
        <v>0</v>
      </c>
      <c r="DS18" s="0" t="n">
        <f aca="false">DS134</f>
        <v>0</v>
      </c>
      <c r="DT18" s="0" t="n">
        <f aca="false">DT134</f>
        <v>0</v>
      </c>
      <c r="DU18" s="0" t="n">
        <f aca="false">DU134</f>
        <v>0</v>
      </c>
      <c r="DV18" s="0" t="n">
        <f aca="false">DV134</f>
        <v>0</v>
      </c>
      <c r="DW18" s="0" t="n">
        <f aca="false">DW134</f>
        <v>0</v>
      </c>
      <c r="DX18" s="0" t="n">
        <f aca="false">DX134</f>
        <v>0</v>
      </c>
      <c r="DY18" s="0" t="n">
        <f aca="false">DY134</f>
        <v>0</v>
      </c>
      <c r="DZ18" s="0" t="n">
        <f aca="false">DZ134</f>
        <v>0</v>
      </c>
      <c r="EA18" s="0" t="n">
        <f aca="false">EA134</f>
        <v>0</v>
      </c>
      <c r="EB18" s="0" t="n">
        <f aca="false">EB134</f>
        <v>0</v>
      </c>
      <c r="EC18" s="0" t="n">
        <f aca="false">EC134</f>
        <v>0</v>
      </c>
      <c r="ED18" s="0" t="n">
        <f aca="false">ED134</f>
        <v>0</v>
      </c>
      <c r="EE18" s="0" t="n">
        <f aca="false">EE134</f>
        <v>0</v>
      </c>
      <c r="EF18" s="0" t="n">
        <f aca="false">EF134</f>
        <v>0</v>
      </c>
      <c r="EG18" s="0" t="n">
        <f aca="false">EG134</f>
        <v>0</v>
      </c>
      <c r="EH18" s="0" t="n">
        <f aca="false">EH134</f>
        <v>0</v>
      </c>
      <c r="EI18" s="0" t="n">
        <f aca="false">EI134</f>
        <v>0</v>
      </c>
      <c r="EJ18" s="0" t="n">
        <f aca="false">EJ134</f>
        <v>39613.84</v>
      </c>
      <c r="EK18" s="0" t="n">
        <f aca="false">EK134</f>
        <v>0</v>
      </c>
      <c r="EL18" s="0" t="n">
        <f aca="false">EL134</f>
        <v>0</v>
      </c>
      <c r="EM18" s="0" t="n">
        <f aca="false">EM134</f>
        <v>39613.84</v>
      </c>
      <c r="EN18" s="0" t="n">
        <f aca="false">EN134</f>
        <v>0</v>
      </c>
      <c r="EO18" s="0" t="n">
        <f aca="false">EO134</f>
        <v>0</v>
      </c>
      <c r="EP18" s="0" t="n">
        <f aca="false">EP134</f>
        <v>0</v>
      </c>
      <c r="EQ18" s="0" t="n">
        <f aca="false">EQ134</f>
        <v>0</v>
      </c>
      <c r="ER18" s="0" t="n">
        <f aca="false">ER134</f>
        <v>0</v>
      </c>
      <c r="ES18" s="0" t="n">
        <f aca="false">ES134</f>
        <v>0</v>
      </c>
      <c r="ET18" s="0" t="n">
        <f aca="false">ET134</f>
        <v>0</v>
      </c>
      <c r="EU18" s="0" t="n">
        <f aca="false">EU134</f>
        <v>0</v>
      </c>
      <c r="EV18" s="0" t="n">
        <f aca="false">EV134</f>
        <v>0</v>
      </c>
      <c r="EW18" s="0" t="n">
        <f aca="false">EW134</f>
        <v>0</v>
      </c>
      <c r="EX18" s="0" t="n">
        <f aca="false">EX134</f>
        <v>0</v>
      </c>
      <c r="EY18" s="0" t="n">
        <f aca="false">EY134</f>
        <v>0</v>
      </c>
      <c r="EZ18" s="0" t="n">
        <f aca="false">EZ134</f>
        <v>0</v>
      </c>
      <c r="FA18" s="0" t="n">
        <f aca="false">FA134</f>
        <v>0</v>
      </c>
      <c r="FB18" s="0" t="n">
        <f aca="false">FB134</f>
        <v>0</v>
      </c>
      <c r="FC18" s="0" t="n">
        <f aca="false">FC134</f>
        <v>0</v>
      </c>
      <c r="FD18" s="0" t="n">
        <f aca="false">FD134</f>
        <v>0</v>
      </c>
      <c r="FE18" s="0" t="n">
        <f aca="false">FE134</f>
        <v>0</v>
      </c>
      <c r="FF18" s="0" t="n">
        <f aca="false">FF134</f>
        <v>0</v>
      </c>
      <c r="FG18" s="0" t="n">
        <f aca="false">FG134</f>
        <v>0</v>
      </c>
      <c r="FH18" s="0" t="n">
        <f aca="false">FH134</f>
        <v>0</v>
      </c>
      <c r="FI18" s="0" t="n">
        <f aca="false">FI134</f>
        <v>0</v>
      </c>
      <c r="FJ18" s="0" t="n">
        <f aca="false">FJ134</f>
        <v>0</v>
      </c>
      <c r="FK18" s="0" t="n">
        <f aca="false">FK134</f>
        <v>0</v>
      </c>
      <c r="FL18" s="0" t="n">
        <f aca="false">FL134</f>
        <v>0</v>
      </c>
      <c r="FM18" s="0" t="n">
        <f aca="false">FM134</f>
        <v>0</v>
      </c>
      <c r="FN18" s="0" t="n">
        <f aca="false">FN134</f>
        <v>0</v>
      </c>
      <c r="FO18" s="0" t="n">
        <f aca="false">FO134</f>
        <v>0</v>
      </c>
      <c r="FP18" s="0" t="n">
        <f aca="false">FP134</f>
        <v>0</v>
      </c>
      <c r="FQ18" s="0" t="n">
        <f aca="false">FQ134</f>
        <v>0</v>
      </c>
      <c r="FR18" s="0" t="n">
        <f aca="false">FR134</f>
        <v>0</v>
      </c>
      <c r="FS18" s="0" t="n">
        <f aca="false">FS134</f>
        <v>0</v>
      </c>
      <c r="FT18" s="0" t="n">
        <f aca="false">FT134</f>
        <v>0</v>
      </c>
      <c r="FU18" s="0" t="n">
        <f aca="false">FU134</f>
        <v>0</v>
      </c>
      <c r="FV18" s="0" t="n">
        <f aca="false">FV134</f>
        <v>0</v>
      </c>
      <c r="FW18" s="0" t="n">
        <f aca="false">FW134</f>
        <v>0</v>
      </c>
      <c r="FX18" s="0" t="n">
        <f aca="false">FX134</f>
        <v>0</v>
      </c>
      <c r="FY18" s="0" t="n">
        <f aca="false">FY134</f>
        <v>0</v>
      </c>
      <c r="FZ18" s="0" t="n">
        <f aca="false">FZ134</f>
        <v>0</v>
      </c>
      <c r="GA18" s="0" t="n">
        <f aca="false">GA134</f>
        <v>0</v>
      </c>
      <c r="GB18" s="0" t="n">
        <f aca="false">GB134</f>
        <v>0</v>
      </c>
      <c r="GC18" s="0" t="n">
        <f aca="false">GC134</f>
        <v>0</v>
      </c>
      <c r="GD18" s="0" t="n">
        <f aca="false">GD134</f>
        <v>0</v>
      </c>
      <c r="GE18" s="0" t="n">
        <f aca="false">GE134</f>
        <v>0</v>
      </c>
      <c r="GF18" s="0" t="n">
        <f aca="false">GF134</f>
        <v>0</v>
      </c>
      <c r="GG18" s="0" t="n">
        <f aca="false">GG134</f>
        <v>0</v>
      </c>
      <c r="GH18" s="0" t="n">
        <f aca="false">GH134</f>
        <v>0</v>
      </c>
      <c r="GI18" s="0" t="n">
        <f aca="false">GI134</f>
        <v>0</v>
      </c>
      <c r="GJ18" s="0" t="n">
        <f aca="false">GJ134</f>
        <v>0</v>
      </c>
      <c r="GK18" s="0" t="n">
        <f aca="false">GK134</f>
        <v>0</v>
      </c>
      <c r="GL18" s="0" t="n">
        <f aca="false">GL134</f>
        <v>0</v>
      </c>
      <c r="GM18" s="0" t="n">
        <f aca="false">GM134</f>
        <v>0</v>
      </c>
      <c r="GN18" s="0" t="n">
        <f aca="false">GN134</f>
        <v>0</v>
      </c>
      <c r="GO18" s="0" t="n">
        <f aca="false">GO134</f>
        <v>0</v>
      </c>
      <c r="GP18" s="0" t="n">
        <f aca="false">GP134</f>
        <v>0</v>
      </c>
      <c r="GQ18" s="0" t="n">
        <f aca="false">GQ134</f>
        <v>0</v>
      </c>
      <c r="GR18" s="0" t="n">
        <f aca="false">GR134</f>
        <v>0</v>
      </c>
      <c r="GS18" s="0" t="n">
        <f aca="false">GS134</f>
        <v>0</v>
      </c>
      <c r="GT18" s="0" t="n">
        <f aca="false">GT134</f>
        <v>0</v>
      </c>
      <c r="GU18" s="0" t="n">
        <f aca="false">GU134</f>
        <v>0</v>
      </c>
      <c r="GV18" s="0" t="n">
        <f aca="false">GV134</f>
        <v>0</v>
      </c>
      <c r="GW18" s="0" t="n">
        <f aca="false">GW134</f>
        <v>0</v>
      </c>
      <c r="GX18" s="0" t="n">
        <f aca="false">GX134</f>
        <v>0</v>
      </c>
    </row>
    <row r="20" customFormat="false" ht="12.75" hidden="false" customHeight="false" outlineLevel="0" collapsed="false">
      <c r="A20" s="0" t="n">
        <v>3</v>
      </c>
      <c r="B20" s="0" t="n">
        <v>1</v>
      </c>
      <c r="D20" s="0" t="n">
        <f aca="false">ROW(A104)</f>
        <v>104</v>
      </c>
      <c r="F20" s="0" t="s">
        <v>49</v>
      </c>
      <c r="G20" s="0" t="s">
        <v>50</v>
      </c>
      <c r="I20" s="0" t="n">
        <v>0</v>
      </c>
      <c r="K20" s="0" t="n">
        <v>0</v>
      </c>
      <c r="L20" s="0" t="s">
        <v>49</v>
      </c>
      <c r="S20" s="0" t="n">
        <v>0</v>
      </c>
      <c r="T20" s="0" t="n">
        <v>0</v>
      </c>
      <c r="U20" s="0" t="s">
        <v>50</v>
      </c>
      <c r="V20" s="0" t="n">
        <v>9</v>
      </c>
      <c r="BX20" s="0" t="n">
        <v>0</v>
      </c>
      <c r="CF20" s="0" t="n">
        <v>0</v>
      </c>
      <c r="CG20" s="0" t="n">
        <v>0</v>
      </c>
    </row>
    <row r="22" customFormat="false" ht="12.75" hidden="false" customHeight="false" outlineLevel="0" collapsed="false">
      <c r="A22" s="0" t="n">
        <v>52</v>
      </c>
      <c r="B22" s="0" t="n">
        <f aca="false">B104</f>
        <v>1</v>
      </c>
      <c r="C22" s="0" t="n">
        <f aca="false">C104</f>
        <v>3</v>
      </c>
      <c r="D22" s="0" t="n">
        <f aca="false">D104</f>
        <v>20</v>
      </c>
      <c r="E22" s="0" t="n">
        <f aca="false">E104</f>
        <v>0</v>
      </c>
      <c r="F22" s="0" t="str">
        <f aca="false">F104</f>
        <v>СР-09-02</v>
      </c>
      <c r="G22" s="0" t="str">
        <f aca="false">G104</f>
        <v>Перевозка и приём порубочных остатков</v>
      </c>
      <c r="O22" s="0" t="n">
        <f aca="false">O104</f>
        <v>2757.05</v>
      </c>
      <c r="P22" s="0" t="n">
        <f aca="false">P104</f>
        <v>0</v>
      </c>
      <c r="Q22" s="0" t="n">
        <f aca="false">Q104</f>
        <v>2757.05</v>
      </c>
      <c r="R22" s="0" t="n">
        <f aca="false">R104</f>
        <v>0</v>
      </c>
      <c r="S22" s="0" t="n">
        <f aca="false">S104</f>
        <v>0</v>
      </c>
      <c r="T22" s="0" t="n">
        <f aca="false">T104</f>
        <v>0</v>
      </c>
      <c r="U22" s="0" t="n">
        <f aca="false">U104</f>
        <v>0</v>
      </c>
      <c r="V22" s="0" t="n">
        <f aca="false">V104</f>
        <v>0</v>
      </c>
      <c r="W22" s="0" t="n">
        <f aca="false">W104</f>
        <v>0</v>
      </c>
      <c r="X22" s="0" t="n">
        <f aca="false">X104</f>
        <v>0</v>
      </c>
      <c r="Y22" s="0" t="n">
        <f aca="false">Y104</f>
        <v>0</v>
      </c>
      <c r="Z22" s="0" t="n">
        <f aca="false">Z104</f>
        <v>0</v>
      </c>
      <c r="AA22" s="0" t="n">
        <f aca="false">AA104</f>
        <v>0</v>
      </c>
      <c r="AB22" s="0" t="n">
        <f aca="false">AB104</f>
        <v>0</v>
      </c>
      <c r="AC22" s="0" t="n">
        <f aca="false">AC104</f>
        <v>0</v>
      </c>
      <c r="AD22" s="0" t="n">
        <f aca="false">AD104</f>
        <v>0</v>
      </c>
      <c r="AE22" s="0" t="n">
        <f aca="false">AE104</f>
        <v>0</v>
      </c>
      <c r="AF22" s="0" t="n">
        <f aca="false">AF104</f>
        <v>0</v>
      </c>
      <c r="AG22" s="0" t="n">
        <f aca="false">AG104</f>
        <v>0</v>
      </c>
      <c r="AH22" s="0" t="n">
        <f aca="false">AH104</f>
        <v>0</v>
      </c>
      <c r="AI22" s="0" t="n">
        <f aca="false">AI104</f>
        <v>0</v>
      </c>
      <c r="AJ22" s="0" t="n">
        <f aca="false">AJ104</f>
        <v>0</v>
      </c>
      <c r="AK22" s="0" t="n">
        <f aca="false">AK104</f>
        <v>0</v>
      </c>
      <c r="AL22" s="0" t="n">
        <f aca="false">AL104</f>
        <v>0</v>
      </c>
      <c r="AM22" s="0" t="n">
        <f aca="false">AM104</f>
        <v>0</v>
      </c>
      <c r="AN22" s="0" t="n">
        <f aca="false">AN104</f>
        <v>0</v>
      </c>
      <c r="AO22" s="0" t="n">
        <f aca="false">AO104</f>
        <v>0</v>
      </c>
      <c r="AP22" s="0" t="n">
        <f aca="false">AP104</f>
        <v>0</v>
      </c>
      <c r="AQ22" s="0" t="n">
        <f aca="false">AQ104</f>
        <v>0</v>
      </c>
      <c r="AR22" s="0" t="n">
        <f aca="false">AR104</f>
        <v>2757.05</v>
      </c>
      <c r="AS22" s="0" t="n">
        <f aca="false">AS104</f>
        <v>0</v>
      </c>
      <c r="AT22" s="0" t="n">
        <f aca="false">AT104</f>
        <v>0</v>
      </c>
      <c r="AU22" s="0" t="n">
        <f aca="false">AU104</f>
        <v>2757.05</v>
      </c>
      <c r="AV22" s="0" t="n">
        <f aca="false">AV104</f>
        <v>0</v>
      </c>
      <c r="AW22" s="0" t="n">
        <f aca="false">AW104</f>
        <v>0</v>
      </c>
      <c r="AX22" s="0" t="n">
        <f aca="false">AX104</f>
        <v>0</v>
      </c>
      <c r="AY22" s="0" t="n">
        <f aca="false">AY104</f>
        <v>0</v>
      </c>
      <c r="AZ22" s="0" t="n">
        <f aca="false">AZ104</f>
        <v>0</v>
      </c>
      <c r="BA22" s="0" t="n">
        <f aca="false">BA104</f>
        <v>0</v>
      </c>
      <c r="BB22" s="0" t="n">
        <f aca="false">BB104</f>
        <v>0</v>
      </c>
      <c r="BC22" s="0" t="n">
        <f aca="false">BC104</f>
        <v>0</v>
      </c>
      <c r="BD22" s="0" t="n">
        <f aca="false">BD104</f>
        <v>0</v>
      </c>
      <c r="BE22" s="0" t="n">
        <f aca="false">BE104</f>
        <v>0</v>
      </c>
      <c r="BF22" s="0" t="n">
        <f aca="false">BF104</f>
        <v>0</v>
      </c>
      <c r="BG22" s="0" t="n">
        <f aca="false">BG104</f>
        <v>0</v>
      </c>
      <c r="BH22" s="0" t="n">
        <f aca="false">BH104</f>
        <v>0</v>
      </c>
      <c r="BI22" s="0" t="n">
        <f aca="false">BI104</f>
        <v>0</v>
      </c>
      <c r="BJ22" s="0" t="n">
        <f aca="false">BJ104</f>
        <v>0</v>
      </c>
      <c r="BK22" s="0" t="n">
        <f aca="false">BK104</f>
        <v>0</v>
      </c>
      <c r="BL22" s="0" t="n">
        <f aca="false">BL104</f>
        <v>0</v>
      </c>
      <c r="BM22" s="0" t="n">
        <f aca="false">BM104</f>
        <v>0</v>
      </c>
      <c r="BN22" s="0" t="n">
        <f aca="false">BN104</f>
        <v>0</v>
      </c>
      <c r="BO22" s="0" t="n">
        <f aca="false">BO104</f>
        <v>0</v>
      </c>
      <c r="BP22" s="0" t="n">
        <f aca="false">BP104</f>
        <v>0</v>
      </c>
      <c r="BQ22" s="0" t="n">
        <f aca="false">BQ104</f>
        <v>0</v>
      </c>
      <c r="BR22" s="0" t="n">
        <f aca="false">BR104</f>
        <v>0</v>
      </c>
      <c r="BS22" s="0" t="n">
        <f aca="false">BS104</f>
        <v>0</v>
      </c>
      <c r="BT22" s="0" t="n">
        <f aca="false">BT104</f>
        <v>0</v>
      </c>
      <c r="BU22" s="0" t="n">
        <f aca="false">BU104</f>
        <v>0</v>
      </c>
      <c r="BV22" s="0" t="n">
        <f aca="false">BV104</f>
        <v>0</v>
      </c>
      <c r="BW22" s="0" t="n">
        <f aca="false">BW104</f>
        <v>0</v>
      </c>
      <c r="BX22" s="0" t="n">
        <f aca="false">BX104</f>
        <v>0</v>
      </c>
      <c r="BY22" s="0" t="n">
        <f aca="false">BY104</f>
        <v>0</v>
      </c>
      <c r="BZ22" s="0" t="n">
        <f aca="false">BZ104</f>
        <v>0</v>
      </c>
      <c r="CA22" s="0" t="n">
        <f aca="false">CA104</f>
        <v>0</v>
      </c>
      <c r="CB22" s="0" t="n">
        <f aca="false">CB104</f>
        <v>0</v>
      </c>
      <c r="CC22" s="0" t="n">
        <f aca="false">CC104</f>
        <v>0</v>
      </c>
      <c r="CD22" s="0" t="n">
        <f aca="false">CD104</f>
        <v>0</v>
      </c>
      <c r="CE22" s="0" t="n">
        <f aca="false">CE104</f>
        <v>0</v>
      </c>
      <c r="CF22" s="0" t="n">
        <f aca="false">CF104</f>
        <v>0</v>
      </c>
      <c r="CG22" s="0" t="n">
        <f aca="false">CG104</f>
        <v>0</v>
      </c>
      <c r="CH22" s="0" t="n">
        <f aca="false">CH104</f>
        <v>0</v>
      </c>
      <c r="CI22" s="0" t="n">
        <f aca="false">CI104</f>
        <v>0</v>
      </c>
      <c r="CJ22" s="0" t="n">
        <f aca="false">CJ104</f>
        <v>0</v>
      </c>
      <c r="CK22" s="0" t="n">
        <f aca="false">CK104</f>
        <v>0</v>
      </c>
      <c r="CL22" s="0" t="n">
        <f aca="false">CL104</f>
        <v>0</v>
      </c>
      <c r="CM22" s="0" t="n">
        <f aca="false">CM104</f>
        <v>0</v>
      </c>
      <c r="CN22" s="0" t="n">
        <f aca="false">CN104</f>
        <v>0</v>
      </c>
      <c r="CO22" s="0" t="n">
        <f aca="false">CO104</f>
        <v>0</v>
      </c>
      <c r="CP22" s="0" t="n">
        <f aca="false">CP104</f>
        <v>0</v>
      </c>
      <c r="CQ22" s="0" t="n">
        <f aca="false">CQ104</f>
        <v>0</v>
      </c>
      <c r="CR22" s="0" t="n">
        <f aca="false">CR104</f>
        <v>0</v>
      </c>
      <c r="CS22" s="0" t="n">
        <f aca="false">CS104</f>
        <v>0</v>
      </c>
      <c r="CT22" s="0" t="n">
        <f aca="false">CT104</f>
        <v>0</v>
      </c>
      <c r="CU22" s="0" t="n">
        <f aca="false">CU104</f>
        <v>0</v>
      </c>
      <c r="CV22" s="0" t="n">
        <f aca="false">CV104</f>
        <v>0</v>
      </c>
      <c r="CW22" s="0" t="n">
        <f aca="false">CW104</f>
        <v>0</v>
      </c>
      <c r="CX22" s="0" t="n">
        <f aca="false">CX104</f>
        <v>0</v>
      </c>
      <c r="CY22" s="0" t="n">
        <f aca="false">CY104</f>
        <v>0</v>
      </c>
      <c r="CZ22" s="0" t="n">
        <f aca="false">CZ104</f>
        <v>0</v>
      </c>
      <c r="DA22" s="0" t="n">
        <f aca="false">DA104</f>
        <v>0</v>
      </c>
      <c r="DB22" s="0" t="n">
        <f aca="false">DB104</f>
        <v>0</v>
      </c>
      <c r="DC22" s="0" t="n">
        <f aca="false">DC104</f>
        <v>0</v>
      </c>
      <c r="DD22" s="0" t="n">
        <f aca="false">DD104</f>
        <v>0</v>
      </c>
      <c r="DE22" s="0" t="n">
        <f aca="false">DE104</f>
        <v>0</v>
      </c>
      <c r="DF22" s="0" t="n">
        <f aca="false">DF104</f>
        <v>0</v>
      </c>
      <c r="DG22" s="0" t="n">
        <f aca="false">DG104</f>
        <v>39613.84</v>
      </c>
      <c r="DH22" s="0" t="n">
        <f aca="false">DH104</f>
        <v>0</v>
      </c>
      <c r="DI22" s="0" t="n">
        <f aca="false">DI104</f>
        <v>39613.84</v>
      </c>
      <c r="DJ22" s="0" t="n">
        <f aca="false">DJ104</f>
        <v>0</v>
      </c>
      <c r="DK22" s="0" t="n">
        <f aca="false">DK104</f>
        <v>0</v>
      </c>
      <c r="DL22" s="0" t="n">
        <f aca="false">DL104</f>
        <v>0</v>
      </c>
      <c r="DM22" s="0" t="n">
        <f aca="false">DM104</f>
        <v>0</v>
      </c>
      <c r="DN22" s="0" t="n">
        <f aca="false">DN104</f>
        <v>0</v>
      </c>
      <c r="DO22" s="0" t="n">
        <f aca="false">DO104</f>
        <v>0</v>
      </c>
      <c r="DP22" s="0" t="n">
        <f aca="false">DP104</f>
        <v>0</v>
      </c>
      <c r="DQ22" s="0" t="n">
        <f aca="false">DQ104</f>
        <v>0</v>
      </c>
      <c r="DR22" s="0" t="n">
        <f aca="false">DR104</f>
        <v>0</v>
      </c>
      <c r="DS22" s="0" t="n">
        <f aca="false">DS104</f>
        <v>0</v>
      </c>
      <c r="DT22" s="0" t="n">
        <f aca="false">DT104</f>
        <v>0</v>
      </c>
      <c r="DU22" s="0" t="n">
        <f aca="false">DU104</f>
        <v>0</v>
      </c>
      <c r="DV22" s="0" t="n">
        <f aca="false">DV104</f>
        <v>0</v>
      </c>
      <c r="DW22" s="0" t="n">
        <f aca="false">DW104</f>
        <v>0</v>
      </c>
      <c r="DX22" s="0" t="n">
        <f aca="false">DX104</f>
        <v>0</v>
      </c>
      <c r="DY22" s="0" t="n">
        <f aca="false">DY104</f>
        <v>0</v>
      </c>
      <c r="DZ22" s="0" t="n">
        <f aca="false">DZ104</f>
        <v>0</v>
      </c>
      <c r="EA22" s="0" t="n">
        <f aca="false">EA104</f>
        <v>0</v>
      </c>
      <c r="EB22" s="0" t="n">
        <f aca="false">EB104</f>
        <v>0</v>
      </c>
      <c r="EC22" s="0" t="n">
        <f aca="false">EC104</f>
        <v>0</v>
      </c>
      <c r="ED22" s="0" t="n">
        <f aca="false">ED104</f>
        <v>0</v>
      </c>
      <c r="EE22" s="0" t="n">
        <f aca="false">EE104</f>
        <v>0</v>
      </c>
      <c r="EF22" s="0" t="n">
        <f aca="false">EF104</f>
        <v>0</v>
      </c>
      <c r="EG22" s="0" t="n">
        <f aca="false">EG104</f>
        <v>0</v>
      </c>
      <c r="EH22" s="0" t="n">
        <f aca="false">EH104</f>
        <v>0</v>
      </c>
      <c r="EI22" s="0" t="n">
        <f aca="false">EI104</f>
        <v>0</v>
      </c>
      <c r="EJ22" s="0" t="n">
        <f aca="false">EJ104</f>
        <v>39613.84</v>
      </c>
      <c r="EK22" s="0" t="n">
        <f aca="false">EK104</f>
        <v>0</v>
      </c>
      <c r="EL22" s="0" t="n">
        <f aca="false">EL104</f>
        <v>0</v>
      </c>
      <c r="EM22" s="0" t="n">
        <f aca="false">EM104</f>
        <v>39613.84</v>
      </c>
      <c r="EN22" s="0" t="n">
        <f aca="false">EN104</f>
        <v>0</v>
      </c>
      <c r="EO22" s="0" t="n">
        <f aca="false">EO104</f>
        <v>0</v>
      </c>
      <c r="EP22" s="0" t="n">
        <f aca="false">EP104</f>
        <v>0</v>
      </c>
      <c r="EQ22" s="0" t="n">
        <f aca="false">EQ104</f>
        <v>0</v>
      </c>
      <c r="ER22" s="0" t="n">
        <f aca="false">ER104</f>
        <v>0</v>
      </c>
      <c r="ES22" s="0" t="n">
        <f aca="false">ES104</f>
        <v>0</v>
      </c>
      <c r="ET22" s="0" t="n">
        <f aca="false">ET104</f>
        <v>0</v>
      </c>
      <c r="EU22" s="0" t="n">
        <f aca="false">EU104</f>
        <v>0</v>
      </c>
      <c r="EV22" s="0" t="n">
        <f aca="false">EV104</f>
        <v>0</v>
      </c>
      <c r="EW22" s="0" t="n">
        <f aca="false">EW104</f>
        <v>0</v>
      </c>
      <c r="EX22" s="0" t="n">
        <f aca="false">EX104</f>
        <v>0</v>
      </c>
      <c r="EY22" s="0" t="n">
        <f aca="false">EY104</f>
        <v>0</v>
      </c>
      <c r="EZ22" s="0" t="n">
        <f aca="false">EZ104</f>
        <v>0</v>
      </c>
      <c r="FA22" s="0" t="n">
        <f aca="false">FA104</f>
        <v>0</v>
      </c>
      <c r="FB22" s="0" t="n">
        <f aca="false">FB104</f>
        <v>0</v>
      </c>
      <c r="FC22" s="0" t="n">
        <f aca="false">FC104</f>
        <v>0</v>
      </c>
      <c r="FD22" s="0" t="n">
        <f aca="false">FD104</f>
        <v>0</v>
      </c>
      <c r="FE22" s="0" t="n">
        <f aca="false">FE104</f>
        <v>0</v>
      </c>
      <c r="FF22" s="0" t="n">
        <f aca="false">FF104</f>
        <v>0</v>
      </c>
      <c r="FG22" s="0" t="n">
        <f aca="false">FG104</f>
        <v>0</v>
      </c>
      <c r="FH22" s="0" t="n">
        <f aca="false">FH104</f>
        <v>0</v>
      </c>
      <c r="FI22" s="0" t="n">
        <f aca="false">FI104</f>
        <v>0</v>
      </c>
      <c r="FJ22" s="0" t="n">
        <f aca="false">FJ104</f>
        <v>0</v>
      </c>
      <c r="FK22" s="0" t="n">
        <f aca="false">FK104</f>
        <v>0</v>
      </c>
      <c r="FL22" s="0" t="n">
        <f aca="false">FL104</f>
        <v>0</v>
      </c>
      <c r="FM22" s="0" t="n">
        <f aca="false">FM104</f>
        <v>0</v>
      </c>
      <c r="FN22" s="0" t="n">
        <f aca="false">FN104</f>
        <v>0</v>
      </c>
      <c r="FO22" s="0" t="n">
        <f aca="false">FO104</f>
        <v>0</v>
      </c>
      <c r="FP22" s="0" t="n">
        <f aca="false">FP104</f>
        <v>0</v>
      </c>
      <c r="FQ22" s="0" t="n">
        <f aca="false">FQ104</f>
        <v>0</v>
      </c>
      <c r="FR22" s="0" t="n">
        <f aca="false">FR104</f>
        <v>0</v>
      </c>
      <c r="FS22" s="0" t="n">
        <f aca="false">FS104</f>
        <v>0</v>
      </c>
      <c r="FT22" s="0" t="n">
        <f aca="false">FT104</f>
        <v>0</v>
      </c>
      <c r="FU22" s="0" t="n">
        <f aca="false">FU104</f>
        <v>0</v>
      </c>
      <c r="FV22" s="0" t="n">
        <f aca="false">FV104</f>
        <v>0</v>
      </c>
      <c r="FW22" s="0" t="n">
        <f aca="false">FW104</f>
        <v>0</v>
      </c>
      <c r="FX22" s="0" t="n">
        <f aca="false">FX104</f>
        <v>0</v>
      </c>
      <c r="FY22" s="0" t="n">
        <f aca="false">FY104</f>
        <v>0</v>
      </c>
      <c r="FZ22" s="0" t="n">
        <f aca="false">FZ104</f>
        <v>0</v>
      </c>
      <c r="GA22" s="0" t="n">
        <f aca="false">GA104</f>
        <v>0</v>
      </c>
      <c r="GB22" s="0" t="n">
        <f aca="false">GB104</f>
        <v>0</v>
      </c>
      <c r="GC22" s="0" t="n">
        <f aca="false">GC104</f>
        <v>0</v>
      </c>
      <c r="GD22" s="0" t="n">
        <f aca="false">GD104</f>
        <v>0</v>
      </c>
      <c r="GE22" s="0" t="n">
        <f aca="false">GE104</f>
        <v>0</v>
      </c>
      <c r="GF22" s="0" t="n">
        <f aca="false">GF104</f>
        <v>0</v>
      </c>
      <c r="GG22" s="0" t="n">
        <f aca="false">GG104</f>
        <v>0</v>
      </c>
      <c r="GH22" s="0" t="n">
        <f aca="false">GH104</f>
        <v>0</v>
      </c>
      <c r="GI22" s="0" t="n">
        <f aca="false">GI104</f>
        <v>0</v>
      </c>
      <c r="GJ22" s="0" t="n">
        <f aca="false">GJ104</f>
        <v>0</v>
      </c>
      <c r="GK22" s="0" t="n">
        <f aca="false">GK104</f>
        <v>0</v>
      </c>
      <c r="GL22" s="0" t="n">
        <f aca="false">GL104</f>
        <v>0</v>
      </c>
      <c r="GM22" s="0" t="n">
        <f aca="false">GM104</f>
        <v>0</v>
      </c>
      <c r="GN22" s="0" t="n">
        <f aca="false">GN104</f>
        <v>0</v>
      </c>
      <c r="GO22" s="0" t="n">
        <f aca="false">GO104</f>
        <v>0</v>
      </c>
      <c r="GP22" s="0" t="n">
        <f aca="false">GP104</f>
        <v>0</v>
      </c>
      <c r="GQ22" s="0" t="n">
        <f aca="false">GQ104</f>
        <v>0</v>
      </c>
      <c r="GR22" s="0" t="n">
        <f aca="false">GR104</f>
        <v>0</v>
      </c>
      <c r="GS22" s="0" t="n">
        <f aca="false">GS104</f>
        <v>0</v>
      </c>
      <c r="GT22" s="0" t="n">
        <f aca="false">GT104</f>
        <v>0</v>
      </c>
      <c r="GU22" s="0" t="n">
        <f aca="false">GU104</f>
        <v>0</v>
      </c>
      <c r="GV22" s="0" t="n">
        <f aca="false">GV104</f>
        <v>0</v>
      </c>
      <c r="GW22" s="0" t="n">
        <f aca="false">GW104</f>
        <v>0</v>
      </c>
      <c r="GX22" s="0" t="n">
        <f aca="false">GX104</f>
        <v>0</v>
      </c>
    </row>
    <row r="24" customFormat="false" ht="12.75" hidden="false" customHeight="false" outlineLevel="0" collapsed="false">
      <c r="A24" s="0" t="n">
        <v>4</v>
      </c>
      <c r="B24" s="0" t="n">
        <v>1</v>
      </c>
      <c r="D24" s="0" t="n">
        <f aca="false">ROW(A35)</f>
        <v>35</v>
      </c>
      <c r="F24" s="0" t="s">
        <v>60</v>
      </c>
      <c r="G24" s="0" t="s">
        <v>50</v>
      </c>
      <c r="I24" s="0" t="n">
        <v>0</v>
      </c>
      <c r="K24" s="0" t="n">
        <v>-1</v>
      </c>
      <c r="S24" s="0" t="n">
        <v>0</v>
      </c>
      <c r="T24" s="0" t="n">
        <v>0</v>
      </c>
      <c r="V24" s="0" t="n">
        <v>9</v>
      </c>
      <c r="BX24" s="0" t="n">
        <v>0</v>
      </c>
      <c r="CJ24" s="0" t="n">
        <v>0</v>
      </c>
    </row>
    <row r="26" customFormat="false" ht="12.75" hidden="false" customHeight="false" outlineLevel="0" collapsed="false">
      <c r="A26" s="0" t="n">
        <v>52</v>
      </c>
      <c r="B26" s="0" t="n">
        <f aca="false">B35</f>
        <v>1</v>
      </c>
      <c r="C26" s="0" t="n">
        <f aca="false">C35</f>
        <v>4</v>
      </c>
      <c r="D26" s="0" t="n">
        <f aca="false">D35</f>
        <v>24</v>
      </c>
      <c r="E26" s="0" t="n">
        <f aca="false">E35</f>
        <v>0</v>
      </c>
      <c r="F26" s="0" t="str">
        <f aca="false">F35</f>
        <v>1</v>
      </c>
      <c r="G26" s="0" t="str">
        <f aca="false">G35</f>
        <v>Перевозка и приём порубочных остатков</v>
      </c>
      <c r="O26" s="0" t="n">
        <f aca="false">O35</f>
        <v>2329.45</v>
      </c>
      <c r="P26" s="0" t="n">
        <f aca="false">P35</f>
        <v>0</v>
      </c>
      <c r="Q26" s="0" t="n">
        <f aca="false">Q35</f>
        <v>2329.45</v>
      </c>
      <c r="R26" s="0" t="n">
        <f aca="false">R35</f>
        <v>0</v>
      </c>
      <c r="S26" s="0" t="n">
        <f aca="false">S35</f>
        <v>0</v>
      </c>
      <c r="T26" s="0" t="n">
        <f aca="false">T35</f>
        <v>0</v>
      </c>
      <c r="U26" s="0" t="n">
        <f aca="false">U35</f>
        <v>0</v>
      </c>
      <c r="V26" s="0" t="n">
        <f aca="false">V35</f>
        <v>0</v>
      </c>
      <c r="W26" s="0" t="n">
        <f aca="false">W35</f>
        <v>0</v>
      </c>
      <c r="X26" s="0" t="n">
        <f aca="false">X35</f>
        <v>0</v>
      </c>
      <c r="Y26" s="0" t="n">
        <f aca="false">Y35</f>
        <v>0</v>
      </c>
      <c r="Z26" s="0" t="n">
        <f aca="false">Z35</f>
        <v>0</v>
      </c>
      <c r="AA26" s="0" t="n">
        <f aca="false">AA35</f>
        <v>0</v>
      </c>
      <c r="AB26" s="0" t="n">
        <f aca="false">AB35</f>
        <v>2329.45</v>
      </c>
      <c r="AC26" s="0" t="n">
        <f aca="false">AC35</f>
        <v>0</v>
      </c>
      <c r="AD26" s="0" t="n">
        <f aca="false">AD35</f>
        <v>2329.45</v>
      </c>
      <c r="AE26" s="0" t="n">
        <f aca="false">AE35</f>
        <v>0</v>
      </c>
      <c r="AF26" s="0" t="n">
        <f aca="false">AF35</f>
        <v>0</v>
      </c>
      <c r="AG26" s="0" t="n">
        <f aca="false">AG35</f>
        <v>0</v>
      </c>
      <c r="AH26" s="0" t="n">
        <f aca="false">AH35</f>
        <v>0</v>
      </c>
      <c r="AI26" s="0" t="n">
        <f aca="false">AI35</f>
        <v>0</v>
      </c>
      <c r="AJ26" s="0" t="n">
        <f aca="false">AJ35</f>
        <v>0</v>
      </c>
      <c r="AK26" s="0" t="n">
        <f aca="false">AK35</f>
        <v>0</v>
      </c>
      <c r="AL26" s="0" t="n">
        <f aca="false">AL35</f>
        <v>0</v>
      </c>
      <c r="AM26" s="0" t="n">
        <f aca="false">AM35</f>
        <v>0</v>
      </c>
      <c r="AN26" s="0" t="n">
        <f aca="false">AN35</f>
        <v>0</v>
      </c>
      <c r="AO26" s="0" t="n">
        <f aca="false">AO35</f>
        <v>0</v>
      </c>
      <c r="AP26" s="0" t="n">
        <f aca="false">AP35</f>
        <v>0</v>
      </c>
      <c r="AQ26" s="0" t="n">
        <f aca="false">AQ35</f>
        <v>0</v>
      </c>
      <c r="AR26" s="0" t="n">
        <f aca="false">AR35</f>
        <v>2329.45</v>
      </c>
      <c r="AS26" s="0" t="n">
        <f aca="false">AS35</f>
        <v>0</v>
      </c>
      <c r="AT26" s="0" t="n">
        <f aca="false">AT35</f>
        <v>0</v>
      </c>
      <c r="AU26" s="0" t="n">
        <f aca="false">AU35</f>
        <v>2329.45</v>
      </c>
      <c r="AV26" s="0" t="n">
        <f aca="false">AV35</f>
        <v>0</v>
      </c>
      <c r="AW26" s="0" t="n">
        <f aca="false">AW35</f>
        <v>0</v>
      </c>
      <c r="AX26" s="0" t="n">
        <f aca="false">AX35</f>
        <v>0</v>
      </c>
      <c r="AY26" s="0" t="n">
        <f aca="false">AY35</f>
        <v>0</v>
      </c>
      <c r="AZ26" s="0" t="n">
        <f aca="false">AZ35</f>
        <v>0</v>
      </c>
      <c r="BA26" s="0" t="n">
        <f aca="false">BA35</f>
        <v>0</v>
      </c>
      <c r="BB26" s="0" t="n">
        <f aca="false">BB35</f>
        <v>0</v>
      </c>
      <c r="BC26" s="0" t="n">
        <f aca="false">BC35</f>
        <v>0</v>
      </c>
      <c r="BD26" s="0" t="n">
        <f aca="false">BD35</f>
        <v>0</v>
      </c>
      <c r="BE26" s="0" t="n">
        <f aca="false">BE35</f>
        <v>0</v>
      </c>
      <c r="BF26" s="0" t="n">
        <f aca="false">BF35</f>
        <v>0</v>
      </c>
      <c r="BG26" s="0" t="n">
        <f aca="false">BG35</f>
        <v>0</v>
      </c>
      <c r="BH26" s="0" t="n">
        <f aca="false">BH35</f>
        <v>0</v>
      </c>
      <c r="BI26" s="0" t="n">
        <f aca="false">BI35</f>
        <v>0</v>
      </c>
      <c r="BJ26" s="0" t="n">
        <f aca="false">BJ35</f>
        <v>0</v>
      </c>
      <c r="BK26" s="0" t="n">
        <f aca="false">BK35</f>
        <v>0</v>
      </c>
      <c r="BL26" s="0" t="n">
        <f aca="false">BL35</f>
        <v>0</v>
      </c>
      <c r="BM26" s="0" t="n">
        <f aca="false">BM35</f>
        <v>0</v>
      </c>
      <c r="BN26" s="0" t="n">
        <f aca="false">BN35</f>
        <v>0</v>
      </c>
      <c r="BO26" s="0" t="n">
        <f aca="false">BO35</f>
        <v>0</v>
      </c>
      <c r="BP26" s="0" t="n">
        <f aca="false">BP35</f>
        <v>0</v>
      </c>
      <c r="BQ26" s="0" t="n">
        <f aca="false">BQ35</f>
        <v>0</v>
      </c>
      <c r="BR26" s="0" t="n">
        <f aca="false">BR35</f>
        <v>0</v>
      </c>
      <c r="BS26" s="0" t="n">
        <f aca="false">BS35</f>
        <v>0</v>
      </c>
      <c r="BT26" s="0" t="n">
        <f aca="false">BT35</f>
        <v>0</v>
      </c>
      <c r="BU26" s="0" t="n">
        <f aca="false">BU35</f>
        <v>0</v>
      </c>
      <c r="BV26" s="0" t="n">
        <f aca="false">BV35</f>
        <v>0</v>
      </c>
      <c r="BW26" s="0" t="n">
        <f aca="false">BW35</f>
        <v>0</v>
      </c>
      <c r="BX26" s="0" t="n">
        <f aca="false">BX35</f>
        <v>0</v>
      </c>
      <c r="BY26" s="0" t="n">
        <f aca="false">BY35</f>
        <v>0</v>
      </c>
      <c r="BZ26" s="0" t="n">
        <f aca="false">BZ35</f>
        <v>0</v>
      </c>
      <c r="CA26" s="0" t="n">
        <f aca="false">CA35</f>
        <v>2329.45</v>
      </c>
      <c r="CB26" s="0" t="n">
        <f aca="false">CB35</f>
        <v>0</v>
      </c>
      <c r="CC26" s="0" t="n">
        <f aca="false">CC35</f>
        <v>0</v>
      </c>
      <c r="CD26" s="0" t="n">
        <f aca="false">CD35</f>
        <v>2329.45</v>
      </c>
      <c r="CE26" s="0" t="n">
        <f aca="false">CE35</f>
        <v>0</v>
      </c>
      <c r="CF26" s="0" t="n">
        <f aca="false">CF35</f>
        <v>0</v>
      </c>
      <c r="CG26" s="0" t="n">
        <f aca="false">CG35</f>
        <v>0</v>
      </c>
      <c r="CH26" s="0" t="n">
        <f aca="false">CH35</f>
        <v>0</v>
      </c>
      <c r="CI26" s="0" t="n">
        <f aca="false">CI35</f>
        <v>0</v>
      </c>
      <c r="CJ26" s="0" t="n">
        <f aca="false">CJ35</f>
        <v>0</v>
      </c>
      <c r="CK26" s="0" t="n">
        <f aca="false">CK35</f>
        <v>0</v>
      </c>
      <c r="CL26" s="0" t="n">
        <f aca="false">CL35</f>
        <v>0</v>
      </c>
      <c r="CM26" s="0" t="n">
        <f aca="false">CM35</f>
        <v>0</v>
      </c>
      <c r="CN26" s="0" t="n">
        <f aca="false">CN35</f>
        <v>0</v>
      </c>
      <c r="CO26" s="0" t="n">
        <f aca="false">CO35</f>
        <v>0</v>
      </c>
      <c r="CP26" s="0" t="n">
        <f aca="false">CP35</f>
        <v>0</v>
      </c>
      <c r="CQ26" s="0" t="n">
        <f aca="false">CQ35</f>
        <v>0</v>
      </c>
      <c r="CR26" s="0" t="n">
        <f aca="false">CR35</f>
        <v>0</v>
      </c>
      <c r="CS26" s="0" t="n">
        <f aca="false">CS35</f>
        <v>0</v>
      </c>
      <c r="CT26" s="0" t="n">
        <f aca="false">CT35</f>
        <v>0</v>
      </c>
      <c r="CU26" s="0" t="n">
        <f aca="false">CU35</f>
        <v>0</v>
      </c>
      <c r="CV26" s="0" t="n">
        <f aca="false">CV35</f>
        <v>0</v>
      </c>
      <c r="CW26" s="0" t="n">
        <f aca="false">CW35</f>
        <v>0</v>
      </c>
      <c r="CX26" s="0" t="n">
        <f aca="false">CX35</f>
        <v>0</v>
      </c>
      <c r="CY26" s="0" t="n">
        <f aca="false">CY35</f>
        <v>0</v>
      </c>
      <c r="CZ26" s="0" t="n">
        <f aca="false">CZ35</f>
        <v>0</v>
      </c>
      <c r="DA26" s="0" t="n">
        <f aca="false">DA35</f>
        <v>0</v>
      </c>
      <c r="DB26" s="0" t="n">
        <f aca="false">DB35</f>
        <v>0</v>
      </c>
      <c r="DC26" s="0" t="n">
        <f aca="false">DC35</f>
        <v>0</v>
      </c>
      <c r="DD26" s="0" t="n">
        <f aca="false">DD35</f>
        <v>0</v>
      </c>
      <c r="DE26" s="0" t="n">
        <f aca="false">DE35</f>
        <v>0</v>
      </c>
      <c r="DF26" s="0" t="n">
        <f aca="false">DF35</f>
        <v>0</v>
      </c>
      <c r="DG26" s="0" t="n">
        <f aca="false">DG35</f>
        <v>35605.84</v>
      </c>
      <c r="DH26" s="0" t="n">
        <f aca="false">DH35</f>
        <v>0</v>
      </c>
      <c r="DI26" s="0" t="n">
        <f aca="false">DI35</f>
        <v>35605.84</v>
      </c>
      <c r="DJ26" s="0" t="n">
        <f aca="false">DJ35</f>
        <v>0</v>
      </c>
      <c r="DK26" s="0" t="n">
        <f aca="false">DK35</f>
        <v>0</v>
      </c>
      <c r="DL26" s="0" t="n">
        <f aca="false">DL35</f>
        <v>0</v>
      </c>
      <c r="DM26" s="0" t="n">
        <f aca="false">DM35</f>
        <v>0</v>
      </c>
      <c r="DN26" s="0" t="n">
        <f aca="false">DN35</f>
        <v>0</v>
      </c>
      <c r="DO26" s="0" t="n">
        <f aca="false">DO35</f>
        <v>0</v>
      </c>
      <c r="DP26" s="0" t="n">
        <f aca="false">DP35</f>
        <v>0</v>
      </c>
      <c r="DQ26" s="0" t="n">
        <f aca="false">DQ35</f>
        <v>0</v>
      </c>
      <c r="DR26" s="0" t="n">
        <f aca="false">DR35</f>
        <v>0</v>
      </c>
      <c r="DS26" s="0" t="n">
        <f aca="false">DS35</f>
        <v>0</v>
      </c>
      <c r="DT26" s="0" t="n">
        <f aca="false">DT35</f>
        <v>35605.84</v>
      </c>
      <c r="DU26" s="0" t="n">
        <f aca="false">DU35</f>
        <v>0</v>
      </c>
      <c r="DV26" s="0" t="n">
        <f aca="false">DV35</f>
        <v>35605.84</v>
      </c>
      <c r="DW26" s="0" t="n">
        <f aca="false">DW35</f>
        <v>0</v>
      </c>
      <c r="DX26" s="0" t="n">
        <f aca="false">DX35</f>
        <v>0</v>
      </c>
      <c r="DY26" s="0" t="n">
        <f aca="false">DY35</f>
        <v>0</v>
      </c>
      <c r="DZ26" s="0" t="n">
        <f aca="false">DZ35</f>
        <v>0</v>
      </c>
      <c r="EA26" s="0" t="n">
        <f aca="false">EA35</f>
        <v>0</v>
      </c>
      <c r="EB26" s="0" t="n">
        <f aca="false">EB35</f>
        <v>0</v>
      </c>
      <c r="EC26" s="0" t="n">
        <f aca="false">EC35</f>
        <v>0</v>
      </c>
      <c r="ED26" s="0" t="n">
        <f aca="false">ED35</f>
        <v>0</v>
      </c>
      <c r="EE26" s="0" t="n">
        <f aca="false">EE35</f>
        <v>0</v>
      </c>
      <c r="EF26" s="0" t="n">
        <f aca="false">EF35</f>
        <v>0</v>
      </c>
      <c r="EG26" s="0" t="n">
        <f aca="false">EG35</f>
        <v>0</v>
      </c>
      <c r="EH26" s="0" t="n">
        <f aca="false">EH35</f>
        <v>0</v>
      </c>
      <c r="EI26" s="0" t="n">
        <f aca="false">EI35</f>
        <v>0</v>
      </c>
      <c r="EJ26" s="0" t="n">
        <f aca="false">EJ35</f>
        <v>35605.84</v>
      </c>
      <c r="EK26" s="0" t="n">
        <f aca="false">EK35</f>
        <v>0</v>
      </c>
      <c r="EL26" s="0" t="n">
        <f aca="false">EL35</f>
        <v>0</v>
      </c>
      <c r="EM26" s="0" t="n">
        <f aca="false">EM35</f>
        <v>35605.84</v>
      </c>
      <c r="EN26" s="0" t="n">
        <f aca="false">EN35</f>
        <v>0</v>
      </c>
      <c r="EO26" s="0" t="n">
        <f aca="false">EO35</f>
        <v>0</v>
      </c>
      <c r="EP26" s="0" t="n">
        <f aca="false">EP35</f>
        <v>0</v>
      </c>
      <c r="EQ26" s="0" t="n">
        <f aca="false">EQ35</f>
        <v>0</v>
      </c>
      <c r="ER26" s="0" t="n">
        <f aca="false">ER35</f>
        <v>0</v>
      </c>
      <c r="ES26" s="0" t="n">
        <f aca="false">ES35</f>
        <v>0</v>
      </c>
      <c r="ET26" s="0" t="n">
        <f aca="false">ET35</f>
        <v>0</v>
      </c>
      <c r="EU26" s="0" t="n">
        <f aca="false">EU35</f>
        <v>0</v>
      </c>
      <c r="EV26" s="0" t="n">
        <f aca="false">EV35</f>
        <v>0</v>
      </c>
      <c r="EW26" s="0" t="n">
        <f aca="false">EW35</f>
        <v>0</v>
      </c>
      <c r="EX26" s="0" t="n">
        <f aca="false">EX35</f>
        <v>0</v>
      </c>
      <c r="EY26" s="0" t="n">
        <f aca="false">EY35</f>
        <v>0</v>
      </c>
      <c r="EZ26" s="0" t="n">
        <f aca="false">EZ35</f>
        <v>0</v>
      </c>
      <c r="FA26" s="0" t="n">
        <f aca="false">FA35</f>
        <v>0</v>
      </c>
      <c r="FB26" s="0" t="n">
        <f aca="false">FB35</f>
        <v>0</v>
      </c>
      <c r="FC26" s="0" t="n">
        <f aca="false">FC35</f>
        <v>0</v>
      </c>
      <c r="FD26" s="0" t="n">
        <f aca="false">FD35</f>
        <v>0</v>
      </c>
      <c r="FE26" s="0" t="n">
        <f aca="false">FE35</f>
        <v>0</v>
      </c>
      <c r="FF26" s="0" t="n">
        <f aca="false">FF35</f>
        <v>0</v>
      </c>
      <c r="FG26" s="0" t="n">
        <f aca="false">FG35</f>
        <v>0</v>
      </c>
      <c r="FH26" s="0" t="n">
        <f aca="false">FH35</f>
        <v>0</v>
      </c>
      <c r="FI26" s="0" t="n">
        <f aca="false">FI35</f>
        <v>0</v>
      </c>
      <c r="FJ26" s="0" t="n">
        <f aca="false">FJ35</f>
        <v>0</v>
      </c>
      <c r="FK26" s="0" t="n">
        <f aca="false">FK35</f>
        <v>0</v>
      </c>
      <c r="FL26" s="0" t="n">
        <f aca="false">FL35</f>
        <v>0</v>
      </c>
      <c r="FM26" s="0" t="n">
        <f aca="false">FM35</f>
        <v>0</v>
      </c>
      <c r="FN26" s="0" t="n">
        <f aca="false">FN35</f>
        <v>0</v>
      </c>
      <c r="FO26" s="0" t="n">
        <f aca="false">FO35</f>
        <v>0</v>
      </c>
      <c r="FP26" s="0" t="n">
        <f aca="false">FP35</f>
        <v>0</v>
      </c>
      <c r="FQ26" s="0" t="n">
        <f aca="false">FQ35</f>
        <v>0</v>
      </c>
      <c r="FR26" s="0" t="n">
        <f aca="false">FR35</f>
        <v>0</v>
      </c>
      <c r="FS26" s="0" t="n">
        <f aca="false">FS35</f>
        <v>35605.84</v>
      </c>
      <c r="FT26" s="0" t="n">
        <f aca="false">FT35</f>
        <v>0</v>
      </c>
      <c r="FU26" s="0" t="n">
        <f aca="false">FU35</f>
        <v>0</v>
      </c>
      <c r="FV26" s="0" t="n">
        <f aca="false">FV35</f>
        <v>35605.84</v>
      </c>
      <c r="FW26" s="0" t="n">
        <f aca="false">FW35</f>
        <v>0</v>
      </c>
      <c r="FX26" s="0" t="n">
        <f aca="false">FX35</f>
        <v>0</v>
      </c>
      <c r="FY26" s="0" t="n">
        <f aca="false">FY35</f>
        <v>0</v>
      </c>
      <c r="FZ26" s="0" t="n">
        <f aca="false">FZ35</f>
        <v>0</v>
      </c>
      <c r="GA26" s="0" t="n">
        <f aca="false">GA35</f>
        <v>0</v>
      </c>
      <c r="GB26" s="0" t="n">
        <f aca="false">GB35</f>
        <v>0</v>
      </c>
      <c r="GC26" s="0" t="n">
        <f aca="false">GC35</f>
        <v>0</v>
      </c>
      <c r="GD26" s="0" t="n">
        <f aca="false">GD35</f>
        <v>0</v>
      </c>
      <c r="GE26" s="0" t="n">
        <f aca="false">GE35</f>
        <v>0</v>
      </c>
      <c r="GF26" s="0" t="n">
        <f aca="false">GF35</f>
        <v>0</v>
      </c>
      <c r="GG26" s="0" t="n">
        <f aca="false">GG35</f>
        <v>0</v>
      </c>
      <c r="GH26" s="0" t="n">
        <f aca="false">GH35</f>
        <v>0</v>
      </c>
      <c r="GI26" s="0" t="n">
        <f aca="false">GI35</f>
        <v>0</v>
      </c>
      <c r="GJ26" s="0" t="n">
        <f aca="false">GJ35</f>
        <v>0</v>
      </c>
      <c r="GK26" s="0" t="n">
        <f aca="false">GK35</f>
        <v>0</v>
      </c>
      <c r="GL26" s="0" t="n">
        <f aca="false">GL35</f>
        <v>0</v>
      </c>
      <c r="GM26" s="0" t="n">
        <f aca="false">GM35</f>
        <v>0</v>
      </c>
      <c r="GN26" s="0" t="n">
        <f aca="false">GN35</f>
        <v>0</v>
      </c>
      <c r="GO26" s="0" t="n">
        <f aca="false">GO35</f>
        <v>0</v>
      </c>
      <c r="GP26" s="0" t="n">
        <f aca="false">GP35</f>
        <v>0</v>
      </c>
      <c r="GQ26" s="0" t="n">
        <f aca="false">GQ35</f>
        <v>0</v>
      </c>
      <c r="GR26" s="0" t="n">
        <f aca="false">GR35</f>
        <v>0</v>
      </c>
      <c r="GS26" s="0" t="n">
        <f aca="false">GS35</f>
        <v>0</v>
      </c>
      <c r="GT26" s="0" t="n">
        <f aca="false">GT35</f>
        <v>0</v>
      </c>
      <c r="GU26" s="0" t="n">
        <f aca="false">GU35</f>
        <v>0</v>
      </c>
      <c r="GV26" s="0" t="n">
        <f aca="false">GV35</f>
        <v>0</v>
      </c>
      <c r="GW26" s="0" t="n">
        <f aca="false">GW35</f>
        <v>0</v>
      </c>
      <c r="GX26" s="0" t="n">
        <f aca="false">GX35</f>
        <v>0</v>
      </c>
    </row>
    <row r="28" customFormat="false" ht="12.75" hidden="false" customHeight="false" outlineLevel="0" collapsed="false">
      <c r="A28" s="39" t="n">
        <v>17</v>
      </c>
      <c r="B28" s="39" t="n">
        <v>1</v>
      </c>
      <c r="C28" s="39" t="n">
        <f aca="false">ROW(SmtRes!A1)</f>
        <v>1</v>
      </c>
      <c r="D28" s="39" t="n">
        <f aca="false">ROW(EtalonRes!A1)</f>
        <v>1</v>
      </c>
      <c r="E28" s="39" t="s">
        <v>60</v>
      </c>
      <c r="F28" s="39" t="s">
        <v>61</v>
      </c>
      <c r="G28" s="39" t="s">
        <v>30</v>
      </c>
      <c r="H28" s="39" t="s">
        <v>62</v>
      </c>
      <c r="I28" s="39" t="n">
        <f aca="false">ROUND(25.57,9)</f>
        <v>25.57</v>
      </c>
      <c r="J28" s="39" t="n">
        <v>0</v>
      </c>
      <c r="K28" s="39" t="n">
        <f aca="false">ROUND(25.57,9)</f>
        <v>25.57</v>
      </c>
      <c r="L28" s="39"/>
      <c r="M28" s="39"/>
      <c r="N28" s="39"/>
      <c r="O28" s="39" t="n">
        <f aca="false">ROUND(CP28,2)</f>
        <v>1460.56</v>
      </c>
      <c r="P28" s="39" t="n">
        <f aca="false">ROUND(CQ28*I28,2)</f>
        <v>0</v>
      </c>
      <c r="Q28" s="39" t="n">
        <f aca="false">ROUND(CR28*I28,2)</f>
        <v>1460.56</v>
      </c>
      <c r="R28" s="39" t="n">
        <f aca="false">ROUND(CS28*I28,2)</f>
        <v>0</v>
      </c>
      <c r="S28" s="39" t="n">
        <f aca="false">ROUND(CT28*I28,2)</f>
        <v>0</v>
      </c>
      <c r="T28" s="39" t="n">
        <f aca="false">ROUND(CU28*I28,2)</f>
        <v>0</v>
      </c>
      <c r="U28" s="39" t="n">
        <f aca="false">CV28*I28</f>
        <v>0</v>
      </c>
      <c r="V28" s="39" t="n">
        <f aca="false">CW28*I28</f>
        <v>0</v>
      </c>
      <c r="W28" s="39" t="n">
        <f aca="false">ROUND(CX28*I28,2)</f>
        <v>0</v>
      </c>
      <c r="X28" s="39" t="n">
        <f aca="false">ROUND(CY28,2)</f>
        <v>0</v>
      </c>
      <c r="Y28" s="39" t="n">
        <f aca="false">ROUND(CZ28,2)</f>
        <v>0</v>
      </c>
      <c r="Z28" s="39"/>
      <c r="AA28" s="39" t="n">
        <v>86514064</v>
      </c>
      <c r="AB28" s="39" t="n">
        <f aca="false">(AC28+AD28+AF28)</f>
        <v>57.12</v>
      </c>
      <c r="AC28" s="39" t="n">
        <f aca="false">(ES28)</f>
        <v>0</v>
      </c>
      <c r="AD28" s="39" t="n">
        <f aca="false">((ET28*1.5))</f>
        <v>57.12</v>
      </c>
      <c r="AE28" s="39" t="n">
        <f aca="false">(EU28)</f>
        <v>0</v>
      </c>
      <c r="AF28" s="39" t="n">
        <f aca="false">(EV28)</f>
        <v>0</v>
      </c>
      <c r="AG28" s="39" t="n">
        <f aca="false">(AP28)</f>
        <v>0</v>
      </c>
      <c r="AH28" s="39" t="n">
        <f aca="false">(EW28)</f>
        <v>0</v>
      </c>
      <c r="AI28" s="39" t="n">
        <f aca="false">(EX28)</f>
        <v>0</v>
      </c>
      <c r="AJ28" s="39" t="n">
        <f aca="false">(AS28)</f>
        <v>0</v>
      </c>
      <c r="AK28" s="39" t="n">
        <v>0</v>
      </c>
      <c r="AL28" s="39" t="n">
        <v>0</v>
      </c>
      <c r="AM28" s="39" t="n">
        <v>38.08</v>
      </c>
      <c r="AN28" s="39" t="n">
        <v>0</v>
      </c>
      <c r="AO28" s="39" t="n">
        <v>0</v>
      </c>
      <c r="AP28" s="39" t="n">
        <v>0</v>
      </c>
      <c r="AQ28" s="39" t="n">
        <v>0</v>
      </c>
      <c r="AR28" s="39" t="n">
        <v>0</v>
      </c>
      <c r="AS28" s="39" t="n">
        <v>0</v>
      </c>
      <c r="AT28" s="39" t="n">
        <v>94</v>
      </c>
      <c r="AU28" s="39" t="n">
        <v>61</v>
      </c>
      <c r="AV28" s="39" t="n">
        <v>1</v>
      </c>
      <c r="AW28" s="39" t="n">
        <v>1</v>
      </c>
      <c r="AX28" s="39"/>
      <c r="AY28" s="39"/>
      <c r="AZ28" s="39" t="n">
        <v>1</v>
      </c>
      <c r="BA28" s="39" t="n">
        <v>1</v>
      </c>
      <c r="BB28" s="39" t="n">
        <v>1</v>
      </c>
      <c r="BC28" s="39" t="n">
        <v>1</v>
      </c>
      <c r="BD28" s="39"/>
      <c r="BE28" s="39"/>
      <c r="BF28" s="39"/>
      <c r="BG28" s="39"/>
      <c r="BH28" s="39" t="n">
        <v>0</v>
      </c>
      <c r="BI28" s="39" t="n">
        <v>4</v>
      </c>
      <c r="BJ28" s="39" t="s">
        <v>61</v>
      </c>
      <c r="BK28" s="39"/>
      <c r="BL28" s="39"/>
      <c r="BM28" s="39" t="n">
        <v>0</v>
      </c>
      <c r="BN28" s="39" t="n">
        <v>0</v>
      </c>
      <c r="BO28" s="39" t="s">
        <v>61</v>
      </c>
      <c r="BP28" s="39" t="n">
        <v>1</v>
      </c>
      <c r="BQ28" s="39" t="n">
        <v>30</v>
      </c>
      <c r="BR28" s="39" t="n">
        <v>0</v>
      </c>
      <c r="BS28" s="39" t="n">
        <v>1</v>
      </c>
      <c r="BT28" s="39" t="n">
        <v>1</v>
      </c>
      <c r="BU28" s="39" t="n">
        <v>1</v>
      </c>
      <c r="BV28" s="39" t="n">
        <v>1</v>
      </c>
      <c r="BW28" s="39" t="n">
        <v>1</v>
      </c>
      <c r="BX28" s="39" t="n">
        <v>1</v>
      </c>
      <c r="BY28" s="39"/>
      <c r="BZ28" s="39" t="n">
        <v>94</v>
      </c>
      <c r="CA28" s="39" t="n">
        <v>61</v>
      </c>
      <c r="CB28" s="39"/>
      <c r="CC28" s="39"/>
      <c r="CD28" s="39"/>
      <c r="CE28" s="39" t="n">
        <v>0</v>
      </c>
      <c r="CF28" s="39" t="n">
        <v>0</v>
      </c>
      <c r="CG28" s="39" t="n">
        <v>0</v>
      </c>
      <c r="CH28" s="39"/>
      <c r="CI28" s="39"/>
      <c r="CJ28" s="39"/>
      <c r="CK28" s="39"/>
      <c r="CL28" s="39"/>
      <c r="CM28" s="39" t="n">
        <v>0</v>
      </c>
      <c r="CN28" s="39" t="s">
        <v>63</v>
      </c>
      <c r="CO28" s="39" t="n">
        <v>0</v>
      </c>
      <c r="CP28" s="39" t="n">
        <f aca="false">(P28+Q28+S28)</f>
        <v>1460.56</v>
      </c>
      <c r="CQ28" s="39" t="n">
        <f aca="false">(AC28*BC28*AW28)</f>
        <v>0</v>
      </c>
      <c r="CR28" s="39" t="n">
        <f aca="false">(((ET28*1.5))*BB28*AV28)</f>
        <v>57.12</v>
      </c>
      <c r="CS28" s="39" t="n">
        <f aca="false">(AE28*BS28*AV28)</f>
        <v>0</v>
      </c>
      <c r="CT28" s="39" t="n">
        <f aca="false">(AF28*BA28*AV28)</f>
        <v>0</v>
      </c>
      <c r="CU28" s="39" t="n">
        <f aca="false">AG28</f>
        <v>0</v>
      </c>
      <c r="CV28" s="39" t="n">
        <f aca="false">(AH28*AV28)</f>
        <v>0</v>
      </c>
      <c r="CW28" s="39" t="n">
        <f aca="false">AI28</f>
        <v>0</v>
      </c>
      <c r="CX28" s="39" t="n">
        <f aca="false">AJ28</f>
        <v>0</v>
      </c>
      <c r="CY28" s="39" t="n">
        <f aca="false">(((S28+R28)*BZ28)/100)</f>
        <v>0</v>
      </c>
      <c r="CZ28" s="39" t="n">
        <f aca="false">(((S28+R28)*CA28)/100)</f>
        <v>0</v>
      </c>
      <c r="DA28" s="39"/>
      <c r="DB28" s="39"/>
      <c r="DC28" s="39"/>
      <c r="DD28" s="39"/>
      <c r="DE28" s="39" t="s">
        <v>64</v>
      </c>
      <c r="DF28" s="39"/>
      <c r="DG28" s="39"/>
      <c r="DH28" s="39"/>
      <c r="DI28" s="39"/>
      <c r="DJ28" s="39"/>
      <c r="DK28" s="39"/>
      <c r="DL28" s="39"/>
      <c r="DM28" s="39"/>
      <c r="DN28" s="39" t="n">
        <v>0</v>
      </c>
      <c r="DO28" s="39" t="n">
        <v>0</v>
      </c>
      <c r="DP28" s="39" t="n">
        <v>1</v>
      </c>
      <c r="DQ28" s="39" t="n">
        <v>1</v>
      </c>
      <c r="DR28" s="39"/>
      <c r="DS28" s="39"/>
      <c r="DT28" s="39"/>
      <c r="DU28" s="39" t="n">
        <v>1009</v>
      </c>
      <c r="DV28" s="39" t="s">
        <v>62</v>
      </c>
      <c r="DW28" s="39" t="s">
        <v>62</v>
      </c>
      <c r="DX28" s="39" t="n">
        <v>1000</v>
      </c>
      <c r="DY28" s="39"/>
      <c r="DZ28" s="39"/>
      <c r="EA28" s="39"/>
      <c r="EB28" s="39"/>
      <c r="EC28" s="39"/>
      <c r="ED28" s="39"/>
      <c r="EE28" s="39" t="n">
        <v>86330672</v>
      </c>
      <c r="EF28" s="39" t="n">
        <v>30</v>
      </c>
      <c r="EG28" s="39" t="s">
        <v>8</v>
      </c>
      <c r="EH28" s="39" t="n">
        <v>0</v>
      </c>
      <c r="EI28" s="39"/>
      <c r="EJ28" s="39" t="n">
        <v>4</v>
      </c>
      <c r="EK28" s="39" t="n">
        <v>0</v>
      </c>
      <c r="EL28" s="39" t="s">
        <v>65</v>
      </c>
      <c r="EM28" s="39" t="s">
        <v>66</v>
      </c>
      <c r="EN28" s="39"/>
      <c r="EO28" s="39" t="s">
        <v>67</v>
      </c>
      <c r="EP28" s="39"/>
      <c r="EQ28" s="39" t="n">
        <v>0</v>
      </c>
      <c r="ER28" s="39" t="n">
        <v>0</v>
      </c>
      <c r="ES28" s="39" t="n">
        <v>0</v>
      </c>
      <c r="ET28" s="39" t="n">
        <v>38.08</v>
      </c>
      <c r="EU28" s="39" t="n">
        <v>0</v>
      </c>
      <c r="EV28" s="39" t="n">
        <v>0</v>
      </c>
      <c r="EW28" s="39" t="n">
        <v>0</v>
      </c>
      <c r="EX28" s="39" t="n">
        <v>0</v>
      </c>
      <c r="EY28" s="39" t="n">
        <v>0</v>
      </c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 t="n">
        <v>0</v>
      </c>
      <c r="FR28" s="39" t="n">
        <v>0</v>
      </c>
      <c r="FS28" s="39" t="n">
        <v>0</v>
      </c>
      <c r="FT28" s="39"/>
      <c r="FU28" s="39"/>
      <c r="FV28" s="39"/>
      <c r="FW28" s="39"/>
      <c r="FX28" s="39" t="n">
        <v>94</v>
      </c>
      <c r="FY28" s="39" t="n">
        <v>61</v>
      </c>
      <c r="FZ28" s="39"/>
      <c r="GA28" s="39"/>
      <c r="GB28" s="39"/>
      <c r="GC28" s="39"/>
      <c r="GD28" s="39" t="n">
        <v>1</v>
      </c>
      <c r="GE28" s="39"/>
      <c r="GF28" s="39" t="n">
        <v>632056864</v>
      </c>
      <c r="GG28" s="39" t="n">
        <v>2</v>
      </c>
      <c r="GH28" s="39" t="n">
        <v>0</v>
      </c>
      <c r="GI28" s="39" t="n">
        <v>-2</v>
      </c>
      <c r="GJ28" s="39" t="n">
        <v>0</v>
      </c>
      <c r="GK28" s="39" t="n">
        <v>0</v>
      </c>
      <c r="GL28" s="39" t="n">
        <f aca="false">ROUND(IF(AND(BH28=3,BI28=3,FS28&lt;&gt;0),P28,0),2)</f>
        <v>0</v>
      </c>
      <c r="GM28" s="39" t="n">
        <f aca="false">ROUND(O28+X28+Y28,2)+GX28</f>
        <v>1460.56</v>
      </c>
      <c r="GN28" s="39" t="n">
        <f aca="false">IF(OR(BI28=0,BI28=1),GM28-GX28,0)</f>
        <v>0</v>
      </c>
      <c r="GO28" s="39" t="n">
        <f aca="false">IF(BI28=2,GM28-GX28,0)</f>
        <v>0</v>
      </c>
      <c r="GP28" s="39" t="n">
        <f aca="false">IF(BI28=4,GM28-GX28,0)</f>
        <v>1460.56</v>
      </c>
      <c r="GQ28" s="39"/>
      <c r="GR28" s="39" t="n">
        <v>0</v>
      </c>
      <c r="GS28" s="39" t="n">
        <v>3</v>
      </c>
      <c r="GT28" s="39" t="n">
        <v>0</v>
      </c>
      <c r="GU28" s="39"/>
      <c r="GV28" s="39" t="n">
        <f aca="false">(GT28)</f>
        <v>0</v>
      </c>
      <c r="GW28" s="39" t="n">
        <v>1</v>
      </c>
      <c r="GX28" s="39" t="n">
        <f aca="false">ROUND(HC28*I28,2)</f>
        <v>0</v>
      </c>
      <c r="GY28" s="39"/>
      <c r="GZ28" s="39"/>
      <c r="HA28" s="39" t="n">
        <v>0</v>
      </c>
      <c r="HB28" s="39" t="n">
        <v>0</v>
      </c>
      <c r="HC28" s="39" t="n">
        <f aca="false">GV28*GW28</f>
        <v>0</v>
      </c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 t="n">
        <v>0</v>
      </c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 t="n">
        <v>0</v>
      </c>
      <c r="IL28" s="39"/>
      <c r="IM28" s="39"/>
      <c r="IN28" s="39"/>
      <c r="IO28" s="39"/>
      <c r="IP28" s="39"/>
      <c r="IQ28" s="39"/>
      <c r="IR28" s="39"/>
      <c r="IS28" s="39"/>
      <c r="IT28" s="39"/>
      <c r="IU28" s="39"/>
    </row>
    <row r="29" customFormat="false" ht="12.75" hidden="false" customHeight="false" outlineLevel="0" collapsed="false">
      <c r="A29" s="39" t="n">
        <v>17</v>
      </c>
      <c r="B29" s="39" t="n">
        <v>1</v>
      </c>
      <c r="C29" s="39" t="n">
        <f aca="false">ROW(SmtRes!A2)</f>
        <v>2</v>
      </c>
      <c r="D29" s="39" t="n">
        <f aca="false">ROW(EtalonRes!A2)</f>
        <v>2</v>
      </c>
      <c r="E29" s="39" t="s">
        <v>60</v>
      </c>
      <c r="F29" s="39" t="s">
        <v>61</v>
      </c>
      <c r="G29" s="39" t="s">
        <v>30</v>
      </c>
      <c r="H29" s="39" t="s">
        <v>62</v>
      </c>
      <c r="I29" s="39" t="n">
        <f aca="false">ROUND(25.57,9)</f>
        <v>25.57</v>
      </c>
      <c r="J29" s="39" t="n">
        <v>0</v>
      </c>
      <c r="K29" s="39" t="n">
        <f aca="false">ROUND(25.57,9)</f>
        <v>25.57</v>
      </c>
      <c r="L29" s="39"/>
      <c r="M29" s="39"/>
      <c r="N29" s="39"/>
      <c r="O29" s="39" t="n">
        <f aca="false">ROUND(CP29,2)</f>
        <v>27648.37</v>
      </c>
      <c r="P29" s="39" t="n">
        <f aca="false">ROUND(CQ29*I29,2)</f>
        <v>0</v>
      </c>
      <c r="Q29" s="39" t="n">
        <f aca="false">ROUND(CR29*I29,2)</f>
        <v>27648.37</v>
      </c>
      <c r="R29" s="39" t="n">
        <f aca="false">ROUND(CS29*I29,2)</f>
        <v>0</v>
      </c>
      <c r="S29" s="39" t="n">
        <f aca="false">ROUND(CT29*I29,2)</f>
        <v>0</v>
      </c>
      <c r="T29" s="39" t="n">
        <f aca="false">ROUND(CU29*I29,2)</f>
        <v>0</v>
      </c>
      <c r="U29" s="39" t="n">
        <f aca="false">CV29*I29</f>
        <v>0</v>
      </c>
      <c r="V29" s="39" t="n">
        <f aca="false">CW29*I29</f>
        <v>0</v>
      </c>
      <c r="W29" s="39" t="n">
        <f aca="false">ROUND(CX29*I29,2)</f>
        <v>0</v>
      </c>
      <c r="X29" s="39" t="n">
        <f aca="false">ROUND(CY29,2)</f>
        <v>0</v>
      </c>
      <c r="Y29" s="39" t="n">
        <f aca="false">ROUND(CZ29,2)</f>
        <v>0</v>
      </c>
      <c r="Z29" s="39"/>
      <c r="AA29" s="39" t="n">
        <v>86514065</v>
      </c>
      <c r="AB29" s="39" t="n">
        <f aca="false">(AC29+AD29+AF29)</f>
        <v>57.12</v>
      </c>
      <c r="AC29" s="39" t="n">
        <f aca="false">(ES29)</f>
        <v>0</v>
      </c>
      <c r="AD29" s="39" t="n">
        <f aca="false">((ET29*1.5))</f>
        <v>57.12</v>
      </c>
      <c r="AE29" s="39" t="n">
        <f aca="false">(EU29)</f>
        <v>0</v>
      </c>
      <c r="AF29" s="39" t="n">
        <f aca="false">(EV29)</f>
        <v>0</v>
      </c>
      <c r="AG29" s="39" t="n">
        <f aca="false">(AP29)</f>
        <v>0</v>
      </c>
      <c r="AH29" s="39" t="n">
        <f aca="false">(EW29)</f>
        <v>0</v>
      </c>
      <c r="AI29" s="39" t="n">
        <f aca="false">(EX29)</f>
        <v>0</v>
      </c>
      <c r="AJ29" s="39" t="n">
        <f aca="false">(AS29)</f>
        <v>0</v>
      </c>
      <c r="AK29" s="39" t="n">
        <v>0</v>
      </c>
      <c r="AL29" s="39" t="n">
        <v>0</v>
      </c>
      <c r="AM29" s="39" t="n">
        <v>38.08</v>
      </c>
      <c r="AN29" s="39" t="n">
        <v>0</v>
      </c>
      <c r="AO29" s="39" t="n">
        <v>0</v>
      </c>
      <c r="AP29" s="39" t="n">
        <v>0</v>
      </c>
      <c r="AQ29" s="39" t="n">
        <v>0</v>
      </c>
      <c r="AR29" s="39" t="n">
        <v>0</v>
      </c>
      <c r="AS29" s="39" t="n">
        <v>0</v>
      </c>
      <c r="AT29" s="39" t="n">
        <v>94</v>
      </c>
      <c r="AU29" s="39" t="n">
        <v>61</v>
      </c>
      <c r="AV29" s="39" t="n">
        <v>1</v>
      </c>
      <c r="AW29" s="39" t="n">
        <v>1</v>
      </c>
      <c r="AX29" s="39"/>
      <c r="AY29" s="39"/>
      <c r="AZ29" s="39" t="n">
        <v>1</v>
      </c>
      <c r="BA29" s="39" t="n">
        <v>57.76</v>
      </c>
      <c r="BB29" s="39" t="n">
        <v>18.93</v>
      </c>
      <c r="BC29" s="39" t="n">
        <v>1</v>
      </c>
      <c r="BD29" s="39"/>
      <c r="BE29" s="39"/>
      <c r="BF29" s="39"/>
      <c r="BG29" s="39"/>
      <c r="BH29" s="39" t="n">
        <v>0</v>
      </c>
      <c r="BI29" s="39" t="n">
        <v>4</v>
      </c>
      <c r="BJ29" s="39" t="s">
        <v>61</v>
      </c>
      <c r="BK29" s="39"/>
      <c r="BL29" s="39"/>
      <c r="BM29" s="39" t="n">
        <v>0</v>
      </c>
      <c r="BN29" s="39" t="n">
        <v>0</v>
      </c>
      <c r="BO29" s="39" t="s">
        <v>61</v>
      </c>
      <c r="BP29" s="39" t="n">
        <v>1</v>
      </c>
      <c r="BQ29" s="39" t="n">
        <v>30</v>
      </c>
      <c r="BR29" s="39" t="n">
        <v>0</v>
      </c>
      <c r="BS29" s="39" t="n">
        <v>57.76</v>
      </c>
      <c r="BT29" s="39" t="n">
        <v>1</v>
      </c>
      <c r="BU29" s="39" t="n">
        <v>1</v>
      </c>
      <c r="BV29" s="39" t="n">
        <v>1</v>
      </c>
      <c r="BW29" s="39" t="n">
        <v>1</v>
      </c>
      <c r="BX29" s="39" t="n">
        <v>1</v>
      </c>
      <c r="BY29" s="39"/>
      <c r="BZ29" s="39" t="n">
        <v>94</v>
      </c>
      <c r="CA29" s="39" t="n">
        <v>61</v>
      </c>
      <c r="CB29" s="39"/>
      <c r="CC29" s="39"/>
      <c r="CD29" s="39"/>
      <c r="CE29" s="39" t="n">
        <v>0</v>
      </c>
      <c r="CF29" s="39" t="n">
        <v>0</v>
      </c>
      <c r="CG29" s="39" t="n">
        <v>0</v>
      </c>
      <c r="CH29" s="39"/>
      <c r="CI29" s="39"/>
      <c r="CJ29" s="39"/>
      <c r="CK29" s="39"/>
      <c r="CL29" s="39"/>
      <c r="CM29" s="39" t="n">
        <v>0</v>
      </c>
      <c r="CN29" s="39" t="s">
        <v>63</v>
      </c>
      <c r="CO29" s="39" t="n">
        <v>0</v>
      </c>
      <c r="CP29" s="39" t="n">
        <f aca="false">(P29+Q29+S29)</f>
        <v>27648.37</v>
      </c>
      <c r="CQ29" s="39" t="n">
        <f aca="false">(AC29*BC29*AW29)</f>
        <v>0</v>
      </c>
      <c r="CR29" s="39" t="n">
        <f aca="false">(((ET29*1.5))*BB29*AV29)</f>
        <v>1081.2816</v>
      </c>
      <c r="CS29" s="39" t="n">
        <f aca="false">(AE29*BS29*AV29)</f>
        <v>0</v>
      </c>
      <c r="CT29" s="39" t="n">
        <f aca="false">(AF29*BA29*AV29)</f>
        <v>0</v>
      </c>
      <c r="CU29" s="39" t="n">
        <f aca="false">AG29</f>
        <v>0</v>
      </c>
      <c r="CV29" s="39" t="n">
        <f aca="false">(AH29*AV29)</f>
        <v>0</v>
      </c>
      <c r="CW29" s="39" t="n">
        <f aca="false">AI29</f>
        <v>0</v>
      </c>
      <c r="CX29" s="39" t="n">
        <f aca="false">AJ29</f>
        <v>0</v>
      </c>
      <c r="CY29" s="39" t="n">
        <f aca="false">(S29+R29)*(BZ29/100)</f>
        <v>0</v>
      </c>
      <c r="CZ29" s="39" t="n">
        <f aca="false">(S29+R29)*(CA29/100)</f>
        <v>0</v>
      </c>
      <c r="DA29" s="39"/>
      <c r="DB29" s="39"/>
      <c r="DC29" s="39"/>
      <c r="DD29" s="39"/>
      <c r="DE29" s="39" t="s">
        <v>64</v>
      </c>
      <c r="DF29" s="39"/>
      <c r="DG29" s="39"/>
      <c r="DH29" s="39"/>
      <c r="DI29" s="39"/>
      <c r="DJ29" s="39"/>
      <c r="DK29" s="39"/>
      <c r="DL29" s="39"/>
      <c r="DM29" s="39"/>
      <c r="DN29" s="39" t="n">
        <v>94</v>
      </c>
      <c r="DO29" s="39" t="n">
        <v>61</v>
      </c>
      <c r="DP29" s="39" t="n">
        <v>1</v>
      </c>
      <c r="DQ29" s="39" t="n">
        <v>1</v>
      </c>
      <c r="DR29" s="39"/>
      <c r="DS29" s="39"/>
      <c r="DT29" s="39"/>
      <c r="DU29" s="39" t="n">
        <v>1009</v>
      </c>
      <c r="DV29" s="39" t="s">
        <v>62</v>
      </c>
      <c r="DW29" s="39" t="s">
        <v>62</v>
      </c>
      <c r="DX29" s="39" t="n">
        <v>1000</v>
      </c>
      <c r="DY29" s="39"/>
      <c r="DZ29" s="39"/>
      <c r="EA29" s="39"/>
      <c r="EB29" s="39"/>
      <c r="EC29" s="39"/>
      <c r="ED29" s="39"/>
      <c r="EE29" s="39" t="n">
        <v>86330672</v>
      </c>
      <c r="EF29" s="39" t="n">
        <v>30</v>
      </c>
      <c r="EG29" s="39" t="s">
        <v>8</v>
      </c>
      <c r="EH29" s="39" t="n">
        <v>0</v>
      </c>
      <c r="EI29" s="39"/>
      <c r="EJ29" s="39" t="n">
        <v>4</v>
      </c>
      <c r="EK29" s="39" t="n">
        <v>0</v>
      </c>
      <c r="EL29" s="39" t="s">
        <v>65</v>
      </c>
      <c r="EM29" s="39" t="s">
        <v>66</v>
      </c>
      <c r="EN29" s="39"/>
      <c r="EO29" s="39" t="s">
        <v>67</v>
      </c>
      <c r="EP29" s="39"/>
      <c r="EQ29" s="39" t="n">
        <v>0</v>
      </c>
      <c r="ER29" s="39" t="n">
        <v>0</v>
      </c>
      <c r="ES29" s="39" t="n">
        <v>0</v>
      </c>
      <c r="ET29" s="39" t="n">
        <v>38.08</v>
      </c>
      <c r="EU29" s="39" t="n">
        <v>0</v>
      </c>
      <c r="EV29" s="39" t="n">
        <v>0</v>
      </c>
      <c r="EW29" s="39" t="n">
        <v>0</v>
      </c>
      <c r="EX29" s="39" t="n">
        <v>0</v>
      </c>
      <c r="EY29" s="39" t="n">
        <v>0</v>
      </c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 t="n">
        <v>0</v>
      </c>
      <c r="FR29" s="39" t="n">
        <v>0</v>
      </c>
      <c r="FS29" s="39" t="n">
        <v>0</v>
      </c>
      <c r="FT29" s="39"/>
      <c r="FU29" s="39"/>
      <c r="FV29" s="39"/>
      <c r="FW29" s="39"/>
      <c r="FX29" s="39" t="n">
        <v>94</v>
      </c>
      <c r="FY29" s="39" t="n">
        <v>61</v>
      </c>
      <c r="FZ29" s="39"/>
      <c r="GA29" s="39"/>
      <c r="GB29" s="39"/>
      <c r="GC29" s="39"/>
      <c r="GD29" s="39" t="n">
        <v>1</v>
      </c>
      <c r="GE29" s="39"/>
      <c r="GF29" s="39" t="n">
        <v>632056864</v>
      </c>
      <c r="GG29" s="39" t="n">
        <v>2</v>
      </c>
      <c r="GH29" s="39" t="n">
        <v>0</v>
      </c>
      <c r="GI29" s="39" t="n">
        <v>-2</v>
      </c>
      <c r="GJ29" s="39" t="n">
        <v>0</v>
      </c>
      <c r="GK29" s="39" t="n">
        <v>0</v>
      </c>
      <c r="GL29" s="39" t="n">
        <f aca="false">ROUND(IF(AND(BH29=3,BI29=3,FS29&lt;&gt;0),P29,0),2)</f>
        <v>0</v>
      </c>
      <c r="GM29" s="39" t="n">
        <f aca="false">ROUND(O29+X29+Y29,2)+GX29</f>
        <v>27648.37</v>
      </c>
      <c r="GN29" s="39" t="n">
        <f aca="false">IF(OR(BI29=0,BI29=1),GM29-GX29,0)</f>
        <v>0</v>
      </c>
      <c r="GO29" s="39" t="n">
        <f aca="false">IF(BI29=2,GM29-GX29,0)</f>
        <v>0</v>
      </c>
      <c r="GP29" s="39" t="n">
        <f aca="false">IF(BI29=4,GM29-GX29,0)</f>
        <v>27648.37</v>
      </c>
      <c r="GQ29" s="39"/>
      <c r="GR29" s="39" t="n">
        <v>0</v>
      </c>
      <c r="GS29" s="39" t="n">
        <v>3</v>
      </c>
      <c r="GT29" s="39" t="n">
        <v>0</v>
      </c>
      <c r="GU29" s="39"/>
      <c r="GV29" s="39" t="n">
        <f aca="false">(GT29)</f>
        <v>0</v>
      </c>
      <c r="GW29" s="39" t="n">
        <v>1</v>
      </c>
      <c r="GX29" s="39" t="n">
        <f aca="false">ROUND(HC29*I29,2)</f>
        <v>0</v>
      </c>
      <c r="GY29" s="39"/>
      <c r="GZ29" s="39"/>
      <c r="HA29" s="39" t="n">
        <v>0</v>
      </c>
      <c r="HB29" s="39" t="n">
        <v>0</v>
      </c>
      <c r="HC29" s="39" t="n">
        <f aca="false">GV29*GW29</f>
        <v>0</v>
      </c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 t="n">
        <v>0</v>
      </c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 t="n">
        <v>0</v>
      </c>
      <c r="IL29" s="39"/>
      <c r="IM29" s="39"/>
      <c r="IN29" s="39"/>
      <c r="IO29" s="39"/>
      <c r="IP29" s="39"/>
      <c r="IQ29" s="39"/>
      <c r="IR29" s="39"/>
      <c r="IS29" s="39"/>
      <c r="IT29" s="39"/>
      <c r="IU29" s="39"/>
    </row>
    <row r="30" customFormat="false" ht="12.75" hidden="false" customHeight="false" outlineLevel="0" collapsed="false">
      <c r="A30" s="39" t="n">
        <v>17</v>
      </c>
      <c r="B30" s="39" t="n">
        <v>1</v>
      </c>
      <c r="C30" s="39" t="n">
        <f aca="false">ROW(SmtRes!A3)</f>
        <v>3</v>
      </c>
      <c r="D30" s="39" t="n">
        <f aca="false">ROW(EtalonRes!A3)</f>
        <v>3</v>
      </c>
      <c r="E30" s="39" t="s">
        <v>68</v>
      </c>
      <c r="F30" s="39" t="s">
        <v>69</v>
      </c>
      <c r="G30" s="39" t="s">
        <v>36</v>
      </c>
      <c r="H30" s="39" t="s">
        <v>70</v>
      </c>
      <c r="I30" s="39" t="n">
        <f aca="false">ROUND(1.92,9)</f>
        <v>1.92</v>
      </c>
      <c r="J30" s="39" t="n">
        <v>0</v>
      </c>
      <c r="K30" s="39" t="n">
        <f aca="false">ROUND(1.92,9)</f>
        <v>1.92</v>
      </c>
      <c r="L30" s="39"/>
      <c r="M30" s="39"/>
      <c r="N30" s="39"/>
      <c r="O30" s="39" t="n">
        <f aca="false">ROUND(CP30,2)</f>
        <v>181.38</v>
      </c>
      <c r="P30" s="39" t="n">
        <f aca="false">ROUND(CQ30*I30,2)</f>
        <v>0</v>
      </c>
      <c r="Q30" s="39" t="n">
        <f aca="false">ROUND(CR30*I30,2)</f>
        <v>181.38</v>
      </c>
      <c r="R30" s="39" t="n">
        <f aca="false">ROUND(CS30*I30,2)</f>
        <v>0</v>
      </c>
      <c r="S30" s="39" t="n">
        <f aca="false">ROUND(CT30*I30,2)</f>
        <v>0</v>
      </c>
      <c r="T30" s="39" t="n">
        <f aca="false">ROUND(CU30*I30,2)</f>
        <v>0</v>
      </c>
      <c r="U30" s="39" t="n">
        <f aca="false">CV30*I30</f>
        <v>0</v>
      </c>
      <c r="V30" s="39" t="n">
        <f aca="false">CW30*I30</f>
        <v>0</v>
      </c>
      <c r="W30" s="39" t="n">
        <f aca="false">ROUND(CX30*I30,2)</f>
        <v>0</v>
      </c>
      <c r="X30" s="39" t="n">
        <f aca="false">ROUND(CY30,2)</f>
        <v>0</v>
      </c>
      <c r="Y30" s="39" t="n">
        <f aca="false">ROUND(CZ30,2)</f>
        <v>0</v>
      </c>
      <c r="Z30" s="39"/>
      <c r="AA30" s="39" t="n">
        <v>86514064</v>
      </c>
      <c r="AB30" s="39" t="n">
        <f aca="false">(AC30+AD30+AF30)</f>
        <v>94.47</v>
      </c>
      <c r="AC30" s="39" t="n">
        <f aca="false">(ES30)</f>
        <v>0</v>
      </c>
      <c r="AD30" s="39" t="n">
        <f aca="false">(ET30)</f>
        <v>94.47</v>
      </c>
      <c r="AE30" s="39" t="n">
        <f aca="false">(EU30)</f>
        <v>0</v>
      </c>
      <c r="AF30" s="39" t="n">
        <f aca="false">(EV30)</f>
        <v>0</v>
      </c>
      <c r="AG30" s="39" t="n">
        <f aca="false">(AP30)</f>
        <v>0</v>
      </c>
      <c r="AH30" s="39" t="n">
        <f aca="false">(EW30)</f>
        <v>0</v>
      </c>
      <c r="AI30" s="39" t="n">
        <f aca="false">(EX30)</f>
        <v>0</v>
      </c>
      <c r="AJ30" s="39" t="n">
        <f aca="false">(AS30)</f>
        <v>0</v>
      </c>
      <c r="AK30" s="39" t="n">
        <v>0</v>
      </c>
      <c r="AL30" s="39" t="n">
        <v>0</v>
      </c>
      <c r="AM30" s="39" t="n">
        <v>94.47</v>
      </c>
      <c r="AN30" s="39" t="n">
        <v>0</v>
      </c>
      <c r="AO30" s="39" t="n">
        <v>0</v>
      </c>
      <c r="AP30" s="39" t="n">
        <v>0</v>
      </c>
      <c r="AQ30" s="39" t="n">
        <v>0</v>
      </c>
      <c r="AR30" s="39" t="n">
        <v>0</v>
      </c>
      <c r="AS30" s="39" t="n">
        <v>0</v>
      </c>
      <c r="AT30" s="39" t="n">
        <v>0</v>
      </c>
      <c r="AU30" s="39" t="n">
        <v>0</v>
      </c>
      <c r="AV30" s="39" t="n">
        <v>1</v>
      </c>
      <c r="AW30" s="39" t="n">
        <v>1</v>
      </c>
      <c r="AX30" s="39"/>
      <c r="AY30" s="39"/>
      <c r="AZ30" s="39" t="n">
        <v>1</v>
      </c>
      <c r="BA30" s="39" t="n">
        <v>1</v>
      </c>
      <c r="BB30" s="39" t="n">
        <v>1</v>
      </c>
      <c r="BC30" s="39" t="n">
        <v>1</v>
      </c>
      <c r="BD30" s="39"/>
      <c r="BE30" s="39"/>
      <c r="BF30" s="39"/>
      <c r="BG30" s="39"/>
      <c r="BH30" s="39" t="n">
        <v>0</v>
      </c>
      <c r="BI30" s="39" t="n">
        <v>4</v>
      </c>
      <c r="BJ30" s="39" t="s">
        <v>69</v>
      </c>
      <c r="BK30" s="39"/>
      <c r="BL30" s="39"/>
      <c r="BM30" s="39" t="n">
        <v>1109</v>
      </c>
      <c r="BN30" s="39" t="n">
        <v>0</v>
      </c>
      <c r="BO30" s="39" t="s">
        <v>69</v>
      </c>
      <c r="BP30" s="39" t="n">
        <v>1</v>
      </c>
      <c r="BQ30" s="39" t="n">
        <v>150</v>
      </c>
      <c r="BR30" s="39" t="n">
        <v>0</v>
      </c>
      <c r="BS30" s="39" t="n">
        <v>1</v>
      </c>
      <c r="BT30" s="39" t="n">
        <v>1</v>
      </c>
      <c r="BU30" s="39" t="n">
        <v>1</v>
      </c>
      <c r="BV30" s="39" t="n">
        <v>1</v>
      </c>
      <c r="BW30" s="39" t="n">
        <v>1</v>
      </c>
      <c r="BX30" s="39" t="n">
        <v>1</v>
      </c>
      <c r="BY30" s="39"/>
      <c r="BZ30" s="39" t="n">
        <v>0</v>
      </c>
      <c r="CA30" s="39" t="n">
        <v>0</v>
      </c>
      <c r="CB30" s="39"/>
      <c r="CC30" s="39"/>
      <c r="CD30" s="39"/>
      <c r="CE30" s="39" t="n">
        <v>0</v>
      </c>
      <c r="CF30" s="39" t="n">
        <v>0</v>
      </c>
      <c r="CG30" s="39" t="n">
        <v>0</v>
      </c>
      <c r="CH30" s="39"/>
      <c r="CI30" s="39"/>
      <c r="CJ30" s="39"/>
      <c r="CK30" s="39"/>
      <c r="CL30" s="39"/>
      <c r="CM30" s="39" t="n">
        <v>0</v>
      </c>
      <c r="CN30" s="39"/>
      <c r="CO30" s="39" t="n">
        <v>0</v>
      </c>
      <c r="CP30" s="39" t="n">
        <f aca="false">(P30+Q30+S30)</f>
        <v>181.38</v>
      </c>
      <c r="CQ30" s="39" t="n">
        <f aca="false">(AC30*BC30*AW30)</f>
        <v>0</v>
      </c>
      <c r="CR30" s="39" t="n">
        <f aca="false">((ET30)*BB30*AV30)</f>
        <v>94.47</v>
      </c>
      <c r="CS30" s="39" t="n">
        <f aca="false">(AE30*BS30*AV30)</f>
        <v>0</v>
      </c>
      <c r="CT30" s="39" t="n">
        <f aca="false">(AF30*BA30*AV30)</f>
        <v>0</v>
      </c>
      <c r="CU30" s="39" t="n">
        <f aca="false">AG30</f>
        <v>0</v>
      </c>
      <c r="CV30" s="39" t="n">
        <f aca="false">(AH30*AV30)</f>
        <v>0</v>
      </c>
      <c r="CW30" s="39" t="n">
        <f aca="false">AI30</f>
        <v>0</v>
      </c>
      <c r="CX30" s="39" t="n">
        <f aca="false">AJ30</f>
        <v>0</v>
      </c>
      <c r="CY30" s="39" t="n">
        <f aca="false">(((S30+R30)*BZ30)/100)</f>
        <v>0</v>
      </c>
      <c r="CZ30" s="39" t="n">
        <f aca="false">(((S30+R30)*CA30)/100)</f>
        <v>0</v>
      </c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 t="n">
        <v>0</v>
      </c>
      <c r="DO30" s="39" t="n">
        <v>0</v>
      </c>
      <c r="DP30" s="39" t="n">
        <v>1</v>
      </c>
      <c r="DQ30" s="39" t="n">
        <v>1</v>
      </c>
      <c r="DR30" s="39"/>
      <c r="DS30" s="39"/>
      <c r="DT30" s="39"/>
      <c r="DU30" s="39" t="n">
        <v>1013</v>
      </c>
      <c r="DV30" s="39" t="s">
        <v>70</v>
      </c>
      <c r="DW30" s="39" t="s">
        <v>70</v>
      </c>
      <c r="DX30" s="39" t="n">
        <v>1</v>
      </c>
      <c r="DY30" s="39"/>
      <c r="DZ30" s="39"/>
      <c r="EA30" s="39"/>
      <c r="EB30" s="39"/>
      <c r="EC30" s="39"/>
      <c r="ED30" s="39"/>
      <c r="EE30" s="39" t="n">
        <v>86331737</v>
      </c>
      <c r="EF30" s="39" t="n">
        <v>150</v>
      </c>
      <c r="EG30" s="39" t="s">
        <v>71</v>
      </c>
      <c r="EH30" s="39" t="n">
        <v>0</v>
      </c>
      <c r="EI30" s="39"/>
      <c r="EJ30" s="39" t="n">
        <v>4</v>
      </c>
      <c r="EK30" s="39" t="n">
        <v>1109</v>
      </c>
      <c r="EL30" s="39" t="s">
        <v>72</v>
      </c>
      <c r="EM30" s="39" t="s">
        <v>73</v>
      </c>
      <c r="EN30" s="39"/>
      <c r="EO30" s="39"/>
      <c r="EP30" s="39"/>
      <c r="EQ30" s="39" t="n">
        <v>0</v>
      </c>
      <c r="ER30" s="39" t="n">
        <v>0</v>
      </c>
      <c r="ES30" s="39" t="n">
        <v>0</v>
      </c>
      <c r="ET30" s="39" t="n">
        <v>94.47</v>
      </c>
      <c r="EU30" s="39" t="n">
        <v>0</v>
      </c>
      <c r="EV30" s="39" t="n">
        <v>0</v>
      </c>
      <c r="EW30" s="39" t="n">
        <v>0</v>
      </c>
      <c r="EX30" s="39" t="n">
        <v>0</v>
      </c>
      <c r="EY30" s="39" t="n">
        <v>0</v>
      </c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 t="n">
        <v>0</v>
      </c>
      <c r="FR30" s="39" t="n">
        <v>0</v>
      </c>
      <c r="FS30" s="39" t="n">
        <v>0</v>
      </c>
      <c r="FT30" s="39"/>
      <c r="FU30" s="39"/>
      <c r="FV30" s="39"/>
      <c r="FW30" s="39"/>
      <c r="FX30" s="39" t="n">
        <v>0</v>
      </c>
      <c r="FY30" s="39" t="n">
        <v>0</v>
      </c>
      <c r="FZ30" s="39"/>
      <c r="GA30" s="39"/>
      <c r="GB30" s="39"/>
      <c r="GC30" s="39"/>
      <c r="GD30" s="39" t="n">
        <v>1</v>
      </c>
      <c r="GE30" s="39"/>
      <c r="GF30" s="39" t="n">
        <v>-1412850781</v>
      </c>
      <c r="GG30" s="39" t="n">
        <v>2</v>
      </c>
      <c r="GH30" s="39" t="n">
        <v>0</v>
      </c>
      <c r="GI30" s="39" t="n">
        <v>-2</v>
      </c>
      <c r="GJ30" s="39" t="n">
        <v>0</v>
      </c>
      <c r="GK30" s="39" t="n">
        <v>0</v>
      </c>
      <c r="GL30" s="39" t="n">
        <f aca="false">ROUND(IF(AND(BH30=3,BI30=3,FS30&lt;&gt;0),P30,0),2)</f>
        <v>0</v>
      </c>
      <c r="GM30" s="39" t="n">
        <f aca="false">ROUND(O30+X30+Y30,2)+GX30</f>
        <v>181.38</v>
      </c>
      <c r="GN30" s="39" t="n">
        <f aca="false">IF(OR(BI30=0,BI30=1),GM30-GX30,0)</f>
        <v>0</v>
      </c>
      <c r="GO30" s="39" t="n">
        <f aca="false">IF(BI30=2,GM30-GX30,0)</f>
        <v>0</v>
      </c>
      <c r="GP30" s="39" t="n">
        <f aca="false">IF(BI30=4,GM30-GX30,0)</f>
        <v>181.38</v>
      </c>
      <c r="GQ30" s="39"/>
      <c r="GR30" s="39" t="n">
        <v>0</v>
      </c>
      <c r="GS30" s="39" t="n">
        <v>3</v>
      </c>
      <c r="GT30" s="39" t="n">
        <v>0</v>
      </c>
      <c r="GU30" s="39"/>
      <c r="GV30" s="39" t="n">
        <f aca="false">(GT30)</f>
        <v>0</v>
      </c>
      <c r="GW30" s="39" t="n">
        <v>1</v>
      </c>
      <c r="GX30" s="39" t="n">
        <f aca="false">ROUND(HC30*I30,2)</f>
        <v>0</v>
      </c>
      <c r="GY30" s="39"/>
      <c r="GZ30" s="39"/>
      <c r="HA30" s="39" t="n">
        <v>0</v>
      </c>
      <c r="HB30" s="39" t="n">
        <v>0</v>
      </c>
      <c r="HC30" s="39" t="n">
        <f aca="false">GV30*GW30</f>
        <v>0</v>
      </c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 t="n">
        <v>0</v>
      </c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 t="n">
        <v>0</v>
      </c>
      <c r="IL30" s="39"/>
      <c r="IM30" s="39"/>
      <c r="IN30" s="39"/>
      <c r="IO30" s="39"/>
      <c r="IP30" s="39"/>
      <c r="IQ30" s="39"/>
      <c r="IR30" s="39"/>
      <c r="IS30" s="39"/>
      <c r="IT30" s="39"/>
      <c r="IU30" s="39"/>
    </row>
    <row r="31" customFormat="false" ht="12.75" hidden="false" customHeight="false" outlineLevel="0" collapsed="false">
      <c r="A31" s="39" t="n">
        <v>17</v>
      </c>
      <c r="B31" s="39" t="n">
        <v>1</v>
      </c>
      <c r="C31" s="39" t="n">
        <f aca="false">ROW(SmtRes!A4)</f>
        <v>4</v>
      </c>
      <c r="D31" s="39" t="n">
        <f aca="false">ROW(EtalonRes!A4)</f>
        <v>4</v>
      </c>
      <c r="E31" s="39" t="s">
        <v>68</v>
      </c>
      <c r="F31" s="39" t="s">
        <v>69</v>
      </c>
      <c r="G31" s="39" t="s">
        <v>36</v>
      </c>
      <c r="H31" s="39" t="s">
        <v>70</v>
      </c>
      <c r="I31" s="39" t="n">
        <f aca="false">ROUND(1.92,9)</f>
        <v>1.92</v>
      </c>
      <c r="J31" s="39" t="n">
        <v>0</v>
      </c>
      <c r="K31" s="39" t="n">
        <f aca="false">ROUND(1.92,9)</f>
        <v>1.92</v>
      </c>
      <c r="L31" s="39"/>
      <c r="M31" s="39"/>
      <c r="N31" s="39"/>
      <c r="O31" s="39" t="n">
        <f aca="false">ROUND(CP31,2)</f>
        <v>910.54</v>
      </c>
      <c r="P31" s="39" t="n">
        <f aca="false">ROUND(CQ31*I31,2)</f>
        <v>0</v>
      </c>
      <c r="Q31" s="39" t="n">
        <f aca="false">ROUND(CR31*I31,2)</f>
        <v>910.54</v>
      </c>
      <c r="R31" s="39" t="n">
        <f aca="false">ROUND(CS31*I31,2)</f>
        <v>0</v>
      </c>
      <c r="S31" s="39" t="n">
        <f aca="false">ROUND(CT31*I31,2)</f>
        <v>0</v>
      </c>
      <c r="T31" s="39" t="n">
        <f aca="false">ROUND(CU31*I31,2)</f>
        <v>0</v>
      </c>
      <c r="U31" s="39" t="n">
        <f aca="false">CV31*I31</f>
        <v>0</v>
      </c>
      <c r="V31" s="39" t="n">
        <f aca="false">CW31*I31</f>
        <v>0</v>
      </c>
      <c r="W31" s="39" t="n">
        <f aca="false">ROUND(CX31*I31,2)</f>
        <v>0</v>
      </c>
      <c r="X31" s="39" t="n">
        <f aca="false">ROUND(CY31,2)</f>
        <v>0</v>
      </c>
      <c r="Y31" s="39" t="n">
        <f aca="false">ROUND(CZ31,2)</f>
        <v>0</v>
      </c>
      <c r="Z31" s="39"/>
      <c r="AA31" s="39" t="n">
        <v>86514065</v>
      </c>
      <c r="AB31" s="39" t="n">
        <f aca="false">(AC31+AD31+AF31)</f>
        <v>94.47</v>
      </c>
      <c r="AC31" s="39" t="n">
        <f aca="false">(ES31)</f>
        <v>0</v>
      </c>
      <c r="AD31" s="39" t="n">
        <f aca="false">(ET31)</f>
        <v>94.47</v>
      </c>
      <c r="AE31" s="39" t="n">
        <f aca="false">(EU31)</f>
        <v>0</v>
      </c>
      <c r="AF31" s="39" t="n">
        <f aca="false">(EV31)</f>
        <v>0</v>
      </c>
      <c r="AG31" s="39" t="n">
        <f aca="false">(AP31)</f>
        <v>0</v>
      </c>
      <c r="AH31" s="39" t="n">
        <f aca="false">(EW31)</f>
        <v>0</v>
      </c>
      <c r="AI31" s="39" t="n">
        <f aca="false">(EX31)</f>
        <v>0</v>
      </c>
      <c r="AJ31" s="39" t="n">
        <f aca="false">(AS31)</f>
        <v>0</v>
      </c>
      <c r="AK31" s="39" t="n">
        <v>0</v>
      </c>
      <c r="AL31" s="39" t="n">
        <v>0</v>
      </c>
      <c r="AM31" s="39" t="n">
        <v>94.47</v>
      </c>
      <c r="AN31" s="39" t="n">
        <v>0</v>
      </c>
      <c r="AO31" s="39" t="n">
        <v>0</v>
      </c>
      <c r="AP31" s="39" t="n">
        <v>0</v>
      </c>
      <c r="AQ31" s="39" t="n">
        <v>0</v>
      </c>
      <c r="AR31" s="39" t="n">
        <v>0</v>
      </c>
      <c r="AS31" s="39" t="n">
        <v>0</v>
      </c>
      <c r="AT31" s="39" t="n">
        <v>0</v>
      </c>
      <c r="AU31" s="39" t="n">
        <v>0</v>
      </c>
      <c r="AV31" s="39" t="n">
        <v>1</v>
      </c>
      <c r="AW31" s="39" t="n">
        <v>1</v>
      </c>
      <c r="AX31" s="39"/>
      <c r="AY31" s="39"/>
      <c r="AZ31" s="39" t="n">
        <v>1</v>
      </c>
      <c r="BA31" s="39" t="n">
        <v>57.76</v>
      </c>
      <c r="BB31" s="39" t="n">
        <v>5.02</v>
      </c>
      <c r="BC31" s="39" t="n">
        <v>1</v>
      </c>
      <c r="BD31" s="39"/>
      <c r="BE31" s="39"/>
      <c r="BF31" s="39"/>
      <c r="BG31" s="39"/>
      <c r="BH31" s="39" t="n">
        <v>0</v>
      </c>
      <c r="BI31" s="39" t="n">
        <v>4</v>
      </c>
      <c r="BJ31" s="39" t="s">
        <v>69</v>
      </c>
      <c r="BK31" s="39"/>
      <c r="BL31" s="39"/>
      <c r="BM31" s="39" t="n">
        <v>1109</v>
      </c>
      <c r="BN31" s="39" t="n">
        <v>0</v>
      </c>
      <c r="BO31" s="39" t="s">
        <v>69</v>
      </c>
      <c r="BP31" s="39" t="n">
        <v>1</v>
      </c>
      <c r="BQ31" s="39" t="n">
        <v>150</v>
      </c>
      <c r="BR31" s="39" t="n">
        <v>0</v>
      </c>
      <c r="BS31" s="39" t="n">
        <v>57.76</v>
      </c>
      <c r="BT31" s="39" t="n">
        <v>1</v>
      </c>
      <c r="BU31" s="39" t="n">
        <v>1</v>
      </c>
      <c r="BV31" s="39" t="n">
        <v>1</v>
      </c>
      <c r="BW31" s="39" t="n">
        <v>1</v>
      </c>
      <c r="BX31" s="39" t="n">
        <v>1</v>
      </c>
      <c r="BY31" s="39"/>
      <c r="BZ31" s="39" t="n">
        <v>0</v>
      </c>
      <c r="CA31" s="39" t="n">
        <v>0</v>
      </c>
      <c r="CB31" s="39"/>
      <c r="CC31" s="39"/>
      <c r="CD31" s="39"/>
      <c r="CE31" s="39" t="n">
        <v>0</v>
      </c>
      <c r="CF31" s="39" t="n">
        <v>0</v>
      </c>
      <c r="CG31" s="39" t="n">
        <v>0</v>
      </c>
      <c r="CH31" s="39"/>
      <c r="CI31" s="39"/>
      <c r="CJ31" s="39"/>
      <c r="CK31" s="39"/>
      <c r="CL31" s="39"/>
      <c r="CM31" s="39" t="n">
        <v>0</v>
      </c>
      <c r="CN31" s="39"/>
      <c r="CO31" s="39" t="n">
        <v>0</v>
      </c>
      <c r="CP31" s="39" t="n">
        <f aca="false">(P31+Q31+S31)</f>
        <v>910.54</v>
      </c>
      <c r="CQ31" s="39" t="n">
        <f aca="false">(AC31*BC31*AW31)</f>
        <v>0</v>
      </c>
      <c r="CR31" s="39" t="n">
        <f aca="false">((ET31)*BB31*AV31)</f>
        <v>474.2394</v>
      </c>
      <c r="CS31" s="39" t="n">
        <f aca="false">(AE31*BS31*AV31)</f>
        <v>0</v>
      </c>
      <c r="CT31" s="39" t="n">
        <f aca="false">(AF31*BA31*AV31)</f>
        <v>0</v>
      </c>
      <c r="CU31" s="39" t="n">
        <f aca="false">AG31</f>
        <v>0</v>
      </c>
      <c r="CV31" s="39" t="n">
        <f aca="false">(AH31*AV31)</f>
        <v>0</v>
      </c>
      <c r="CW31" s="39" t="n">
        <f aca="false">AI31</f>
        <v>0</v>
      </c>
      <c r="CX31" s="39" t="n">
        <f aca="false">AJ31</f>
        <v>0</v>
      </c>
      <c r="CY31" s="39" t="n">
        <f aca="false">(S31+R31)*(BZ31/100)</f>
        <v>0</v>
      </c>
      <c r="CZ31" s="39" t="n">
        <f aca="false">(S31+R31)*(CA31/100)</f>
        <v>0</v>
      </c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 t="n">
        <v>0</v>
      </c>
      <c r="DO31" s="39" t="n">
        <v>0</v>
      </c>
      <c r="DP31" s="39" t="n">
        <v>1</v>
      </c>
      <c r="DQ31" s="39" t="n">
        <v>1</v>
      </c>
      <c r="DR31" s="39"/>
      <c r="DS31" s="39"/>
      <c r="DT31" s="39"/>
      <c r="DU31" s="39" t="n">
        <v>1013</v>
      </c>
      <c r="DV31" s="39" t="s">
        <v>70</v>
      </c>
      <c r="DW31" s="39" t="s">
        <v>70</v>
      </c>
      <c r="DX31" s="39" t="n">
        <v>1</v>
      </c>
      <c r="DY31" s="39"/>
      <c r="DZ31" s="39"/>
      <c r="EA31" s="39"/>
      <c r="EB31" s="39"/>
      <c r="EC31" s="39"/>
      <c r="ED31" s="39"/>
      <c r="EE31" s="39" t="n">
        <v>86331737</v>
      </c>
      <c r="EF31" s="39" t="n">
        <v>150</v>
      </c>
      <c r="EG31" s="39" t="s">
        <v>71</v>
      </c>
      <c r="EH31" s="39" t="n">
        <v>0</v>
      </c>
      <c r="EI31" s="39"/>
      <c r="EJ31" s="39" t="n">
        <v>4</v>
      </c>
      <c r="EK31" s="39" t="n">
        <v>1109</v>
      </c>
      <c r="EL31" s="39" t="s">
        <v>72</v>
      </c>
      <c r="EM31" s="39" t="s">
        <v>73</v>
      </c>
      <c r="EN31" s="39"/>
      <c r="EO31" s="39"/>
      <c r="EP31" s="39"/>
      <c r="EQ31" s="39" t="n">
        <v>0</v>
      </c>
      <c r="ER31" s="39" t="n">
        <v>0</v>
      </c>
      <c r="ES31" s="39" t="n">
        <v>0</v>
      </c>
      <c r="ET31" s="39" t="n">
        <v>94.47</v>
      </c>
      <c r="EU31" s="39" t="n">
        <v>0</v>
      </c>
      <c r="EV31" s="39" t="n">
        <v>0</v>
      </c>
      <c r="EW31" s="39" t="n">
        <v>0</v>
      </c>
      <c r="EX31" s="39" t="n">
        <v>0</v>
      </c>
      <c r="EY31" s="39" t="n">
        <v>0</v>
      </c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 t="n">
        <v>0</v>
      </c>
      <c r="FR31" s="39" t="n">
        <v>0</v>
      </c>
      <c r="FS31" s="39" t="n">
        <v>0</v>
      </c>
      <c r="FT31" s="39"/>
      <c r="FU31" s="39"/>
      <c r="FV31" s="39"/>
      <c r="FW31" s="39"/>
      <c r="FX31" s="39" t="n">
        <v>0</v>
      </c>
      <c r="FY31" s="39" t="n">
        <v>0</v>
      </c>
      <c r="FZ31" s="39"/>
      <c r="GA31" s="39"/>
      <c r="GB31" s="39"/>
      <c r="GC31" s="39"/>
      <c r="GD31" s="39" t="n">
        <v>1</v>
      </c>
      <c r="GE31" s="39"/>
      <c r="GF31" s="39" t="n">
        <v>-1412850781</v>
      </c>
      <c r="GG31" s="39" t="n">
        <v>2</v>
      </c>
      <c r="GH31" s="39" t="n">
        <v>0</v>
      </c>
      <c r="GI31" s="39" t="n">
        <v>-2</v>
      </c>
      <c r="GJ31" s="39" t="n">
        <v>0</v>
      </c>
      <c r="GK31" s="39" t="n">
        <v>0</v>
      </c>
      <c r="GL31" s="39" t="n">
        <f aca="false">ROUND(IF(AND(BH31=3,BI31=3,FS31&lt;&gt;0),P31,0),2)</f>
        <v>0</v>
      </c>
      <c r="GM31" s="39" t="n">
        <f aca="false">ROUND(O31+X31+Y31,2)+GX31</f>
        <v>910.54</v>
      </c>
      <c r="GN31" s="39" t="n">
        <f aca="false">IF(OR(BI31=0,BI31=1),GM31-GX31,0)</f>
        <v>0</v>
      </c>
      <c r="GO31" s="39" t="n">
        <f aca="false">IF(BI31=2,GM31-GX31,0)</f>
        <v>0</v>
      </c>
      <c r="GP31" s="39" t="n">
        <f aca="false">IF(BI31=4,GM31-GX31,0)</f>
        <v>910.54</v>
      </c>
      <c r="GQ31" s="39"/>
      <c r="GR31" s="39" t="n">
        <v>0</v>
      </c>
      <c r="GS31" s="39" t="n">
        <v>3</v>
      </c>
      <c r="GT31" s="39" t="n">
        <v>0</v>
      </c>
      <c r="GU31" s="39"/>
      <c r="GV31" s="39" t="n">
        <f aca="false">(GT31)</f>
        <v>0</v>
      </c>
      <c r="GW31" s="39" t="n">
        <v>1</v>
      </c>
      <c r="GX31" s="39" t="n">
        <f aca="false">ROUND(HC31*I31,2)</f>
        <v>0</v>
      </c>
      <c r="GY31" s="39"/>
      <c r="GZ31" s="39"/>
      <c r="HA31" s="39" t="n">
        <v>0</v>
      </c>
      <c r="HB31" s="39" t="n">
        <v>0</v>
      </c>
      <c r="HC31" s="39" t="n">
        <f aca="false">GV31*GW31</f>
        <v>0</v>
      </c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 t="n">
        <v>0</v>
      </c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 t="n">
        <v>0</v>
      </c>
      <c r="IL31" s="39"/>
      <c r="IM31" s="39"/>
      <c r="IN31" s="39"/>
      <c r="IO31" s="39"/>
      <c r="IP31" s="39"/>
      <c r="IQ31" s="39"/>
      <c r="IR31" s="39"/>
      <c r="IS31" s="39"/>
      <c r="IT31" s="39"/>
      <c r="IU31" s="39"/>
    </row>
    <row r="32" customFormat="false" ht="12.75" hidden="false" customHeight="false" outlineLevel="0" collapsed="false">
      <c r="A32" s="39" t="n">
        <v>17</v>
      </c>
      <c r="B32" s="39" t="n">
        <v>1</v>
      </c>
      <c r="C32" s="39" t="n">
        <f aca="false">ROW(SmtRes!A5)</f>
        <v>5</v>
      </c>
      <c r="D32" s="39" t="n">
        <f aca="false">ROW(EtalonRes!A5)</f>
        <v>5</v>
      </c>
      <c r="E32" s="39" t="s">
        <v>74</v>
      </c>
      <c r="F32" s="39" t="s">
        <v>75</v>
      </c>
      <c r="G32" s="39" t="s">
        <v>37</v>
      </c>
      <c r="H32" s="39" t="s">
        <v>70</v>
      </c>
      <c r="I32" s="39" t="n">
        <f aca="false">ROUND(23.65,9)</f>
        <v>23.65</v>
      </c>
      <c r="J32" s="39" t="n">
        <v>0</v>
      </c>
      <c r="K32" s="39" t="n">
        <f aca="false">ROUND(23.65,9)</f>
        <v>23.65</v>
      </c>
      <c r="L32" s="39"/>
      <c r="M32" s="39"/>
      <c r="N32" s="39"/>
      <c r="O32" s="39" t="n">
        <f aca="false">ROUND(CP32,2)</f>
        <v>687.51</v>
      </c>
      <c r="P32" s="39" t="n">
        <f aca="false">ROUND(CQ32*I32,2)</f>
        <v>0</v>
      </c>
      <c r="Q32" s="39" t="n">
        <f aca="false">ROUND(CR32*I32,2)</f>
        <v>687.51</v>
      </c>
      <c r="R32" s="39" t="n">
        <f aca="false">ROUND(CS32*I32,2)</f>
        <v>0</v>
      </c>
      <c r="S32" s="39" t="n">
        <f aca="false">ROUND(CT32*I32,2)</f>
        <v>0</v>
      </c>
      <c r="T32" s="39" t="n">
        <f aca="false">ROUND(CU32*I32,2)</f>
        <v>0</v>
      </c>
      <c r="U32" s="39" t="n">
        <f aca="false">CV32*I32</f>
        <v>0</v>
      </c>
      <c r="V32" s="39" t="n">
        <f aca="false">CW32*I32</f>
        <v>0</v>
      </c>
      <c r="W32" s="39" t="n">
        <f aca="false">ROUND(CX32*I32,2)</f>
        <v>0</v>
      </c>
      <c r="X32" s="39" t="n">
        <f aca="false">ROUND(CY32,2)</f>
        <v>0</v>
      </c>
      <c r="Y32" s="39" t="n">
        <f aca="false">ROUND(CZ32,2)</f>
        <v>0</v>
      </c>
      <c r="Z32" s="39"/>
      <c r="AA32" s="39" t="n">
        <v>86514064</v>
      </c>
      <c r="AB32" s="39" t="n">
        <f aca="false">(AC32+AD32+AF32)</f>
        <v>29.07</v>
      </c>
      <c r="AC32" s="39" t="n">
        <f aca="false">(ES32)</f>
        <v>0</v>
      </c>
      <c r="AD32" s="39" t="n">
        <f aca="false">(ET32)</f>
        <v>29.07</v>
      </c>
      <c r="AE32" s="39" t="n">
        <f aca="false">(EU32)</f>
        <v>0</v>
      </c>
      <c r="AF32" s="39" t="n">
        <f aca="false">(EV32)</f>
        <v>0</v>
      </c>
      <c r="AG32" s="39" t="n">
        <f aca="false">(AP32)</f>
        <v>0</v>
      </c>
      <c r="AH32" s="39" t="n">
        <f aca="false">(EW32)</f>
        <v>0</v>
      </c>
      <c r="AI32" s="39" t="n">
        <f aca="false">(EX32)</f>
        <v>0</v>
      </c>
      <c r="AJ32" s="39" t="n">
        <f aca="false">(AS32)</f>
        <v>0</v>
      </c>
      <c r="AK32" s="39" t="n">
        <v>0</v>
      </c>
      <c r="AL32" s="39" t="n">
        <v>0</v>
      </c>
      <c r="AM32" s="39" t="n">
        <v>29.07</v>
      </c>
      <c r="AN32" s="39" t="n">
        <v>0</v>
      </c>
      <c r="AO32" s="39" t="n">
        <v>0</v>
      </c>
      <c r="AP32" s="39" t="n">
        <v>0</v>
      </c>
      <c r="AQ32" s="39" t="n">
        <v>0</v>
      </c>
      <c r="AR32" s="39" t="n">
        <v>0</v>
      </c>
      <c r="AS32" s="39" t="n">
        <v>0</v>
      </c>
      <c r="AT32" s="39" t="n">
        <v>0</v>
      </c>
      <c r="AU32" s="39" t="n">
        <v>0</v>
      </c>
      <c r="AV32" s="39" t="n">
        <v>1</v>
      </c>
      <c r="AW32" s="39" t="n">
        <v>1</v>
      </c>
      <c r="AX32" s="39"/>
      <c r="AY32" s="39"/>
      <c r="AZ32" s="39" t="n">
        <v>1</v>
      </c>
      <c r="BA32" s="39" t="n">
        <v>1</v>
      </c>
      <c r="BB32" s="39" t="n">
        <v>1</v>
      </c>
      <c r="BC32" s="39" t="n">
        <v>1</v>
      </c>
      <c r="BD32" s="39"/>
      <c r="BE32" s="39"/>
      <c r="BF32" s="39"/>
      <c r="BG32" s="39"/>
      <c r="BH32" s="39" t="n">
        <v>0</v>
      </c>
      <c r="BI32" s="39" t="n">
        <v>4</v>
      </c>
      <c r="BJ32" s="39" t="s">
        <v>75</v>
      </c>
      <c r="BK32" s="39"/>
      <c r="BL32" s="39"/>
      <c r="BM32" s="39" t="n">
        <v>1109</v>
      </c>
      <c r="BN32" s="39" t="n">
        <v>0</v>
      </c>
      <c r="BO32" s="39" t="s">
        <v>75</v>
      </c>
      <c r="BP32" s="39" t="n">
        <v>1</v>
      </c>
      <c r="BQ32" s="39" t="n">
        <v>150</v>
      </c>
      <c r="BR32" s="39" t="n">
        <v>0</v>
      </c>
      <c r="BS32" s="39" t="n">
        <v>1</v>
      </c>
      <c r="BT32" s="39" t="n">
        <v>1</v>
      </c>
      <c r="BU32" s="39" t="n">
        <v>1</v>
      </c>
      <c r="BV32" s="39" t="n">
        <v>1</v>
      </c>
      <c r="BW32" s="39" t="n">
        <v>1</v>
      </c>
      <c r="BX32" s="39" t="n">
        <v>1</v>
      </c>
      <c r="BY32" s="39"/>
      <c r="BZ32" s="39" t="n">
        <v>0</v>
      </c>
      <c r="CA32" s="39" t="n">
        <v>0</v>
      </c>
      <c r="CB32" s="39"/>
      <c r="CC32" s="39"/>
      <c r="CD32" s="39"/>
      <c r="CE32" s="39" t="n">
        <v>0</v>
      </c>
      <c r="CF32" s="39" t="n">
        <v>0</v>
      </c>
      <c r="CG32" s="39" t="n">
        <v>0</v>
      </c>
      <c r="CH32" s="39"/>
      <c r="CI32" s="39"/>
      <c r="CJ32" s="39"/>
      <c r="CK32" s="39"/>
      <c r="CL32" s="39"/>
      <c r="CM32" s="39" t="n">
        <v>0</v>
      </c>
      <c r="CN32" s="39"/>
      <c r="CO32" s="39" t="n">
        <v>0</v>
      </c>
      <c r="CP32" s="39" t="n">
        <f aca="false">(P32+Q32+S32)</f>
        <v>687.51</v>
      </c>
      <c r="CQ32" s="39" t="n">
        <f aca="false">(AC32*BC32*AW32)</f>
        <v>0</v>
      </c>
      <c r="CR32" s="39" t="n">
        <f aca="false">((ET32)*BB32*AV32)</f>
        <v>29.07</v>
      </c>
      <c r="CS32" s="39" t="n">
        <f aca="false">(AE32*BS32*AV32)</f>
        <v>0</v>
      </c>
      <c r="CT32" s="39" t="n">
        <f aca="false">(AF32*BA32*AV32)</f>
        <v>0</v>
      </c>
      <c r="CU32" s="39" t="n">
        <f aca="false">AG32</f>
        <v>0</v>
      </c>
      <c r="CV32" s="39" t="n">
        <f aca="false">(AH32*AV32)</f>
        <v>0</v>
      </c>
      <c r="CW32" s="39" t="n">
        <f aca="false">AI32</f>
        <v>0</v>
      </c>
      <c r="CX32" s="39" t="n">
        <f aca="false">AJ32</f>
        <v>0</v>
      </c>
      <c r="CY32" s="39" t="n">
        <f aca="false">(((S32+R32)*BZ32)/100)</f>
        <v>0</v>
      </c>
      <c r="CZ32" s="39" t="n">
        <f aca="false">(((S32+R32)*CA32)/100)</f>
        <v>0</v>
      </c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 t="n">
        <v>0</v>
      </c>
      <c r="DO32" s="39" t="n">
        <v>0</v>
      </c>
      <c r="DP32" s="39" t="n">
        <v>1</v>
      </c>
      <c r="DQ32" s="39" t="n">
        <v>1</v>
      </c>
      <c r="DR32" s="39"/>
      <c r="DS32" s="39"/>
      <c r="DT32" s="39"/>
      <c r="DU32" s="39" t="n">
        <v>1013</v>
      </c>
      <c r="DV32" s="39" t="s">
        <v>70</v>
      </c>
      <c r="DW32" s="39" t="s">
        <v>70</v>
      </c>
      <c r="DX32" s="39" t="n">
        <v>1</v>
      </c>
      <c r="DY32" s="39"/>
      <c r="DZ32" s="39"/>
      <c r="EA32" s="39"/>
      <c r="EB32" s="39"/>
      <c r="EC32" s="39"/>
      <c r="ED32" s="39"/>
      <c r="EE32" s="39" t="n">
        <v>86331737</v>
      </c>
      <c r="EF32" s="39" t="n">
        <v>150</v>
      </c>
      <c r="EG32" s="39" t="s">
        <v>71</v>
      </c>
      <c r="EH32" s="39" t="n">
        <v>0</v>
      </c>
      <c r="EI32" s="39"/>
      <c r="EJ32" s="39" t="n">
        <v>4</v>
      </c>
      <c r="EK32" s="39" t="n">
        <v>1109</v>
      </c>
      <c r="EL32" s="39" t="s">
        <v>72</v>
      </c>
      <c r="EM32" s="39" t="s">
        <v>73</v>
      </c>
      <c r="EN32" s="39"/>
      <c r="EO32" s="39"/>
      <c r="EP32" s="39"/>
      <c r="EQ32" s="39" t="n">
        <v>0</v>
      </c>
      <c r="ER32" s="39" t="n">
        <v>0</v>
      </c>
      <c r="ES32" s="39" t="n">
        <v>0</v>
      </c>
      <c r="ET32" s="39" t="n">
        <v>29.07</v>
      </c>
      <c r="EU32" s="39" t="n">
        <v>0</v>
      </c>
      <c r="EV32" s="39" t="n">
        <v>0</v>
      </c>
      <c r="EW32" s="39" t="n">
        <v>0</v>
      </c>
      <c r="EX32" s="39" t="n">
        <v>0</v>
      </c>
      <c r="EY32" s="39" t="n">
        <v>0</v>
      </c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 t="n">
        <v>0</v>
      </c>
      <c r="FR32" s="39" t="n">
        <v>0</v>
      </c>
      <c r="FS32" s="39" t="n">
        <v>0</v>
      </c>
      <c r="FT32" s="39"/>
      <c r="FU32" s="39"/>
      <c r="FV32" s="39"/>
      <c r="FW32" s="39"/>
      <c r="FX32" s="39" t="n">
        <v>0</v>
      </c>
      <c r="FY32" s="39" t="n">
        <v>0</v>
      </c>
      <c r="FZ32" s="39"/>
      <c r="GA32" s="39"/>
      <c r="GB32" s="39"/>
      <c r="GC32" s="39"/>
      <c r="GD32" s="39" t="n">
        <v>1</v>
      </c>
      <c r="GE32" s="39"/>
      <c r="GF32" s="39" t="n">
        <v>-459984308</v>
      </c>
      <c r="GG32" s="39" t="n">
        <v>2</v>
      </c>
      <c r="GH32" s="39" t="n">
        <v>0</v>
      </c>
      <c r="GI32" s="39" t="n">
        <v>-2</v>
      </c>
      <c r="GJ32" s="39" t="n">
        <v>0</v>
      </c>
      <c r="GK32" s="39" t="n">
        <v>0</v>
      </c>
      <c r="GL32" s="39" t="n">
        <f aca="false">ROUND(IF(AND(BH32=3,BI32=3,FS32&lt;&gt;0),P32,0),2)</f>
        <v>0</v>
      </c>
      <c r="GM32" s="39" t="n">
        <f aca="false">ROUND(O32+X32+Y32,2)+GX32</f>
        <v>687.51</v>
      </c>
      <c r="GN32" s="39" t="n">
        <f aca="false">IF(OR(BI32=0,BI32=1),GM32-GX32,0)</f>
        <v>0</v>
      </c>
      <c r="GO32" s="39" t="n">
        <f aca="false">IF(BI32=2,GM32-GX32,0)</f>
        <v>0</v>
      </c>
      <c r="GP32" s="39" t="n">
        <f aca="false">IF(BI32=4,GM32-GX32,0)</f>
        <v>687.51</v>
      </c>
      <c r="GQ32" s="39"/>
      <c r="GR32" s="39" t="n">
        <v>0</v>
      </c>
      <c r="GS32" s="39" t="n">
        <v>3</v>
      </c>
      <c r="GT32" s="39" t="n">
        <v>0</v>
      </c>
      <c r="GU32" s="39"/>
      <c r="GV32" s="39" t="n">
        <f aca="false">(GT32)</f>
        <v>0</v>
      </c>
      <c r="GW32" s="39" t="n">
        <v>1</v>
      </c>
      <c r="GX32" s="39" t="n">
        <f aca="false">ROUND(HC32*I32,2)</f>
        <v>0</v>
      </c>
      <c r="GY32" s="39"/>
      <c r="GZ32" s="39"/>
      <c r="HA32" s="39" t="n">
        <v>0</v>
      </c>
      <c r="HB32" s="39" t="n">
        <v>0</v>
      </c>
      <c r="HC32" s="39" t="n">
        <f aca="false">GV32*GW32</f>
        <v>0</v>
      </c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 t="n">
        <v>0</v>
      </c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 t="n">
        <v>0</v>
      </c>
      <c r="IL32" s="39"/>
      <c r="IM32" s="39"/>
      <c r="IN32" s="39"/>
      <c r="IO32" s="39"/>
      <c r="IP32" s="39"/>
      <c r="IQ32" s="39"/>
      <c r="IR32" s="39"/>
      <c r="IS32" s="39"/>
      <c r="IT32" s="39"/>
      <c r="IU32" s="39"/>
    </row>
    <row r="33" customFormat="false" ht="12.75" hidden="false" customHeight="false" outlineLevel="0" collapsed="false">
      <c r="A33" s="39" t="n">
        <v>17</v>
      </c>
      <c r="B33" s="39" t="n">
        <v>1</v>
      </c>
      <c r="C33" s="39" t="n">
        <f aca="false">ROW(SmtRes!A6)</f>
        <v>6</v>
      </c>
      <c r="D33" s="39" t="n">
        <f aca="false">ROW(EtalonRes!A6)</f>
        <v>6</v>
      </c>
      <c r="E33" s="39" t="s">
        <v>74</v>
      </c>
      <c r="F33" s="39" t="s">
        <v>75</v>
      </c>
      <c r="G33" s="39" t="s">
        <v>37</v>
      </c>
      <c r="H33" s="39" t="s">
        <v>70</v>
      </c>
      <c r="I33" s="39" t="n">
        <f aca="false">ROUND(23.65,9)</f>
        <v>23.65</v>
      </c>
      <c r="J33" s="39" t="n">
        <v>0</v>
      </c>
      <c r="K33" s="39" t="n">
        <f aca="false">ROUND(23.65,9)</f>
        <v>23.65</v>
      </c>
      <c r="L33" s="39"/>
      <c r="M33" s="39"/>
      <c r="N33" s="39"/>
      <c r="O33" s="39" t="n">
        <f aca="false">ROUND(CP33,2)</f>
        <v>7046.93</v>
      </c>
      <c r="P33" s="39" t="n">
        <f aca="false">ROUND(CQ33*I33,2)</f>
        <v>0</v>
      </c>
      <c r="Q33" s="39" t="n">
        <f aca="false">ROUND(CR33*I33,2)</f>
        <v>7046.93</v>
      </c>
      <c r="R33" s="39" t="n">
        <f aca="false">ROUND(CS33*I33,2)</f>
        <v>0</v>
      </c>
      <c r="S33" s="39" t="n">
        <f aca="false">ROUND(CT33*I33,2)</f>
        <v>0</v>
      </c>
      <c r="T33" s="39" t="n">
        <f aca="false">ROUND(CU33*I33,2)</f>
        <v>0</v>
      </c>
      <c r="U33" s="39" t="n">
        <f aca="false">CV33*I33</f>
        <v>0</v>
      </c>
      <c r="V33" s="39" t="n">
        <f aca="false">CW33*I33</f>
        <v>0</v>
      </c>
      <c r="W33" s="39" t="n">
        <f aca="false">ROUND(CX33*I33,2)</f>
        <v>0</v>
      </c>
      <c r="X33" s="39" t="n">
        <f aca="false">ROUND(CY33,2)</f>
        <v>0</v>
      </c>
      <c r="Y33" s="39" t="n">
        <f aca="false">ROUND(CZ33,2)</f>
        <v>0</v>
      </c>
      <c r="Z33" s="39"/>
      <c r="AA33" s="39" t="n">
        <v>86514065</v>
      </c>
      <c r="AB33" s="39" t="n">
        <f aca="false">(AC33+AD33+AF33)</f>
        <v>29.07</v>
      </c>
      <c r="AC33" s="39" t="n">
        <f aca="false">(ES33)</f>
        <v>0</v>
      </c>
      <c r="AD33" s="39" t="n">
        <f aca="false">(ET33)</f>
        <v>29.07</v>
      </c>
      <c r="AE33" s="39" t="n">
        <f aca="false">(EU33)</f>
        <v>0</v>
      </c>
      <c r="AF33" s="39" t="n">
        <f aca="false">(EV33)</f>
        <v>0</v>
      </c>
      <c r="AG33" s="39" t="n">
        <f aca="false">(AP33)</f>
        <v>0</v>
      </c>
      <c r="AH33" s="39" t="n">
        <f aca="false">(EW33)</f>
        <v>0</v>
      </c>
      <c r="AI33" s="39" t="n">
        <f aca="false">(EX33)</f>
        <v>0</v>
      </c>
      <c r="AJ33" s="39" t="n">
        <f aca="false">(AS33)</f>
        <v>0</v>
      </c>
      <c r="AK33" s="39" t="n">
        <v>0</v>
      </c>
      <c r="AL33" s="39" t="n">
        <v>0</v>
      </c>
      <c r="AM33" s="39" t="n">
        <v>29.07</v>
      </c>
      <c r="AN33" s="39" t="n">
        <v>0</v>
      </c>
      <c r="AO33" s="39" t="n">
        <v>0</v>
      </c>
      <c r="AP33" s="39" t="n">
        <v>0</v>
      </c>
      <c r="AQ33" s="39" t="n">
        <v>0</v>
      </c>
      <c r="AR33" s="39" t="n">
        <v>0</v>
      </c>
      <c r="AS33" s="39" t="n">
        <v>0</v>
      </c>
      <c r="AT33" s="39" t="n">
        <v>0</v>
      </c>
      <c r="AU33" s="39" t="n">
        <v>0</v>
      </c>
      <c r="AV33" s="39" t="n">
        <v>1</v>
      </c>
      <c r="AW33" s="39" t="n">
        <v>1</v>
      </c>
      <c r="AX33" s="39"/>
      <c r="AY33" s="39"/>
      <c r="AZ33" s="39" t="n">
        <v>1</v>
      </c>
      <c r="BA33" s="39" t="n">
        <v>57.76</v>
      </c>
      <c r="BB33" s="39" t="n">
        <v>10.25</v>
      </c>
      <c r="BC33" s="39" t="n">
        <v>1</v>
      </c>
      <c r="BD33" s="39"/>
      <c r="BE33" s="39"/>
      <c r="BF33" s="39"/>
      <c r="BG33" s="39"/>
      <c r="BH33" s="39" t="n">
        <v>0</v>
      </c>
      <c r="BI33" s="39" t="n">
        <v>4</v>
      </c>
      <c r="BJ33" s="39" t="s">
        <v>75</v>
      </c>
      <c r="BK33" s="39"/>
      <c r="BL33" s="39"/>
      <c r="BM33" s="39" t="n">
        <v>1109</v>
      </c>
      <c r="BN33" s="39" t="n">
        <v>0</v>
      </c>
      <c r="BO33" s="39" t="s">
        <v>75</v>
      </c>
      <c r="BP33" s="39" t="n">
        <v>1</v>
      </c>
      <c r="BQ33" s="39" t="n">
        <v>150</v>
      </c>
      <c r="BR33" s="39" t="n">
        <v>0</v>
      </c>
      <c r="BS33" s="39" t="n">
        <v>57.76</v>
      </c>
      <c r="BT33" s="39" t="n">
        <v>1</v>
      </c>
      <c r="BU33" s="39" t="n">
        <v>1</v>
      </c>
      <c r="BV33" s="39" t="n">
        <v>1</v>
      </c>
      <c r="BW33" s="39" t="n">
        <v>1</v>
      </c>
      <c r="BX33" s="39" t="n">
        <v>1</v>
      </c>
      <c r="BY33" s="39"/>
      <c r="BZ33" s="39" t="n">
        <v>0</v>
      </c>
      <c r="CA33" s="39" t="n">
        <v>0</v>
      </c>
      <c r="CB33" s="39"/>
      <c r="CC33" s="39"/>
      <c r="CD33" s="39"/>
      <c r="CE33" s="39" t="n">
        <v>0</v>
      </c>
      <c r="CF33" s="39" t="n">
        <v>0</v>
      </c>
      <c r="CG33" s="39" t="n">
        <v>0</v>
      </c>
      <c r="CH33" s="39"/>
      <c r="CI33" s="39"/>
      <c r="CJ33" s="39"/>
      <c r="CK33" s="39"/>
      <c r="CL33" s="39"/>
      <c r="CM33" s="39" t="n">
        <v>0</v>
      </c>
      <c r="CN33" s="39"/>
      <c r="CO33" s="39" t="n">
        <v>0</v>
      </c>
      <c r="CP33" s="39" t="n">
        <f aca="false">(P33+Q33+S33)</f>
        <v>7046.93</v>
      </c>
      <c r="CQ33" s="39" t="n">
        <f aca="false">(AC33*BC33*AW33)</f>
        <v>0</v>
      </c>
      <c r="CR33" s="39" t="n">
        <f aca="false">((ET33)*BB33*AV33)</f>
        <v>297.9675</v>
      </c>
      <c r="CS33" s="39" t="n">
        <f aca="false">(AE33*BS33*AV33)</f>
        <v>0</v>
      </c>
      <c r="CT33" s="39" t="n">
        <f aca="false">(AF33*BA33*AV33)</f>
        <v>0</v>
      </c>
      <c r="CU33" s="39" t="n">
        <f aca="false">AG33</f>
        <v>0</v>
      </c>
      <c r="CV33" s="39" t="n">
        <f aca="false">(AH33*AV33)</f>
        <v>0</v>
      </c>
      <c r="CW33" s="39" t="n">
        <f aca="false">AI33</f>
        <v>0</v>
      </c>
      <c r="CX33" s="39" t="n">
        <f aca="false">AJ33</f>
        <v>0</v>
      </c>
      <c r="CY33" s="39" t="n">
        <f aca="false">(S33+R33)*(BZ33/100)</f>
        <v>0</v>
      </c>
      <c r="CZ33" s="39" t="n">
        <f aca="false">(S33+R33)*(CA33/100)</f>
        <v>0</v>
      </c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 t="n">
        <v>0</v>
      </c>
      <c r="DO33" s="39" t="n">
        <v>0</v>
      </c>
      <c r="DP33" s="39" t="n">
        <v>1</v>
      </c>
      <c r="DQ33" s="39" t="n">
        <v>1</v>
      </c>
      <c r="DR33" s="39"/>
      <c r="DS33" s="39"/>
      <c r="DT33" s="39"/>
      <c r="DU33" s="39" t="n">
        <v>1013</v>
      </c>
      <c r="DV33" s="39" t="s">
        <v>70</v>
      </c>
      <c r="DW33" s="39" t="s">
        <v>70</v>
      </c>
      <c r="DX33" s="39" t="n">
        <v>1</v>
      </c>
      <c r="DY33" s="39"/>
      <c r="DZ33" s="39"/>
      <c r="EA33" s="39"/>
      <c r="EB33" s="39"/>
      <c r="EC33" s="39"/>
      <c r="ED33" s="39"/>
      <c r="EE33" s="39" t="n">
        <v>86331737</v>
      </c>
      <c r="EF33" s="39" t="n">
        <v>150</v>
      </c>
      <c r="EG33" s="39" t="s">
        <v>71</v>
      </c>
      <c r="EH33" s="39" t="n">
        <v>0</v>
      </c>
      <c r="EI33" s="39"/>
      <c r="EJ33" s="39" t="n">
        <v>4</v>
      </c>
      <c r="EK33" s="39" t="n">
        <v>1109</v>
      </c>
      <c r="EL33" s="39" t="s">
        <v>72</v>
      </c>
      <c r="EM33" s="39" t="s">
        <v>73</v>
      </c>
      <c r="EN33" s="39"/>
      <c r="EO33" s="39"/>
      <c r="EP33" s="39"/>
      <c r="EQ33" s="39" t="n">
        <v>0</v>
      </c>
      <c r="ER33" s="39" t="n">
        <v>0</v>
      </c>
      <c r="ES33" s="39" t="n">
        <v>0</v>
      </c>
      <c r="ET33" s="39" t="n">
        <v>29.07</v>
      </c>
      <c r="EU33" s="39" t="n">
        <v>0</v>
      </c>
      <c r="EV33" s="39" t="n">
        <v>0</v>
      </c>
      <c r="EW33" s="39" t="n">
        <v>0</v>
      </c>
      <c r="EX33" s="39" t="n">
        <v>0</v>
      </c>
      <c r="EY33" s="39" t="n">
        <v>0</v>
      </c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 t="n">
        <v>0</v>
      </c>
      <c r="FR33" s="39" t="n">
        <v>0</v>
      </c>
      <c r="FS33" s="39" t="n">
        <v>0</v>
      </c>
      <c r="FT33" s="39"/>
      <c r="FU33" s="39"/>
      <c r="FV33" s="39"/>
      <c r="FW33" s="39"/>
      <c r="FX33" s="39" t="n">
        <v>0</v>
      </c>
      <c r="FY33" s="39" t="n">
        <v>0</v>
      </c>
      <c r="FZ33" s="39"/>
      <c r="GA33" s="39"/>
      <c r="GB33" s="39"/>
      <c r="GC33" s="39"/>
      <c r="GD33" s="39" t="n">
        <v>1</v>
      </c>
      <c r="GE33" s="39"/>
      <c r="GF33" s="39" t="n">
        <v>-459984308</v>
      </c>
      <c r="GG33" s="39" t="n">
        <v>2</v>
      </c>
      <c r="GH33" s="39" t="n">
        <v>0</v>
      </c>
      <c r="GI33" s="39" t="n">
        <v>-2</v>
      </c>
      <c r="GJ33" s="39" t="n">
        <v>0</v>
      </c>
      <c r="GK33" s="39" t="n">
        <v>0</v>
      </c>
      <c r="GL33" s="39" t="n">
        <f aca="false">ROUND(IF(AND(BH33=3,BI33=3,FS33&lt;&gt;0),P33,0),2)</f>
        <v>0</v>
      </c>
      <c r="GM33" s="39" t="n">
        <f aca="false">ROUND(O33+X33+Y33,2)+GX33</f>
        <v>7046.93</v>
      </c>
      <c r="GN33" s="39" t="n">
        <f aca="false">IF(OR(BI33=0,BI33=1),GM33-GX33,0)</f>
        <v>0</v>
      </c>
      <c r="GO33" s="39" t="n">
        <f aca="false">IF(BI33=2,GM33-GX33,0)</f>
        <v>0</v>
      </c>
      <c r="GP33" s="39" t="n">
        <f aca="false">IF(BI33=4,GM33-GX33,0)</f>
        <v>7046.93</v>
      </c>
      <c r="GQ33" s="39"/>
      <c r="GR33" s="39" t="n">
        <v>0</v>
      </c>
      <c r="GS33" s="39" t="n">
        <v>3</v>
      </c>
      <c r="GT33" s="39" t="n">
        <v>0</v>
      </c>
      <c r="GU33" s="39"/>
      <c r="GV33" s="39" t="n">
        <f aca="false">(GT33)</f>
        <v>0</v>
      </c>
      <c r="GW33" s="39" t="n">
        <v>1</v>
      </c>
      <c r="GX33" s="39" t="n">
        <f aca="false">ROUND(HC33*I33,2)</f>
        <v>0</v>
      </c>
      <c r="GY33" s="39"/>
      <c r="GZ33" s="39"/>
      <c r="HA33" s="39" t="n">
        <v>0</v>
      </c>
      <c r="HB33" s="39" t="n">
        <v>0</v>
      </c>
      <c r="HC33" s="39" t="n">
        <f aca="false">GV33*GW33</f>
        <v>0</v>
      </c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 t="n">
        <v>0</v>
      </c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 t="n">
        <v>0</v>
      </c>
      <c r="IL33" s="39"/>
      <c r="IM33" s="39"/>
      <c r="IN33" s="39"/>
      <c r="IO33" s="39"/>
      <c r="IP33" s="39"/>
      <c r="IQ33" s="39"/>
      <c r="IR33" s="39"/>
      <c r="IS33" s="39"/>
      <c r="IT33" s="39"/>
      <c r="IU33" s="39"/>
    </row>
    <row r="35" customFormat="false" ht="12.75" hidden="false" customHeight="false" outlineLevel="0" collapsed="false">
      <c r="A35" s="0" t="n">
        <v>51</v>
      </c>
      <c r="B35" s="0" t="n">
        <f aca="false">B24</f>
        <v>1</v>
      </c>
      <c r="C35" s="0" t="n">
        <f aca="false">A24</f>
        <v>4</v>
      </c>
      <c r="D35" s="0" t="n">
        <f aca="false">ROW(A24)</f>
        <v>24</v>
      </c>
      <c r="F35" s="0" t="str">
        <f aca="false">IF(F24&lt;&gt;"",F24,"")</f>
        <v>1</v>
      </c>
      <c r="G35" s="0" t="str">
        <f aca="false">IF(G24&lt;&gt;"",G24,"")</f>
        <v>Перевозка и приём порубочных остатков</v>
      </c>
      <c r="H35" s="0" t="n">
        <v>0</v>
      </c>
      <c r="O35" s="0" t="n">
        <f aca="false">ROUND(AB35,2)</f>
        <v>2329.45</v>
      </c>
      <c r="P35" s="0" t="n">
        <f aca="false">ROUND(AC35,2)</f>
        <v>0</v>
      </c>
      <c r="Q35" s="0" t="n">
        <f aca="false">ROUND(AD35,2)</f>
        <v>2329.45</v>
      </c>
      <c r="R35" s="0" t="n">
        <f aca="false">ROUND(AE35,2)</f>
        <v>0</v>
      </c>
      <c r="S35" s="0" t="n">
        <f aca="false">ROUND(AF35,2)</f>
        <v>0</v>
      </c>
      <c r="T35" s="0" t="n">
        <f aca="false">ROUND(AG35,2)</f>
        <v>0</v>
      </c>
      <c r="U35" s="0" t="n">
        <f aca="false">AH35</f>
        <v>0</v>
      </c>
      <c r="V35" s="0" t="n">
        <f aca="false">AI35</f>
        <v>0</v>
      </c>
      <c r="W35" s="0" t="n">
        <f aca="false">ROUND(AJ35,2)</f>
        <v>0</v>
      </c>
      <c r="X35" s="0" t="n">
        <f aca="false">ROUND(AK35,2)</f>
        <v>0</v>
      </c>
      <c r="Y35" s="0" t="n">
        <f aca="false">ROUND(AL35,2)</f>
        <v>0</v>
      </c>
      <c r="AB35" s="0" t="n">
        <f aca="false">ROUND(SUMIF(AA28:AA33,"=86514064",O28:O33),2)</f>
        <v>2329.45</v>
      </c>
      <c r="AC35" s="0" t="n">
        <f aca="false">ROUND(SUMIF(AA28:AA33,"=86514064",P28:P33),2)</f>
        <v>0</v>
      </c>
      <c r="AD35" s="0" t="n">
        <f aca="false">ROUND(SUMIF(AA28:AA33,"=86514064",Q28:Q33),2)</f>
        <v>2329.45</v>
      </c>
      <c r="AE35" s="0" t="n">
        <f aca="false">ROUND(SUMIF(AA28:AA33,"=86514064",R28:R33),2)</f>
        <v>0</v>
      </c>
      <c r="AF35" s="0" t="n">
        <f aca="false">ROUND(SUMIF(AA28:AA33,"=86514064",S28:S33),2)</f>
        <v>0</v>
      </c>
      <c r="AG35" s="0" t="n">
        <f aca="false">ROUND(SUMIF(AA28:AA33,"=86514064",T28:T33),2)</f>
        <v>0</v>
      </c>
      <c r="AH35" s="0" t="n">
        <f aca="false">SUMIF(AA28:AA33,"=86514064",U28:U33)</f>
        <v>0</v>
      </c>
      <c r="AI35" s="0" t="n">
        <f aca="false">SUMIF(AA28:AA33,"=86514064",V28:V33)</f>
        <v>0</v>
      </c>
      <c r="AJ35" s="0" t="n">
        <f aca="false">ROUND(SUMIF(AA28:AA33,"=86514064",W28:W33),2)</f>
        <v>0</v>
      </c>
      <c r="AK35" s="0" t="n">
        <f aca="false">ROUND(SUMIF(AA28:AA33,"=86514064",X28:X33),2)</f>
        <v>0</v>
      </c>
      <c r="AL35" s="0" t="n">
        <f aca="false">ROUND(SUMIF(AA28:AA33,"=86514064",Y28:Y33),2)</f>
        <v>0</v>
      </c>
      <c r="AO35" s="0" t="n">
        <f aca="false">ROUND(BX35,2)</f>
        <v>0</v>
      </c>
      <c r="AP35" s="0" t="n">
        <f aca="false">ROUND(BY35,2)</f>
        <v>0</v>
      </c>
      <c r="AQ35" s="0" t="n">
        <f aca="false">ROUND(BZ35,2)</f>
        <v>0</v>
      </c>
      <c r="AR35" s="0" t="n">
        <f aca="false">ROUND(CA35,2)</f>
        <v>2329.45</v>
      </c>
      <c r="AS35" s="0" t="n">
        <f aca="false">ROUND(CB35,2)</f>
        <v>0</v>
      </c>
      <c r="AT35" s="0" t="n">
        <f aca="false">ROUND(CC35,2)</f>
        <v>0</v>
      </c>
      <c r="AU35" s="0" t="n">
        <f aca="false">ROUND(CD35,2)</f>
        <v>2329.45</v>
      </c>
      <c r="AV35" s="0" t="n">
        <f aca="false">ROUND(CE35,2)</f>
        <v>0</v>
      </c>
      <c r="AW35" s="0" t="n">
        <f aca="false">ROUND(CF35,2)</f>
        <v>0</v>
      </c>
      <c r="AX35" s="0" t="n">
        <f aca="false">ROUND(CG35,2)</f>
        <v>0</v>
      </c>
      <c r="AY35" s="0" t="n">
        <f aca="false">ROUND(CH35,2)</f>
        <v>0</v>
      </c>
      <c r="AZ35" s="0" t="n">
        <f aca="false">ROUND(CI35,2)</f>
        <v>0</v>
      </c>
      <c r="BA35" s="0" t="n">
        <f aca="false">ROUND(CJ35,2)</f>
        <v>0</v>
      </c>
      <c r="BB35" s="0" t="n">
        <f aca="false">ROUND(CK35,2)</f>
        <v>0</v>
      </c>
      <c r="BC35" s="0" t="n">
        <f aca="false">ROUND(CL35,2)</f>
        <v>0</v>
      </c>
      <c r="BD35" s="0" t="n">
        <f aca="false">ROUND(CM35,2)</f>
        <v>0</v>
      </c>
      <c r="BX35" s="0" t="n">
        <f aca="false">ROUND(SUMIF(AA28:AA33,"=86514064",FQ28:FQ33),2)</f>
        <v>0</v>
      </c>
      <c r="BY35" s="0" t="n">
        <f aca="false">ROUND(SUMIF(AA28:AA33,"=86514064",FR28:FR33),2)</f>
        <v>0</v>
      </c>
      <c r="BZ35" s="0" t="n">
        <f aca="false">ROUND(SUMIF(AA28:AA33,"=86514064",GL28:GL33),2)</f>
        <v>0</v>
      </c>
      <c r="CA35" s="0" t="n">
        <f aca="false">ROUND(SUMIF(AA28:AA33,"=86514064",GM28:GM33),2)</f>
        <v>2329.45</v>
      </c>
      <c r="CB35" s="0" t="n">
        <f aca="false">ROUND(SUMIF(AA28:AA33,"=86514064",GN28:GN33),2)</f>
        <v>0</v>
      </c>
      <c r="CC35" s="0" t="n">
        <f aca="false">ROUND(SUMIF(AA28:AA33,"=86514064",GO28:GO33),2)</f>
        <v>0</v>
      </c>
      <c r="CD35" s="0" t="n">
        <f aca="false">ROUND(SUMIF(AA28:AA33,"=86514064",GP28:GP33),2)</f>
        <v>2329.45</v>
      </c>
      <c r="CE35" s="0" t="n">
        <f aca="false">AC35-BX35</f>
        <v>0</v>
      </c>
      <c r="CF35" s="0" t="n">
        <f aca="false">AC35-BY35</f>
        <v>0</v>
      </c>
      <c r="CG35" s="0" t="n">
        <f aca="false">BX35-BZ35</f>
        <v>0</v>
      </c>
      <c r="CH35" s="0" t="n">
        <f aca="false">AC35-BX35-BY35+BZ35</f>
        <v>0</v>
      </c>
      <c r="CI35" s="0" t="n">
        <f aca="false">BY35-BZ35</f>
        <v>0</v>
      </c>
      <c r="CJ35" s="0" t="n">
        <f aca="false">ROUND(SUMIF(AA28:AA33,"=86514064",GX28:GX33),2)</f>
        <v>0</v>
      </c>
      <c r="CK35" s="0" t="n">
        <f aca="false">ROUND(SUMIF(AA28:AA33,"=86514064",GY28:GY33),2)</f>
        <v>0</v>
      </c>
      <c r="CL35" s="0" t="n">
        <f aca="false">ROUND(SUMIF(AA28:AA33,"=86514064",GZ28:GZ33),2)</f>
        <v>0</v>
      </c>
      <c r="CM35" s="0" t="n">
        <f aca="false">ROUND(SUMIF(AA28:AA33,"=86514064",HD28:HD33),2)</f>
        <v>0</v>
      </c>
      <c r="DG35" s="0" t="n">
        <f aca="false">ROUND(DT35,2)</f>
        <v>35605.84</v>
      </c>
      <c r="DH35" s="0" t="n">
        <f aca="false">ROUND(DU35,2)</f>
        <v>0</v>
      </c>
      <c r="DI35" s="0" t="n">
        <f aca="false">ROUND(DV35,2)</f>
        <v>35605.84</v>
      </c>
      <c r="DJ35" s="0" t="n">
        <f aca="false">ROUND(DW35,2)</f>
        <v>0</v>
      </c>
      <c r="DK35" s="0" t="n">
        <f aca="false">ROUND(DX35,2)</f>
        <v>0</v>
      </c>
      <c r="DL35" s="0" t="n">
        <f aca="false">ROUND(DY35,2)</f>
        <v>0</v>
      </c>
      <c r="DM35" s="0" t="n">
        <f aca="false">DZ35</f>
        <v>0</v>
      </c>
      <c r="DN35" s="0" t="n">
        <f aca="false">EA35</f>
        <v>0</v>
      </c>
      <c r="DO35" s="0" t="n">
        <f aca="false">ROUND(EB35,2)</f>
        <v>0</v>
      </c>
      <c r="DP35" s="0" t="n">
        <f aca="false">ROUND(EC35,2)</f>
        <v>0</v>
      </c>
      <c r="DQ35" s="0" t="n">
        <f aca="false">ROUND(ED35,2)</f>
        <v>0</v>
      </c>
      <c r="DT35" s="0" t="n">
        <f aca="false">ROUND(SUMIF(AA28:AA33,"=86514065",O28:O33),2)</f>
        <v>35605.84</v>
      </c>
      <c r="DU35" s="0" t="n">
        <f aca="false">ROUND(SUMIF(AA28:AA33,"=86514065",P28:P33),2)</f>
        <v>0</v>
      </c>
      <c r="DV35" s="0" t="n">
        <f aca="false">ROUND(SUMIF(AA28:AA33,"=86514065",Q28:Q33),2)</f>
        <v>35605.84</v>
      </c>
      <c r="DW35" s="0" t="n">
        <f aca="false">ROUND(SUMIF(AA28:AA33,"=86514065",R28:R33),2)</f>
        <v>0</v>
      </c>
      <c r="DX35" s="0" t="n">
        <f aca="false">ROUND(SUMIF(AA28:AA33,"=86514065",S28:S33),2)</f>
        <v>0</v>
      </c>
      <c r="DY35" s="0" t="n">
        <f aca="false">ROUND(SUMIF(AA28:AA33,"=86514065",T28:T33),2)</f>
        <v>0</v>
      </c>
      <c r="DZ35" s="0" t="n">
        <f aca="false">SUMIF(AA28:AA33,"=86514065",U28:U33)</f>
        <v>0</v>
      </c>
      <c r="EA35" s="0" t="n">
        <f aca="false">SUMIF(AA28:AA33,"=86514065",V28:V33)</f>
        <v>0</v>
      </c>
      <c r="EB35" s="0" t="n">
        <f aca="false">ROUND(SUMIF(AA28:AA33,"=86514065",W28:W33),2)</f>
        <v>0</v>
      </c>
      <c r="EC35" s="0" t="n">
        <f aca="false">ROUND(SUMIF(AA28:AA33,"=86514065",X28:X33),2)</f>
        <v>0</v>
      </c>
      <c r="ED35" s="0" t="n">
        <f aca="false">ROUND(SUMIF(AA28:AA33,"=86514065",Y28:Y33),2)</f>
        <v>0</v>
      </c>
      <c r="EG35" s="0" t="n">
        <f aca="false">ROUND(FP35,2)</f>
        <v>0</v>
      </c>
      <c r="EH35" s="0" t="n">
        <f aca="false">ROUND(FQ35,2)</f>
        <v>0</v>
      </c>
      <c r="EI35" s="0" t="n">
        <f aca="false">ROUND(FR35,2)</f>
        <v>0</v>
      </c>
      <c r="EJ35" s="0" t="n">
        <f aca="false">ROUND(FS35,2)</f>
        <v>35605.84</v>
      </c>
      <c r="EK35" s="0" t="n">
        <f aca="false">ROUND(FT35,2)</f>
        <v>0</v>
      </c>
      <c r="EL35" s="0" t="n">
        <f aca="false">ROUND(FU35,2)</f>
        <v>0</v>
      </c>
      <c r="EM35" s="0" t="n">
        <f aca="false">ROUND(FV35,2)</f>
        <v>35605.84</v>
      </c>
      <c r="EN35" s="0" t="n">
        <f aca="false">ROUND(FW35,2)</f>
        <v>0</v>
      </c>
      <c r="EO35" s="0" t="n">
        <f aca="false">ROUND(FX35,2)</f>
        <v>0</v>
      </c>
      <c r="EP35" s="0" t="n">
        <f aca="false">ROUND(FY35,2)</f>
        <v>0</v>
      </c>
      <c r="EQ35" s="0" t="n">
        <f aca="false">ROUND(FZ35,2)</f>
        <v>0</v>
      </c>
      <c r="ER35" s="0" t="n">
        <f aca="false">ROUND(GA35,2)</f>
        <v>0</v>
      </c>
      <c r="ES35" s="0" t="n">
        <f aca="false">ROUND(GB35,2)</f>
        <v>0</v>
      </c>
      <c r="ET35" s="0" t="n">
        <f aca="false">ROUND(GC35,2)</f>
        <v>0</v>
      </c>
      <c r="EU35" s="0" t="n">
        <f aca="false">ROUND(GD35,2)</f>
        <v>0</v>
      </c>
      <c r="EV35" s="0" t="n">
        <f aca="false">ROUND(GE35,2)</f>
        <v>0</v>
      </c>
      <c r="FP35" s="0" t="n">
        <f aca="false">ROUND(SUMIF(AA28:AA33,"=86514065",FQ28:FQ33),2)</f>
        <v>0</v>
      </c>
      <c r="FQ35" s="0" t="n">
        <f aca="false">ROUND(SUMIF(AA28:AA33,"=86514065",FR28:FR33),2)</f>
        <v>0</v>
      </c>
      <c r="FR35" s="0" t="n">
        <f aca="false">ROUND(SUMIF(AA28:AA33,"=86514065",GL28:GL33),2)</f>
        <v>0</v>
      </c>
      <c r="FS35" s="0" t="n">
        <f aca="false">ROUND(SUMIF(AA28:AA33,"=86514065",GM28:GM33),2)</f>
        <v>35605.84</v>
      </c>
      <c r="FT35" s="0" t="n">
        <f aca="false">ROUND(SUMIF(AA28:AA33,"=86514065",GN28:GN33),2)</f>
        <v>0</v>
      </c>
      <c r="FU35" s="0" t="n">
        <f aca="false">ROUND(SUMIF(AA28:AA33,"=86514065",GO28:GO33),2)</f>
        <v>0</v>
      </c>
      <c r="FV35" s="0" t="n">
        <f aca="false">ROUND(SUMIF(AA28:AA33,"=86514065",GP28:GP33),2)</f>
        <v>35605.84</v>
      </c>
      <c r="FW35" s="0" t="n">
        <f aca="false">DU35-FP35</f>
        <v>0</v>
      </c>
      <c r="FX35" s="0" t="n">
        <f aca="false">DU35-FQ35</f>
        <v>0</v>
      </c>
      <c r="FY35" s="0" t="n">
        <f aca="false">FP35-FR35</f>
        <v>0</v>
      </c>
      <c r="FZ35" s="0" t="n">
        <f aca="false">DU35-FP35-FQ35+FR35</f>
        <v>0</v>
      </c>
      <c r="GA35" s="0" t="n">
        <f aca="false">FQ35-FR35</f>
        <v>0</v>
      </c>
      <c r="GB35" s="0" t="n">
        <f aca="false">ROUND(SUMIF(AA28:AA33,"=86514065",GX28:GX33),2)</f>
        <v>0</v>
      </c>
      <c r="GC35" s="0" t="n">
        <f aca="false">ROUND(SUMIF(AA28:AA33,"=86514065",GY28:GY33),2)</f>
        <v>0</v>
      </c>
      <c r="GD35" s="0" t="n">
        <f aca="false">ROUND(SUMIF(AA28:AA33,"=86514065",GZ28:GZ33),2)</f>
        <v>0</v>
      </c>
      <c r="GE35" s="0" t="n">
        <f aca="false">ROUND(SUMIF(AA28:AA33,"=86514065",HD28:HD33),2)</f>
        <v>0</v>
      </c>
      <c r="GX35" s="0" t="n">
        <v>0</v>
      </c>
    </row>
    <row r="37" customFormat="false" ht="12.75" hidden="false" customHeight="false" outlineLevel="0" collapsed="false">
      <c r="A37" s="0" t="n">
        <v>50</v>
      </c>
      <c r="B37" s="0" t="n">
        <v>0</v>
      </c>
      <c r="C37" s="0" t="n">
        <v>0</v>
      </c>
      <c r="D37" s="0" t="n">
        <v>1</v>
      </c>
      <c r="E37" s="0" t="n">
        <v>201</v>
      </c>
      <c r="F37" s="0" t="n">
        <f aca="false">ROUND(Source!O35,O37)</f>
        <v>2329.45</v>
      </c>
      <c r="G37" s="0" t="s">
        <v>76</v>
      </c>
      <c r="H37" s="0" t="s">
        <v>77</v>
      </c>
      <c r="K37" s="0" t="n">
        <v>201</v>
      </c>
      <c r="L37" s="0" t="n">
        <v>1</v>
      </c>
      <c r="M37" s="0" t="n">
        <v>3</v>
      </c>
      <c r="O37" s="0" t="n">
        <v>2</v>
      </c>
      <c r="P37" s="0" t="n">
        <f aca="false">ROUND(Source!DG35,O37)</f>
        <v>35605.84</v>
      </c>
      <c r="W37" s="0" t="n">
        <v>2329.45</v>
      </c>
      <c r="X37" s="0" t="n">
        <v>1</v>
      </c>
      <c r="Y37" s="0" t="n">
        <v>2329.45</v>
      </c>
      <c r="Z37" s="0" t="n">
        <v>35605.84</v>
      </c>
      <c r="AA37" s="0" t="n">
        <v>1</v>
      </c>
      <c r="AB37" s="0" t="n">
        <v>35605.84</v>
      </c>
    </row>
    <row r="38" customFormat="false" ht="12.75" hidden="false" customHeight="false" outlineLevel="0" collapsed="false">
      <c r="A38" s="0" t="n">
        <v>50</v>
      </c>
      <c r="B38" s="0" t="n">
        <v>0</v>
      </c>
      <c r="C38" s="0" t="n">
        <v>0</v>
      </c>
      <c r="D38" s="0" t="n">
        <v>1</v>
      </c>
      <c r="E38" s="0" t="n">
        <v>202</v>
      </c>
      <c r="F38" s="0" t="n">
        <f aca="false">ROUND(Source!P35,O38)</f>
        <v>0</v>
      </c>
      <c r="G38" s="0" t="s">
        <v>78</v>
      </c>
      <c r="H38" s="0" t="s">
        <v>79</v>
      </c>
      <c r="K38" s="0" t="n">
        <v>202</v>
      </c>
      <c r="L38" s="0" t="n">
        <v>2</v>
      </c>
      <c r="M38" s="0" t="n">
        <v>3</v>
      </c>
      <c r="O38" s="0" t="n">
        <v>2</v>
      </c>
      <c r="P38" s="0" t="n">
        <f aca="false">ROUND(Source!DH35,O38)</f>
        <v>0</v>
      </c>
      <c r="W38" s="0" t="n">
        <v>0</v>
      </c>
      <c r="X38" s="0" t="n">
        <v>1</v>
      </c>
      <c r="Y38" s="0" t="n">
        <v>0</v>
      </c>
      <c r="Z38" s="0" t="n">
        <v>0</v>
      </c>
      <c r="AA38" s="0" t="n">
        <v>1</v>
      </c>
      <c r="AB38" s="0" t="n">
        <v>0</v>
      </c>
    </row>
    <row r="39" customFormat="false" ht="12.75" hidden="false" customHeight="false" outlineLevel="0" collapsed="false">
      <c r="A39" s="0" t="n">
        <v>50</v>
      </c>
      <c r="B39" s="0" t="n">
        <v>0</v>
      </c>
      <c r="C39" s="0" t="n">
        <v>0</v>
      </c>
      <c r="D39" s="0" t="n">
        <v>1</v>
      </c>
      <c r="E39" s="0" t="n">
        <v>222</v>
      </c>
      <c r="F39" s="0" t="n">
        <f aca="false">ROUND(Source!AO35,O39)</f>
        <v>0</v>
      </c>
      <c r="G39" s="0" t="s">
        <v>80</v>
      </c>
      <c r="H39" s="0" t="s">
        <v>81</v>
      </c>
      <c r="K39" s="0" t="n">
        <v>222</v>
      </c>
      <c r="L39" s="0" t="n">
        <v>3</v>
      </c>
      <c r="M39" s="0" t="n">
        <v>3</v>
      </c>
      <c r="O39" s="0" t="n">
        <v>2</v>
      </c>
      <c r="P39" s="0" t="n">
        <f aca="false">ROUND(Source!EG35,O39)</f>
        <v>0</v>
      </c>
      <c r="W39" s="0" t="n">
        <v>0</v>
      </c>
      <c r="X39" s="0" t="n">
        <v>1</v>
      </c>
      <c r="Y39" s="0" t="n">
        <v>0</v>
      </c>
      <c r="Z39" s="0" t="n">
        <v>0</v>
      </c>
      <c r="AA39" s="0" t="n">
        <v>1</v>
      </c>
      <c r="AB39" s="0" t="n">
        <v>0</v>
      </c>
    </row>
    <row r="40" customFormat="false" ht="12.75" hidden="false" customHeight="false" outlineLevel="0" collapsed="false">
      <c r="A40" s="0" t="n">
        <v>50</v>
      </c>
      <c r="B40" s="0" t="n">
        <v>0</v>
      </c>
      <c r="C40" s="0" t="n">
        <v>0</v>
      </c>
      <c r="D40" s="0" t="n">
        <v>1</v>
      </c>
      <c r="E40" s="0" t="n">
        <v>225</v>
      </c>
      <c r="F40" s="0" t="n">
        <f aca="false">ROUND(Source!AV35,O40)</f>
        <v>0</v>
      </c>
      <c r="G40" s="0" t="s">
        <v>82</v>
      </c>
      <c r="H40" s="0" t="s">
        <v>83</v>
      </c>
      <c r="K40" s="0" t="n">
        <v>225</v>
      </c>
      <c r="L40" s="0" t="n">
        <v>4</v>
      </c>
      <c r="M40" s="0" t="n">
        <v>3</v>
      </c>
      <c r="O40" s="0" t="n">
        <v>2</v>
      </c>
      <c r="P40" s="0" t="n">
        <f aca="false">ROUND(Source!EN35,O40)</f>
        <v>0</v>
      </c>
      <c r="W40" s="0" t="n">
        <v>0</v>
      </c>
      <c r="X40" s="0" t="n">
        <v>1</v>
      </c>
      <c r="Y40" s="0" t="n">
        <v>0</v>
      </c>
      <c r="Z40" s="0" t="n">
        <v>0</v>
      </c>
      <c r="AA40" s="0" t="n">
        <v>1</v>
      </c>
      <c r="AB40" s="0" t="n">
        <v>0</v>
      </c>
    </row>
    <row r="41" customFormat="false" ht="12.75" hidden="false" customHeight="false" outlineLevel="0" collapsed="false">
      <c r="A41" s="0" t="n">
        <v>50</v>
      </c>
      <c r="B41" s="0" t="n">
        <v>0</v>
      </c>
      <c r="C41" s="0" t="n">
        <v>0</v>
      </c>
      <c r="D41" s="0" t="n">
        <v>1</v>
      </c>
      <c r="E41" s="0" t="n">
        <v>226</v>
      </c>
      <c r="F41" s="0" t="n">
        <f aca="false">ROUND(Source!AW35,O41)</f>
        <v>0</v>
      </c>
      <c r="G41" s="0" t="s">
        <v>84</v>
      </c>
      <c r="H41" s="0" t="s">
        <v>85</v>
      </c>
      <c r="K41" s="0" t="n">
        <v>226</v>
      </c>
      <c r="L41" s="0" t="n">
        <v>5</v>
      </c>
      <c r="M41" s="0" t="n">
        <v>3</v>
      </c>
      <c r="O41" s="0" t="n">
        <v>2</v>
      </c>
      <c r="P41" s="0" t="n">
        <f aca="false">ROUND(Source!EO35,O41)</f>
        <v>0</v>
      </c>
      <c r="W41" s="0" t="n">
        <v>0</v>
      </c>
      <c r="X41" s="0" t="n">
        <v>1</v>
      </c>
      <c r="Y41" s="0" t="n">
        <v>0</v>
      </c>
      <c r="Z41" s="0" t="n">
        <v>0</v>
      </c>
      <c r="AA41" s="0" t="n">
        <v>1</v>
      </c>
      <c r="AB41" s="0" t="n">
        <v>0</v>
      </c>
    </row>
    <row r="42" customFormat="false" ht="12.75" hidden="false" customHeight="false" outlineLevel="0" collapsed="false">
      <c r="A42" s="0" t="n">
        <v>50</v>
      </c>
      <c r="B42" s="0" t="n">
        <v>0</v>
      </c>
      <c r="C42" s="0" t="n">
        <v>0</v>
      </c>
      <c r="D42" s="0" t="n">
        <v>1</v>
      </c>
      <c r="E42" s="0" t="n">
        <v>227</v>
      </c>
      <c r="F42" s="0" t="n">
        <f aca="false">ROUND(Source!AX35,O42)</f>
        <v>0</v>
      </c>
      <c r="G42" s="0" t="s">
        <v>86</v>
      </c>
      <c r="H42" s="0" t="s">
        <v>87</v>
      </c>
      <c r="K42" s="0" t="n">
        <v>227</v>
      </c>
      <c r="L42" s="0" t="n">
        <v>6</v>
      </c>
      <c r="M42" s="0" t="n">
        <v>3</v>
      </c>
      <c r="O42" s="0" t="n">
        <v>2</v>
      </c>
      <c r="P42" s="0" t="n">
        <f aca="false">ROUND(Source!EP35,O42)</f>
        <v>0</v>
      </c>
      <c r="W42" s="0" t="n">
        <v>0</v>
      </c>
      <c r="X42" s="0" t="n">
        <v>1</v>
      </c>
      <c r="Y42" s="0" t="n">
        <v>0</v>
      </c>
      <c r="Z42" s="0" t="n">
        <v>0</v>
      </c>
      <c r="AA42" s="0" t="n">
        <v>1</v>
      </c>
      <c r="AB42" s="0" t="n">
        <v>0</v>
      </c>
    </row>
    <row r="43" customFormat="false" ht="12.75" hidden="false" customHeight="false" outlineLevel="0" collapsed="false">
      <c r="A43" s="0" t="n">
        <v>50</v>
      </c>
      <c r="B43" s="0" t="n">
        <v>0</v>
      </c>
      <c r="C43" s="0" t="n">
        <v>0</v>
      </c>
      <c r="D43" s="0" t="n">
        <v>1</v>
      </c>
      <c r="E43" s="0" t="n">
        <v>228</v>
      </c>
      <c r="F43" s="0" t="n">
        <f aca="false">ROUND(Source!AY35,O43)</f>
        <v>0</v>
      </c>
      <c r="G43" s="0" t="s">
        <v>88</v>
      </c>
      <c r="H43" s="0" t="s">
        <v>89</v>
      </c>
      <c r="K43" s="0" t="n">
        <v>228</v>
      </c>
      <c r="L43" s="0" t="n">
        <v>7</v>
      </c>
      <c r="M43" s="0" t="n">
        <v>3</v>
      </c>
      <c r="O43" s="0" t="n">
        <v>2</v>
      </c>
      <c r="P43" s="0" t="n">
        <f aca="false">ROUND(Source!EQ35,O43)</f>
        <v>0</v>
      </c>
      <c r="W43" s="0" t="n">
        <v>0</v>
      </c>
      <c r="X43" s="0" t="n">
        <v>1</v>
      </c>
      <c r="Y43" s="0" t="n">
        <v>0</v>
      </c>
      <c r="Z43" s="0" t="n">
        <v>0</v>
      </c>
      <c r="AA43" s="0" t="n">
        <v>1</v>
      </c>
      <c r="AB43" s="0" t="n">
        <v>0</v>
      </c>
    </row>
    <row r="44" customFormat="false" ht="12.75" hidden="false" customHeight="false" outlineLevel="0" collapsed="false">
      <c r="A44" s="0" t="n">
        <v>50</v>
      </c>
      <c r="B44" s="0" t="n">
        <v>0</v>
      </c>
      <c r="C44" s="0" t="n">
        <v>0</v>
      </c>
      <c r="D44" s="0" t="n">
        <v>1</v>
      </c>
      <c r="E44" s="0" t="n">
        <v>216</v>
      </c>
      <c r="F44" s="0" t="n">
        <f aca="false">ROUND(Source!AP35,O44)</f>
        <v>0</v>
      </c>
      <c r="G44" s="0" t="s">
        <v>90</v>
      </c>
      <c r="H44" s="0" t="s">
        <v>91</v>
      </c>
      <c r="K44" s="0" t="n">
        <v>216</v>
      </c>
      <c r="L44" s="0" t="n">
        <v>8</v>
      </c>
      <c r="M44" s="0" t="n">
        <v>3</v>
      </c>
      <c r="O44" s="0" t="n">
        <v>2</v>
      </c>
      <c r="P44" s="0" t="n">
        <f aca="false">ROUND(Source!EH35,O44)</f>
        <v>0</v>
      </c>
      <c r="W44" s="0" t="n">
        <v>0</v>
      </c>
      <c r="X44" s="0" t="n">
        <v>1</v>
      </c>
      <c r="Y44" s="0" t="n">
        <v>0</v>
      </c>
      <c r="Z44" s="0" t="n">
        <v>0</v>
      </c>
      <c r="AA44" s="0" t="n">
        <v>1</v>
      </c>
      <c r="AB44" s="0" t="n">
        <v>0</v>
      </c>
    </row>
    <row r="45" customFormat="false" ht="12.75" hidden="false" customHeight="false" outlineLevel="0" collapsed="false">
      <c r="A45" s="0" t="n">
        <v>50</v>
      </c>
      <c r="B45" s="0" t="n">
        <v>0</v>
      </c>
      <c r="C45" s="0" t="n">
        <v>0</v>
      </c>
      <c r="D45" s="0" t="n">
        <v>1</v>
      </c>
      <c r="E45" s="0" t="n">
        <v>223</v>
      </c>
      <c r="F45" s="0" t="n">
        <f aca="false">ROUND(Source!AQ35,O45)</f>
        <v>0</v>
      </c>
      <c r="G45" s="0" t="s">
        <v>92</v>
      </c>
      <c r="H45" s="0" t="s">
        <v>93</v>
      </c>
      <c r="K45" s="0" t="n">
        <v>223</v>
      </c>
      <c r="L45" s="0" t="n">
        <v>9</v>
      </c>
      <c r="M45" s="0" t="n">
        <v>3</v>
      </c>
      <c r="O45" s="0" t="n">
        <v>2</v>
      </c>
      <c r="P45" s="0" t="n">
        <f aca="false">ROUND(Source!EI35,O45)</f>
        <v>0</v>
      </c>
      <c r="W45" s="0" t="n">
        <v>0</v>
      </c>
      <c r="X45" s="0" t="n">
        <v>1</v>
      </c>
      <c r="Y45" s="0" t="n">
        <v>0</v>
      </c>
      <c r="Z45" s="0" t="n">
        <v>0</v>
      </c>
      <c r="AA45" s="0" t="n">
        <v>1</v>
      </c>
      <c r="AB45" s="0" t="n">
        <v>0</v>
      </c>
    </row>
    <row r="46" customFormat="false" ht="12.75" hidden="false" customHeight="false" outlineLevel="0" collapsed="false">
      <c r="A46" s="0" t="n">
        <v>50</v>
      </c>
      <c r="B46" s="0" t="n">
        <v>0</v>
      </c>
      <c r="C46" s="0" t="n">
        <v>0</v>
      </c>
      <c r="D46" s="0" t="n">
        <v>1</v>
      </c>
      <c r="E46" s="0" t="n">
        <v>229</v>
      </c>
      <c r="F46" s="0" t="n">
        <f aca="false">ROUND(Source!AZ35,O46)</f>
        <v>0</v>
      </c>
      <c r="G46" s="0" t="s">
        <v>94</v>
      </c>
      <c r="H46" s="0" t="s">
        <v>95</v>
      </c>
      <c r="K46" s="0" t="n">
        <v>229</v>
      </c>
      <c r="L46" s="0" t="n">
        <v>10</v>
      </c>
      <c r="M46" s="0" t="n">
        <v>3</v>
      </c>
      <c r="O46" s="0" t="n">
        <v>2</v>
      </c>
      <c r="P46" s="0" t="n">
        <f aca="false">ROUND(Source!ER35,O46)</f>
        <v>0</v>
      </c>
      <c r="W46" s="0" t="n">
        <v>0</v>
      </c>
      <c r="X46" s="0" t="n">
        <v>1</v>
      </c>
      <c r="Y46" s="0" t="n">
        <v>0</v>
      </c>
      <c r="Z46" s="0" t="n">
        <v>0</v>
      </c>
      <c r="AA46" s="0" t="n">
        <v>1</v>
      </c>
      <c r="AB46" s="0" t="n">
        <v>0</v>
      </c>
    </row>
    <row r="47" customFormat="false" ht="12.75" hidden="false" customHeight="false" outlineLevel="0" collapsed="false">
      <c r="A47" s="0" t="n">
        <v>50</v>
      </c>
      <c r="B47" s="0" t="n">
        <v>0</v>
      </c>
      <c r="C47" s="0" t="n">
        <v>0</v>
      </c>
      <c r="D47" s="0" t="n">
        <v>1</v>
      </c>
      <c r="E47" s="0" t="n">
        <v>203</v>
      </c>
      <c r="F47" s="0" t="n">
        <f aca="false">ROUND(Source!Q35,O47)</f>
        <v>2329.45</v>
      </c>
      <c r="G47" s="0" t="s">
        <v>96</v>
      </c>
      <c r="H47" s="0" t="s">
        <v>97</v>
      </c>
      <c r="K47" s="0" t="n">
        <v>203</v>
      </c>
      <c r="L47" s="0" t="n">
        <v>11</v>
      </c>
      <c r="M47" s="0" t="n">
        <v>3</v>
      </c>
      <c r="O47" s="0" t="n">
        <v>2</v>
      </c>
      <c r="P47" s="0" t="n">
        <f aca="false">ROUND(Source!DI35,O47)</f>
        <v>35605.84</v>
      </c>
      <c r="W47" s="0" t="n">
        <v>2329.45</v>
      </c>
      <c r="X47" s="0" t="n">
        <v>1</v>
      </c>
      <c r="Y47" s="0" t="n">
        <v>2329.45</v>
      </c>
      <c r="Z47" s="0" t="n">
        <v>35605.84</v>
      </c>
      <c r="AA47" s="0" t="n">
        <v>1</v>
      </c>
      <c r="AB47" s="0" t="n">
        <v>35605.84</v>
      </c>
    </row>
    <row r="48" customFormat="false" ht="12.75" hidden="false" customHeight="false" outlineLevel="0" collapsed="false">
      <c r="A48" s="0" t="n">
        <v>50</v>
      </c>
      <c r="B48" s="0" t="n">
        <v>0</v>
      </c>
      <c r="C48" s="0" t="n">
        <v>0</v>
      </c>
      <c r="D48" s="0" t="n">
        <v>1</v>
      </c>
      <c r="E48" s="0" t="n">
        <v>231</v>
      </c>
      <c r="F48" s="0" t="n">
        <f aca="false">ROUND(Source!BB35,O48)</f>
        <v>0</v>
      </c>
      <c r="G48" s="0" t="s">
        <v>98</v>
      </c>
      <c r="H48" s="0" t="s">
        <v>99</v>
      </c>
      <c r="K48" s="0" t="n">
        <v>231</v>
      </c>
      <c r="L48" s="0" t="n">
        <v>12</v>
      </c>
      <c r="M48" s="0" t="n">
        <v>3</v>
      </c>
      <c r="O48" s="0" t="n">
        <v>2</v>
      </c>
      <c r="P48" s="0" t="n">
        <f aca="false">ROUND(Source!ET35,O48)</f>
        <v>0</v>
      </c>
      <c r="W48" s="0" t="n">
        <v>0</v>
      </c>
      <c r="X48" s="0" t="n">
        <v>1</v>
      </c>
      <c r="Y48" s="0" t="n">
        <v>0</v>
      </c>
      <c r="Z48" s="0" t="n">
        <v>0</v>
      </c>
      <c r="AA48" s="0" t="n">
        <v>1</v>
      </c>
      <c r="AB48" s="0" t="n">
        <v>0</v>
      </c>
    </row>
    <row r="49" customFormat="false" ht="12.75" hidden="false" customHeight="false" outlineLevel="0" collapsed="false">
      <c r="A49" s="0" t="n">
        <v>50</v>
      </c>
      <c r="B49" s="0" t="n">
        <v>0</v>
      </c>
      <c r="C49" s="0" t="n">
        <v>0</v>
      </c>
      <c r="D49" s="0" t="n">
        <v>1</v>
      </c>
      <c r="E49" s="0" t="n">
        <v>204</v>
      </c>
      <c r="F49" s="0" t="n">
        <f aca="false">ROUND(Source!R35,O49)</f>
        <v>0</v>
      </c>
      <c r="G49" s="0" t="s">
        <v>100</v>
      </c>
      <c r="H49" s="0" t="s">
        <v>101</v>
      </c>
      <c r="K49" s="0" t="n">
        <v>204</v>
      </c>
      <c r="L49" s="0" t="n">
        <v>13</v>
      </c>
      <c r="M49" s="0" t="n">
        <v>3</v>
      </c>
      <c r="O49" s="0" t="n">
        <v>2</v>
      </c>
      <c r="P49" s="0" t="n">
        <f aca="false">ROUND(Source!DJ35,O49)</f>
        <v>0</v>
      </c>
      <c r="W49" s="0" t="n">
        <v>0</v>
      </c>
      <c r="X49" s="0" t="n">
        <v>1</v>
      </c>
      <c r="Y49" s="0" t="n">
        <v>0</v>
      </c>
      <c r="Z49" s="0" t="n">
        <v>0</v>
      </c>
      <c r="AA49" s="0" t="n">
        <v>1</v>
      </c>
      <c r="AB49" s="0" t="n">
        <v>0</v>
      </c>
    </row>
    <row r="50" customFormat="false" ht="12.75" hidden="false" customHeight="false" outlineLevel="0" collapsed="false">
      <c r="A50" s="0" t="n">
        <v>50</v>
      </c>
      <c r="B50" s="0" t="n">
        <v>0</v>
      </c>
      <c r="C50" s="0" t="n">
        <v>0</v>
      </c>
      <c r="D50" s="0" t="n">
        <v>1</v>
      </c>
      <c r="E50" s="0" t="n">
        <v>205</v>
      </c>
      <c r="F50" s="0" t="n">
        <f aca="false">ROUND(Source!S35,O50)</f>
        <v>0</v>
      </c>
      <c r="G50" s="0" t="s">
        <v>102</v>
      </c>
      <c r="H50" s="0" t="s">
        <v>103</v>
      </c>
      <c r="K50" s="0" t="n">
        <v>205</v>
      </c>
      <c r="L50" s="0" t="n">
        <v>14</v>
      </c>
      <c r="M50" s="0" t="n">
        <v>3</v>
      </c>
      <c r="O50" s="0" t="n">
        <v>2</v>
      </c>
      <c r="P50" s="0" t="n">
        <f aca="false">ROUND(Source!DK35,O50)</f>
        <v>0</v>
      </c>
      <c r="W50" s="0" t="n">
        <v>0</v>
      </c>
      <c r="X50" s="0" t="n">
        <v>1</v>
      </c>
      <c r="Y50" s="0" t="n">
        <v>0</v>
      </c>
      <c r="Z50" s="0" t="n">
        <v>0</v>
      </c>
      <c r="AA50" s="0" t="n">
        <v>1</v>
      </c>
      <c r="AB50" s="0" t="n">
        <v>0</v>
      </c>
    </row>
    <row r="51" customFormat="false" ht="12.75" hidden="false" customHeight="false" outlineLevel="0" collapsed="false">
      <c r="A51" s="0" t="n">
        <v>50</v>
      </c>
      <c r="B51" s="0" t="n">
        <v>0</v>
      </c>
      <c r="C51" s="0" t="n">
        <v>0</v>
      </c>
      <c r="D51" s="0" t="n">
        <v>1</v>
      </c>
      <c r="E51" s="0" t="n">
        <v>232</v>
      </c>
      <c r="F51" s="0" t="n">
        <f aca="false">ROUND(Source!BC35,O51)</f>
        <v>0</v>
      </c>
      <c r="G51" s="0" t="s">
        <v>104</v>
      </c>
      <c r="H51" s="0" t="s">
        <v>105</v>
      </c>
      <c r="K51" s="0" t="n">
        <v>232</v>
      </c>
      <c r="L51" s="0" t="n">
        <v>15</v>
      </c>
      <c r="M51" s="0" t="n">
        <v>3</v>
      </c>
      <c r="O51" s="0" t="n">
        <v>2</v>
      </c>
      <c r="P51" s="0" t="n">
        <f aca="false">ROUND(Source!EU35,O51)</f>
        <v>0</v>
      </c>
      <c r="W51" s="0" t="n">
        <v>0</v>
      </c>
      <c r="X51" s="0" t="n">
        <v>1</v>
      </c>
      <c r="Y51" s="0" t="n">
        <v>0</v>
      </c>
      <c r="Z51" s="0" t="n">
        <v>0</v>
      </c>
      <c r="AA51" s="0" t="n">
        <v>1</v>
      </c>
      <c r="AB51" s="0" t="n">
        <v>0</v>
      </c>
    </row>
    <row r="52" customFormat="false" ht="12.75" hidden="false" customHeight="false" outlineLevel="0" collapsed="false">
      <c r="A52" s="0" t="n">
        <v>50</v>
      </c>
      <c r="B52" s="0" t="n">
        <v>0</v>
      </c>
      <c r="C52" s="0" t="n">
        <v>0</v>
      </c>
      <c r="D52" s="0" t="n">
        <v>1</v>
      </c>
      <c r="E52" s="0" t="n">
        <v>214</v>
      </c>
      <c r="F52" s="0" t="n">
        <f aca="false">ROUND(Source!AS35,O52)</f>
        <v>0</v>
      </c>
      <c r="G52" s="0" t="s">
        <v>106</v>
      </c>
      <c r="H52" s="0" t="s">
        <v>107</v>
      </c>
      <c r="K52" s="0" t="n">
        <v>214</v>
      </c>
      <c r="L52" s="0" t="n">
        <v>16</v>
      </c>
      <c r="M52" s="0" t="n">
        <v>3</v>
      </c>
      <c r="O52" s="0" t="n">
        <v>2</v>
      </c>
      <c r="P52" s="0" t="n">
        <f aca="false">ROUND(Source!EK35,O52)</f>
        <v>0</v>
      </c>
      <c r="W52" s="0" t="n">
        <v>0</v>
      </c>
      <c r="X52" s="0" t="n">
        <v>1</v>
      </c>
      <c r="Y52" s="0" t="n">
        <v>0</v>
      </c>
      <c r="Z52" s="0" t="n">
        <v>0</v>
      </c>
      <c r="AA52" s="0" t="n">
        <v>1</v>
      </c>
      <c r="AB52" s="0" t="n">
        <v>0</v>
      </c>
    </row>
    <row r="53" customFormat="false" ht="12.75" hidden="false" customHeight="false" outlineLevel="0" collapsed="false">
      <c r="A53" s="0" t="n">
        <v>50</v>
      </c>
      <c r="B53" s="0" t="n">
        <v>0</v>
      </c>
      <c r="C53" s="0" t="n">
        <v>0</v>
      </c>
      <c r="D53" s="0" t="n">
        <v>1</v>
      </c>
      <c r="E53" s="0" t="n">
        <v>215</v>
      </c>
      <c r="F53" s="0" t="n">
        <f aca="false">ROUND(Source!AT35,O53)</f>
        <v>0</v>
      </c>
      <c r="G53" s="0" t="s">
        <v>108</v>
      </c>
      <c r="H53" s="0" t="s">
        <v>109</v>
      </c>
      <c r="K53" s="0" t="n">
        <v>215</v>
      </c>
      <c r="L53" s="0" t="n">
        <v>17</v>
      </c>
      <c r="M53" s="0" t="n">
        <v>3</v>
      </c>
      <c r="O53" s="0" t="n">
        <v>2</v>
      </c>
      <c r="P53" s="0" t="n">
        <f aca="false">ROUND(Source!EL35,O53)</f>
        <v>0</v>
      </c>
      <c r="W53" s="0" t="n">
        <v>0</v>
      </c>
      <c r="X53" s="0" t="n">
        <v>1</v>
      </c>
      <c r="Y53" s="0" t="n">
        <v>0</v>
      </c>
      <c r="Z53" s="0" t="n">
        <v>0</v>
      </c>
      <c r="AA53" s="0" t="n">
        <v>1</v>
      </c>
      <c r="AB53" s="0" t="n">
        <v>0</v>
      </c>
    </row>
    <row r="54" customFormat="false" ht="12.75" hidden="false" customHeight="false" outlineLevel="0" collapsed="false">
      <c r="A54" s="0" t="n">
        <v>50</v>
      </c>
      <c r="B54" s="0" t="n">
        <v>0</v>
      </c>
      <c r="C54" s="0" t="n">
        <v>0</v>
      </c>
      <c r="D54" s="0" t="n">
        <v>1</v>
      </c>
      <c r="E54" s="0" t="n">
        <v>217</v>
      </c>
      <c r="F54" s="0" t="n">
        <f aca="false">ROUND(Source!AU35,O54)</f>
        <v>2329.45</v>
      </c>
      <c r="G54" s="0" t="s">
        <v>110</v>
      </c>
      <c r="H54" s="0" t="s">
        <v>111</v>
      </c>
      <c r="K54" s="0" t="n">
        <v>217</v>
      </c>
      <c r="L54" s="0" t="n">
        <v>18</v>
      </c>
      <c r="M54" s="0" t="n">
        <v>3</v>
      </c>
      <c r="O54" s="0" t="n">
        <v>2</v>
      </c>
      <c r="P54" s="0" t="n">
        <f aca="false">ROUND(Source!EM35,O54)</f>
        <v>35605.84</v>
      </c>
      <c r="W54" s="0" t="n">
        <v>2329.45</v>
      </c>
      <c r="X54" s="0" t="n">
        <v>1</v>
      </c>
      <c r="Y54" s="0" t="n">
        <v>2329.45</v>
      </c>
      <c r="Z54" s="0" t="n">
        <v>35605.84</v>
      </c>
      <c r="AA54" s="0" t="n">
        <v>1</v>
      </c>
      <c r="AB54" s="0" t="n">
        <v>35605.84</v>
      </c>
    </row>
    <row r="55" customFormat="false" ht="12.75" hidden="false" customHeight="false" outlineLevel="0" collapsed="false">
      <c r="A55" s="0" t="n">
        <v>50</v>
      </c>
      <c r="B55" s="0" t="n">
        <v>0</v>
      </c>
      <c r="C55" s="0" t="n">
        <v>0</v>
      </c>
      <c r="D55" s="0" t="n">
        <v>1</v>
      </c>
      <c r="E55" s="0" t="n">
        <v>230</v>
      </c>
      <c r="F55" s="0" t="n">
        <f aca="false">ROUND(Source!BA35,O55)</f>
        <v>0</v>
      </c>
      <c r="G55" s="0" t="s">
        <v>112</v>
      </c>
      <c r="H55" s="0" t="s">
        <v>113</v>
      </c>
      <c r="K55" s="0" t="n">
        <v>230</v>
      </c>
      <c r="L55" s="0" t="n">
        <v>19</v>
      </c>
      <c r="M55" s="0" t="n">
        <v>3</v>
      </c>
      <c r="O55" s="0" t="n">
        <v>2</v>
      </c>
      <c r="P55" s="0" t="n">
        <f aca="false">ROUND(Source!ES35,O55)</f>
        <v>0</v>
      </c>
      <c r="W55" s="0" t="n">
        <v>0</v>
      </c>
      <c r="X55" s="0" t="n">
        <v>1</v>
      </c>
      <c r="Y55" s="0" t="n">
        <v>0</v>
      </c>
      <c r="Z55" s="0" t="n">
        <v>0</v>
      </c>
      <c r="AA55" s="0" t="n">
        <v>1</v>
      </c>
      <c r="AB55" s="0" t="n">
        <v>0</v>
      </c>
    </row>
    <row r="56" customFormat="false" ht="12.75" hidden="false" customHeight="false" outlineLevel="0" collapsed="false">
      <c r="A56" s="0" t="n">
        <v>50</v>
      </c>
      <c r="B56" s="0" t="n">
        <v>0</v>
      </c>
      <c r="C56" s="0" t="n">
        <v>0</v>
      </c>
      <c r="D56" s="0" t="n">
        <v>1</v>
      </c>
      <c r="E56" s="0" t="n">
        <v>206</v>
      </c>
      <c r="F56" s="0" t="n">
        <f aca="false">ROUND(Source!T35,O56)</f>
        <v>0</v>
      </c>
      <c r="G56" s="0" t="s">
        <v>114</v>
      </c>
      <c r="H56" s="0" t="s">
        <v>16</v>
      </c>
      <c r="K56" s="0" t="n">
        <v>206</v>
      </c>
      <c r="L56" s="0" t="n">
        <v>20</v>
      </c>
      <c r="M56" s="0" t="n">
        <v>3</v>
      </c>
      <c r="O56" s="0" t="n">
        <v>2</v>
      </c>
      <c r="P56" s="0" t="n">
        <f aca="false">ROUND(Source!DL35,O56)</f>
        <v>0</v>
      </c>
      <c r="W56" s="0" t="n">
        <v>0</v>
      </c>
      <c r="X56" s="0" t="n">
        <v>1</v>
      </c>
      <c r="Y56" s="0" t="n">
        <v>0</v>
      </c>
      <c r="Z56" s="0" t="n">
        <v>0</v>
      </c>
      <c r="AA56" s="0" t="n">
        <v>1</v>
      </c>
      <c r="AB56" s="0" t="n">
        <v>0</v>
      </c>
    </row>
    <row r="57" customFormat="false" ht="12.75" hidden="false" customHeight="false" outlineLevel="0" collapsed="false">
      <c r="A57" s="0" t="n">
        <v>50</v>
      </c>
      <c r="B57" s="0" t="n">
        <v>0</v>
      </c>
      <c r="C57" s="0" t="n">
        <v>0</v>
      </c>
      <c r="D57" s="0" t="n">
        <v>1</v>
      </c>
      <c r="E57" s="0" t="n">
        <v>207</v>
      </c>
      <c r="F57" s="0" t="n">
        <f aca="false">Source!U35</f>
        <v>0</v>
      </c>
      <c r="G57" s="0" t="s">
        <v>115</v>
      </c>
      <c r="H57" s="0" t="s">
        <v>116</v>
      </c>
      <c r="K57" s="0" t="n">
        <v>207</v>
      </c>
      <c r="L57" s="0" t="n">
        <v>21</v>
      </c>
      <c r="M57" s="0" t="n">
        <v>3</v>
      </c>
      <c r="O57" s="0" t="n">
        <v>-1</v>
      </c>
      <c r="P57" s="0" t="n">
        <f aca="false">Source!DM35</f>
        <v>0</v>
      </c>
      <c r="W57" s="0" t="n">
        <v>0</v>
      </c>
      <c r="X57" s="0" t="n">
        <v>1</v>
      </c>
      <c r="Y57" s="0" t="n">
        <v>0</v>
      </c>
      <c r="Z57" s="0" t="n">
        <v>0</v>
      </c>
      <c r="AA57" s="0" t="n">
        <v>1</v>
      </c>
      <c r="AB57" s="0" t="n">
        <v>0</v>
      </c>
    </row>
    <row r="58" customFormat="false" ht="12.75" hidden="false" customHeight="false" outlineLevel="0" collapsed="false">
      <c r="A58" s="0" t="n">
        <v>50</v>
      </c>
      <c r="B58" s="0" t="n">
        <v>0</v>
      </c>
      <c r="C58" s="0" t="n">
        <v>0</v>
      </c>
      <c r="D58" s="0" t="n">
        <v>1</v>
      </c>
      <c r="E58" s="0" t="n">
        <v>208</v>
      </c>
      <c r="F58" s="0" t="n">
        <f aca="false">Source!V35</f>
        <v>0</v>
      </c>
      <c r="G58" s="0" t="s">
        <v>117</v>
      </c>
      <c r="H58" s="0" t="s">
        <v>118</v>
      </c>
      <c r="K58" s="0" t="n">
        <v>208</v>
      </c>
      <c r="L58" s="0" t="n">
        <v>22</v>
      </c>
      <c r="M58" s="0" t="n">
        <v>3</v>
      </c>
      <c r="O58" s="0" t="n">
        <v>-1</v>
      </c>
      <c r="P58" s="0" t="n">
        <f aca="false">Source!DN35</f>
        <v>0</v>
      </c>
      <c r="W58" s="0" t="n">
        <v>0</v>
      </c>
      <c r="X58" s="0" t="n">
        <v>1</v>
      </c>
      <c r="Y58" s="0" t="n">
        <v>0</v>
      </c>
      <c r="Z58" s="0" t="n">
        <v>0</v>
      </c>
      <c r="AA58" s="0" t="n">
        <v>1</v>
      </c>
      <c r="AB58" s="0" t="n">
        <v>0</v>
      </c>
    </row>
    <row r="59" customFormat="false" ht="12.75" hidden="false" customHeight="false" outlineLevel="0" collapsed="false">
      <c r="A59" s="0" t="n">
        <v>50</v>
      </c>
      <c r="B59" s="0" t="n">
        <v>0</v>
      </c>
      <c r="C59" s="0" t="n">
        <v>0</v>
      </c>
      <c r="D59" s="0" t="n">
        <v>1</v>
      </c>
      <c r="E59" s="0" t="n">
        <v>209</v>
      </c>
      <c r="F59" s="0" t="n">
        <f aca="false">ROUND(Source!W35,O59)</f>
        <v>0</v>
      </c>
      <c r="G59" s="0" t="s">
        <v>119</v>
      </c>
      <c r="H59" s="0" t="s">
        <v>120</v>
      </c>
      <c r="K59" s="0" t="n">
        <v>209</v>
      </c>
      <c r="L59" s="0" t="n">
        <v>23</v>
      </c>
      <c r="M59" s="0" t="n">
        <v>3</v>
      </c>
      <c r="O59" s="0" t="n">
        <v>2</v>
      </c>
      <c r="P59" s="0" t="n">
        <f aca="false">ROUND(Source!DO35,O59)</f>
        <v>0</v>
      </c>
      <c r="W59" s="0" t="n">
        <v>0</v>
      </c>
      <c r="X59" s="0" t="n">
        <v>1</v>
      </c>
      <c r="Y59" s="0" t="n">
        <v>0</v>
      </c>
      <c r="Z59" s="0" t="n">
        <v>0</v>
      </c>
      <c r="AA59" s="0" t="n">
        <v>1</v>
      </c>
      <c r="AB59" s="0" t="n">
        <v>0</v>
      </c>
    </row>
    <row r="60" customFormat="false" ht="12.75" hidden="false" customHeight="false" outlineLevel="0" collapsed="false">
      <c r="A60" s="0" t="n">
        <v>50</v>
      </c>
      <c r="B60" s="0" t="n">
        <v>0</v>
      </c>
      <c r="C60" s="0" t="n">
        <v>0</v>
      </c>
      <c r="D60" s="0" t="n">
        <v>1</v>
      </c>
      <c r="E60" s="0" t="n">
        <v>233</v>
      </c>
      <c r="F60" s="0" t="n">
        <f aca="false">ROUND(Source!BD35,O60)</f>
        <v>0</v>
      </c>
      <c r="G60" s="0" t="s">
        <v>121</v>
      </c>
      <c r="H60" s="0" t="s">
        <v>122</v>
      </c>
      <c r="K60" s="0" t="n">
        <v>233</v>
      </c>
      <c r="L60" s="0" t="n">
        <v>24</v>
      </c>
      <c r="M60" s="0" t="n">
        <v>3</v>
      </c>
      <c r="O60" s="0" t="n">
        <v>2</v>
      </c>
      <c r="P60" s="0" t="n">
        <f aca="false">ROUND(Source!EV35,O60)</f>
        <v>0</v>
      </c>
      <c r="W60" s="0" t="n">
        <v>0</v>
      </c>
      <c r="X60" s="0" t="n">
        <v>1</v>
      </c>
      <c r="Y60" s="0" t="n">
        <v>0</v>
      </c>
      <c r="Z60" s="0" t="n">
        <v>0</v>
      </c>
      <c r="AA60" s="0" t="n">
        <v>1</v>
      </c>
      <c r="AB60" s="0" t="n">
        <v>0</v>
      </c>
    </row>
    <row r="61" customFormat="false" ht="12.75" hidden="false" customHeight="false" outlineLevel="0" collapsed="false">
      <c r="A61" s="0" t="n">
        <v>50</v>
      </c>
      <c r="B61" s="0" t="n">
        <v>0</v>
      </c>
      <c r="C61" s="0" t="n">
        <v>0</v>
      </c>
      <c r="D61" s="0" t="n">
        <v>1</v>
      </c>
      <c r="E61" s="0" t="n">
        <v>210</v>
      </c>
      <c r="F61" s="0" t="n">
        <f aca="false">ROUND(Source!X35,O61)</f>
        <v>0</v>
      </c>
      <c r="G61" s="0" t="s">
        <v>123</v>
      </c>
      <c r="H61" s="0" t="s">
        <v>124</v>
      </c>
      <c r="K61" s="0" t="n">
        <v>210</v>
      </c>
      <c r="L61" s="0" t="n">
        <v>25</v>
      </c>
      <c r="M61" s="0" t="n">
        <v>3</v>
      </c>
      <c r="O61" s="0" t="n">
        <v>2</v>
      </c>
      <c r="P61" s="0" t="n">
        <f aca="false">ROUND(Source!DP35,O61)</f>
        <v>0</v>
      </c>
      <c r="W61" s="0" t="n">
        <v>0</v>
      </c>
      <c r="X61" s="0" t="n">
        <v>1</v>
      </c>
      <c r="Y61" s="0" t="n">
        <v>0</v>
      </c>
      <c r="Z61" s="0" t="n">
        <v>0</v>
      </c>
      <c r="AA61" s="0" t="n">
        <v>1</v>
      </c>
      <c r="AB61" s="0" t="n">
        <v>0</v>
      </c>
    </row>
    <row r="62" customFormat="false" ht="12.75" hidden="false" customHeight="false" outlineLevel="0" collapsed="false">
      <c r="A62" s="0" t="n">
        <v>50</v>
      </c>
      <c r="B62" s="0" t="n">
        <v>0</v>
      </c>
      <c r="C62" s="0" t="n">
        <v>0</v>
      </c>
      <c r="D62" s="0" t="n">
        <v>1</v>
      </c>
      <c r="E62" s="0" t="n">
        <v>211</v>
      </c>
      <c r="F62" s="0" t="n">
        <f aca="false">ROUND(Source!Y35,O62)</f>
        <v>0</v>
      </c>
      <c r="G62" s="0" t="s">
        <v>125</v>
      </c>
      <c r="H62" s="0" t="s">
        <v>126</v>
      </c>
      <c r="K62" s="0" t="n">
        <v>211</v>
      </c>
      <c r="L62" s="0" t="n">
        <v>26</v>
      </c>
      <c r="M62" s="0" t="n">
        <v>3</v>
      </c>
      <c r="O62" s="0" t="n">
        <v>2</v>
      </c>
      <c r="P62" s="0" t="n">
        <f aca="false">ROUND(Source!DQ35,O62)</f>
        <v>0</v>
      </c>
      <c r="W62" s="0" t="n">
        <v>0</v>
      </c>
      <c r="X62" s="0" t="n">
        <v>1</v>
      </c>
      <c r="Y62" s="0" t="n">
        <v>0</v>
      </c>
      <c r="Z62" s="0" t="n">
        <v>0</v>
      </c>
      <c r="AA62" s="0" t="n">
        <v>1</v>
      </c>
      <c r="AB62" s="0" t="n">
        <v>0</v>
      </c>
    </row>
    <row r="63" customFormat="false" ht="12.75" hidden="false" customHeight="false" outlineLevel="0" collapsed="false">
      <c r="A63" s="0" t="n">
        <v>50</v>
      </c>
      <c r="B63" s="0" t="n">
        <v>0</v>
      </c>
      <c r="C63" s="0" t="n">
        <v>0</v>
      </c>
      <c r="D63" s="0" t="n">
        <v>1</v>
      </c>
      <c r="E63" s="0" t="n">
        <v>224</v>
      </c>
      <c r="F63" s="0" t="n">
        <f aca="false">ROUND(Source!AR35,O63)</f>
        <v>2329.45</v>
      </c>
      <c r="G63" s="0" t="s">
        <v>127</v>
      </c>
      <c r="H63" s="0" t="s">
        <v>128</v>
      </c>
      <c r="K63" s="0" t="n">
        <v>224</v>
      </c>
      <c r="L63" s="0" t="n">
        <v>27</v>
      </c>
      <c r="M63" s="0" t="n">
        <v>3</v>
      </c>
      <c r="O63" s="0" t="n">
        <v>2</v>
      </c>
      <c r="P63" s="0" t="n">
        <f aca="false">ROUND(Source!EJ35,O63)</f>
        <v>35605.84</v>
      </c>
      <c r="W63" s="0" t="n">
        <v>2329.45</v>
      </c>
      <c r="X63" s="0" t="n">
        <v>1</v>
      </c>
      <c r="Y63" s="0" t="n">
        <v>2329.45</v>
      </c>
      <c r="Z63" s="0" t="n">
        <v>35605.84</v>
      </c>
      <c r="AA63" s="0" t="n">
        <v>1</v>
      </c>
      <c r="AB63" s="0" t="n">
        <v>35605.84</v>
      </c>
    </row>
    <row r="65" customFormat="false" ht="12.75" hidden="false" customHeight="false" outlineLevel="0" collapsed="false">
      <c r="A65" s="0" t="n">
        <v>4</v>
      </c>
      <c r="B65" s="0" t="n">
        <v>1</v>
      </c>
      <c r="D65" s="0" t="n">
        <f aca="false">ROW(A74)</f>
        <v>74</v>
      </c>
      <c r="F65" s="0" t="s">
        <v>129</v>
      </c>
      <c r="G65" s="0" t="s">
        <v>130</v>
      </c>
      <c r="I65" s="0" t="n">
        <v>0</v>
      </c>
      <c r="K65" s="0" t="n">
        <v>-1</v>
      </c>
      <c r="S65" s="0" t="n">
        <v>0</v>
      </c>
      <c r="T65" s="0" t="n">
        <v>0</v>
      </c>
      <c r="V65" s="0" t="n">
        <v>9</v>
      </c>
      <c r="BX65" s="0" t="n">
        <v>0</v>
      </c>
      <c r="CJ65" s="0" t="n">
        <v>0</v>
      </c>
    </row>
    <row r="67" customFormat="false" ht="12.75" hidden="false" customHeight="false" outlineLevel="0" collapsed="false">
      <c r="A67" s="0" t="n">
        <v>52</v>
      </c>
      <c r="B67" s="0" t="n">
        <f aca="false">B74</f>
        <v>1</v>
      </c>
      <c r="C67" s="0" t="n">
        <f aca="false">C74</f>
        <v>4</v>
      </c>
      <c r="D67" s="0" t="n">
        <f aca="false">D74</f>
        <v>65</v>
      </c>
      <c r="E67" s="0" t="n">
        <f aca="false">E74</f>
        <v>0</v>
      </c>
      <c r="F67" s="0" t="str">
        <f aca="false">F74</f>
        <v>5</v>
      </c>
      <c r="G67" s="0" t="str">
        <f aca="false">G74</f>
        <v>Перевозка и приём отходов корчевания пней</v>
      </c>
      <c r="O67" s="0" t="n">
        <f aca="false">O74</f>
        <v>427.6</v>
      </c>
      <c r="P67" s="0" t="n">
        <f aca="false">P74</f>
        <v>0</v>
      </c>
      <c r="Q67" s="0" t="n">
        <f aca="false">Q74</f>
        <v>427.6</v>
      </c>
      <c r="R67" s="0" t="n">
        <f aca="false">R74</f>
        <v>0</v>
      </c>
      <c r="S67" s="0" t="n">
        <f aca="false">S74</f>
        <v>0</v>
      </c>
      <c r="T67" s="0" t="n">
        <f aca="false">T74</f>
        <v>0</v>
      </c>
      <c r="U67" s="0" t="n">
        <f aca="false">U74</f>
        <v>0</v>
      </c>
      <c r="V67" s="0" t="n">
        <f aca="false">V74</f>
        <v>0</v>
      </c>
      <c r="W67" s="0" t="n">
        <f aca="false">W74</f>
        <v>0</v>
      </c>
      <c r="X67" s="0" t="n">
        <f aca="false">X74</f>
        <v>0</v>
      </c>
      <c r="Y67" s="0" t="n">
        <f aca="false">Y74</f>
        <v>0</v>
      </c>
      <c r="Z67" s="0" t="n">
        <f aca="false">Z74</f>
        <v>0</v>
      </c>
      <c r="AA67" s="0" t="n">
        <f aca="false">AA74</f>
        <v>0</v>
      </c>
      <c r="AB67" s="0" t="n">
        <f aca="false">AB74</f>
        <v>427.6</v>
      </c>
      <c r="AC67" s="0" t="n">
        <f aca="false">AC74</f>
        <v>0</v>
      </c>
      <c r="AD67" s="0" t="n">
        <f aca="false">AD74</f>
        <v>427.6</v>
      </c>
      <c r="AE67" s="0" t="n">
        <f aca="false">AE74</f>
        <v>0</v>
      </c>
      <c r="AF67" s="0" t="n">
        <f aca="false">AF74</f>
        <v>0</v>
      </c>
      <c r="AG67" s="0" t="n">
        <f aca="false">AG74</f>
        <v>0</v>
      </c>
      <c r="AH67" s="0" t="n">
        <f aca="false">AH74</f>
        <v>0</v>
      </c>
      <c r="AI67" s="0" t="n">
        <f aca="false">AI74</f>
        <v>0</v>
      </c>
      <c r="AJ67" s="0" t="n">
        <f aca="false">AJ74</f>
        <v>0</v>
      </c>
      <c r="AK67" s="0" t="n">
        <f aca="false">AK74</f>
        <v>0</v>
      </c>
      <c r="AL67" s="0" t="n">
        <f aca="false">AL74</f>
        <v>0</v>
      </c>
      <c r="AM67" s="0" t="n">
        <f aca="false">AM74</f>
        <v>0</v>
      </c>
      <c r="AN67" s="0" t="n">
        <f aca="false">AN74</f>
        <v>0</v>
      </c>
      <c r="AO67" s="0" t="n">
        <f aca="false">AO74</f>
        <v>0</v>
      </c>
      <c r="AP67" s="0" t="n">
        <f aca="false">AP74</f>
        <v>0</v>
      </c>
      <c r="AQ67" s="0" t="n">
        <f aca="false">AQ74</f>
        <v>0</v>
      </c>
      <c r="AR67" s="0" t="n">
        <f aca="false">AR74</f>
        <v>427.6</v>
      </c>
      <c r="AS67" s="0" t="n">
        <f aca="false">AS74</f>
        <v>0</v>
      </c>
      <c r="AT67" s="0" t="n">
        <f aca="false">AT74</f>
        <v>0</v>
      </c>
      <c r="AU67" s="0" t="n">
        <f aca="false">AU74</f>
        <v>427.6</v>
      </c>
      <c r="AV67" s="0" t="n">
        <f aca="false">AV74</f>
        <v>0</v>
      </c>
      <c r="AW67" s="0" t="n">
        <f aca="false">AW74</f>
        <v>0</v>
      </c>
      <c r="AX67" s="0" t="n">
        <f aca="false">AX74</f>
        <v>0</v>
      </c>
      <c r="AY67" s="0" t="n">
        <f aca="false">AY74</f>
        <v>0</v>
      </c>
      <c r="AZ67" s="0" t="n">
        <f aca="false">AZ74</f>
        <v>0</v>
      </c>
      <c r="BA67" s="0" t="n">
        <f aca="false">BA74</f>
        <v>0</v>
      </c>
      <c r="BB67" s="0" t="n">
        <f aca="false">BB74</f>
        <v>0</v>
      </c>
      <c r="BC67" s="0" t="n">
        <f aca="false">BC74</f>
        <v>0</v>
      </c>
      <c r="BD67" s="0" t="n">
        <f aca="false">BD74</f>
        <v>0</v>
      </c>
      <c r="BE67" s="0" t="n">
        <f aca="false">BE74</f>
        <v>0</v>
      </c>
      <c r="BF67" s="0" t="n">
        <f aca="false">BF74</f>
        <v>0</v>
      </c>
      <c r="BG67" s="0" t="n">
        <f aca="false">BG74</f>
        <v>0</v>
      </c>
      <c r="BH67" s="0" t="n">
        <f aca="false">BH74</f>
        <v>0</v>
      </c>
      <c r="BI67" s="0" t="n">
        <f aca="false">BI74</f>
        <v>0</v>
      </c>
      <c r="BJ67" s="0" t="n">
        <f aca="false">BJ74</f>
        <v>0</v>
      </c>
      <c r="BK67" s="0" t="n">
        <f aca="false">BK74</f>
        <v>0</v>
      </c>
      <c r="BL67" s="0" t="n">
        <f aca="false">BL74</f>
        <v>0</v>
      </c>
      <c r="BM67" s="0" t="n">
        <f aca="false">BM74</f>
        <v>0</v>
      </c>
      <c r="BN67" s="0" t="n">
        <f aca="false">BN74</f>
        <v>0</v>
      </c>
      <c r="BO67" s="0" t="n">
        <f aca="false">BO74</f>
        <v>0</v>
      </c>
      <c r="BP67" s="0" t="n">
        <f aca="false">BP74</f>
        <v>0</v>
      </c>
      <c r="BQ67" s="0" t="n">
        <f aca="false">BQ74</f>
        <v>0</v>
      </c>
      <c r="BR67" s="0" t="n">
        <f aca="false">BR74</f>
        <v>0</v>
      </c>
      <c r="BS67" s="0" t="n">
        <f aca="false">BS74</f>
        <v>0</v>
      </c>
      <c r="BT67" s="0" t="n">
        <f aca="false">BT74</f>
        <v>0</v>
      </c>
      <c r="BU67" s="0" t="n">
        <f aca="false">BU74</f>
        <v>0</v>
      </c>
      <c r="BV67" s="0" t="n">
        <f aca="false">BV74</f>
        <v>0</v>
      </c>
      <c r="BW67" s="0" t="n">
        <f aca="false">BW74</f>
        <v>0</v>
      </c>
      <c r="BX67" s="0" t="n">
        <f aca="false">BX74</f>
        <v>0</v>
      </c>
      <c r="BY67" s="0" t="n">
        <f aca="false">BY74</f>
        <v>0</v>
      </c>
      <c r="BZ67" s="0" t="n">
        <f aca="false">BZ74</f>
        <v>0</v>
      </c>
      <c r="CA67" s="0" t="n">
        <f aca="false">CA74</f>
        <v>427.6</v>
      </c>
      <c r="CB67" s="0" t="n">
        <f aca="false">CB74</f>
        <v>0</v>
      </c>
      <c r="CC67" s="0" t="n">
        <f aca="false">CC74</f>
        <v>0</v>
      </c>
      <c r="CD67" s="0" t="n">
        <f aca="false">CD74</f>
        <v>427.6</v>
      </c>
      <c r="CE67" s="0" t="n">
        <f aca="false">CE74</f>
        <v>0</v>
      </c>
      <c r="CF67" s="0" t="n">
        <f aca="false">CF74</f>
        <v>0</v>
      </c>
      <c r="CG67" s="0" t="n">
        <f aca="false">CG74</f>
        <v>0</v>
      </c>
      <c r="CH67" s="0" t="n">
        <f aca="false">CH74</f>
        <v>0</v>
      </c>
      <c r="CI67" s="0" t="n">
        <f aca="false">CI74</f>
        <v>0</v>
      </c>
      <c r="CJ67" s="0" t="n">
        <f aca="false">CJ74</f>
        <v>0</v>
      </c>
      <c r="CK67" s="0" t="n">
        <f aca="false">CK74</f>
        <v>0</v>
      </c>
      <c r="CL67" s="0" t="n">
        <f aca="false">CL74</f>
        <v>0</v>
      </c>
      <c r="CM67" s="0" t="n">
        <f aca="false">CM74</f>
        <v>0</v>
      </c>
      <c r="CN67" s="0" t="n">
        <f aca="false">CN74</f>
        <v>0</v>
      </c>
      <c r="CO67" s="0" t="n">
        <f aca="false">CO74</f>
        <v>0</v>
      </c>
      <c r="CP67" s="0" t="n">
        <f aca="false">CP74</f>
        <v>0</v>
      </c>
      <c r="CQ67" s="0" t="n">
        <f aca="false">CQ74</f>
        <v>0</v>
      </c>
      <c r="CR67" s="0" t="n">
        <f aca="false">CR74</f>
        <v>0</v>
      </c>
      <c r="CS67" s="0" t="n">
        <f aca="false">CS74</f>
        <v>0</v>
      </c>
      <c r="CT67" s="0" t="n">
        <f aca="false">CT74</f>
        <v>0</v>
      </c>
      <c r="CU67" s="0" t="n">
        <f aca="false">CU74</f>
        <v>0</v>
      </c>
      <c r="CV67" s="0" t="n">
        <f aca="false">CV74</f>
        <v>0</v>
      </c>
      <c r="CW67" s="0" t="n">
        <f aca="false">CW74</f>
        <v>0</v>
      </c>
      <c r="CX67" s="0" t="n">
        <f aca="false">CX74</f>
        <v>0</v>
      </c>
      <c r="CY67" s="0" t="n">
        <f aca="false">CY74</f>
        <v>0</v>
      </c>
      <c r="CZ67" s="0" t="n">
        <f aca="false">CZ74</f>
        <v>0</v>
      </c>
      <c r="DA67" s="0" t="n">
        <f aca="false">DA74</f>
        <v>0</v>
      </c>
      <c r="DB67" s="0" t="n">
        <f aca="false">DB74</f>
        <v>0</v>
      </c>
      <c r="DC67" s="0" t="n">
        <f aca="false">DC74</f>
        <v>0</v>
      </c>
      <c r="DD67" s="0" t="n">
        <f aca="false">DD74</f>
        <v>0</v>
      </c>
      <c r="DE67" s="0" t="n">
        <f aca="false">DE74</f>
        <v>0</v>
      </c>
      <c r="DF67" s="0" t="n">
        <f aca="false">DF74</f>
        <v>0</v>
      </c>
      <c r="DG67" s="0" t="n">
        <f aca="false">DG74</f>
        <v>4008</v>
      </c>
      <c r="DH67" s="0" t="n">
        <f aca="false">DH74</f>
        <v>0</v>
      </c>
      <c r="DI67" s="0" t="n">
        <f aca="false">DI74</f>
        <v>4008</v>
      </c>
      <c r="DJ67" s="0" t="n">
        <f aca="false">DJ74</f>
        <v>0</v>
      </c>
      <c r="DK67" s="0" t="n">
        <f aca="false">DK74</f>
        <v>0</v>
      </c>
      <c r="DL67" s="0" t="n">
        <f aca="false">DL74</f>
        <v>0</v>
      </c>
      <c r="DM67" s="0" t="n">
        <f aca="false">DM74</f>
        <v>0</v>
      </c>
      <c r="DN67" s="0" t="n">
        <f aca="false">DN74</f>
        <v>0</v>
      </c>
      <c r="DO67" s="0" t="n">
        <f aca="false">DO74</f>
        <v>0</v>
      </c>
      <c r="DP67" s="0" t="n">
        <f aca="false">DP74</f>
        <v>0</v>
      </c>
      <c r="DQ67" s="0" t="n">
        <f aca="false">DQ74</f>
        <v>0</v>
      </c>
      <c r="DR67" s="0" t="n">
        <f aca="false">DR74</f>
        <v>0</v>
      </c>
      <c r="DS67" s="0" t="n">
        <f aca="false">DS74</f>
        <v>0</v>
      </c>
      <c r="DT67" s="0" t="n">
        <f aca="false">DT74</f>
        <v>4008</v>
      </c>
      <c r="DU67" s="0" t="n">
        <f aca="false">DU74</f>
        <v>0</v>
      </c>
      <c r="DV67" s="0" t="n">
        <f aca="false">DV74</f>
        <v>4008</v>
      </c>
      <c r="DW67" s="0" t="n">
        <f aca="false">DW74</f>
        <v>0</v>
      </c>
      <c r="DX67" s="0" t="n">
        <f aca="false">DX74</f>
        <v>0</v>
      </c>
      <c r="DY67" s="0" t="n">
        <f aca="false">DY74</f>
        <v>0</v>
      </c>
      <c r="DZ67" s="0" t="n">
        <f aca="false">DZ74</f>
        <v>0</v>
      </c>
      <c r="EA67" s="0" t="n">
        <f aca="false">EA74</f>
        <v>0</v>
      </c>
      <c r="EB67" s="0" t="n">
        <f aca="false">EB74</f>
        <v>0</v>
      </c>
      <c r="EC67" s="0" t="n">
        <f aca="false">EC74</f>
        <v>0</v>
      </c>
      <c r="ED67" s="0" t="n">
        <f aca="false">ED74</f>
        <v>0</v>
      </c>
      <c r="EE67" s="0" t="n">
        <f aca="false">EE74</f>
        <v>0</v>
      </c>
      <c r="EF67" s="0" t="n">
        <f aca="false">EF74</f>
        <v>0</v>
      </c>
      <c r="EG67" s="0" t="n">
        <f aca="false">EG74</f>
        <v>0</v>
      </c>
      <c r="EH67" s="0" t="n">
        <f aca="false">EH74</f>
        <v>0</v>
      </c>
      <c r="EI67" s="0" t="n">
        <f aca="false">EI74</f>
        <v>0</v>
      </c>
      <c r="EJ67" s="0" t="n">
        <f aca="false">EJ74</f>
        <v>4008</v>
      </c>
      <c r="EK67" s="0" t="n">
        <f aca="false">EK74</f>
        <v>0</v>
      </c>
      <c r="EL67" s="0" t="n">
        <f aca="false">EL74</f>
        <v>0</v>
      </c>
      <c r="EM67" s="0" t="n">
        <f aca="false">EM74</f>
        <v>4008</v>
      </c>
      <c r="EN67" s="0" t="n">
        <f aca="false">EN74</f>
        <v>0</v>
      </c>
      <c r="EO67" s="0" t="n">
        <f aca="false">EO74</f>
        <v>0</v>
      </c>
      <c r="EP67" s="0" t="n">
        <f aca="false">EP74</f>
        <v>0</v>
      </c>
      <c r="EQ67" s="0" t="n">
        <f aca="false">EQ74</f>
        <v>0</v>
      </c>
      <c r="ER67" s="0" t="n">
        <f aca="false">ER74</f>
        <v>0</v>
      </c>
      <c r="ES67" s="0" t="n">
        <f aca="false">ES74</f>
        <v>0</v>
      </c>
      <c r="ET67" s="0" t="n">
        <f aca="false">ET74</f>
        <v>0</v>
      </c>
      <c r="EU67" s="0" t="n">
        <f aca="false">EU74</f>
        <v>0</v>
      </c>
      <c r="EV67" s="0" t="n">
        <f aca="false">EV74</f>
        <v>0</v>
      </c>
      <c r="EW67" s="0" t="n">
        <f aca="false">EW74</f>
        <v>0</v>
      </c>
      <c r="EX67" s="0" t="n">
        <f aca="false">EX74</f>
        <v>0</v>
      </c>
      <c r="EY67" s="0" t="n">
        <f aca="false">EY74</f>
        <v>0</v>
      </c>
      <c r="EZ67" s="0" t="n">
        <f aca="false">EZ74</f>
        <v>0</v>
      </c>
      <c r="FA67" s="0" t="n">
        <f aca="false">FA74</f>
        <v>0</v>
      </c>
      <c r="FB67" s="0" t="n">
        <f aca="false">FB74</f>
        <v>0</v>
      </c>
      <c r="FC67" s="0" t="n">
        <f aca="false">FC74</f>
        <v>0</v>
      </c>
      <c r="FD67" s="0" t="n">
        <f aca="false">FD74</f>
        <v>0</v>
      </c>
      <c r="FE67" s="0" t="n">
        <f aca="false">FE74</f>
        <v>0</v>
      </c>
      <c r="FF67" s="0" t="n">
        <f aca="false">FF74</f>
        <v>0</v>
      </c>
      <c r="FG67" s="0" t="n">
        <f aca="false">FG74</f>
        <v>0</v>
      </c>
      <c r="FH67" s="0" t="n">
        <f aca="false">FH74</f>
        <v>0</v>
      </c>
      <c r="FI67" s="0" t="n">
        <f aca="false">FI74</f>
        <v>0</v>
      </c>
      <c r="FJ67" s="0" t="n">
        <f aca="false">FJ74</f>
        <v>0</v>
      </c>
      <c r="FK67" s="0" t="n">
        <f aca="false">FK74</f>
        <v>0</v>
      </c>
      <c r="FL67" s="0" t="n">
        <f aca="false">FL74</f>
        <v>0</v>
      </c>
      <c r="FM67" s="0" t="n">
        <f aca="false">FM74</f>
        <v>0</v>
      </c>
      <c r="FN67" s="0" t="n">
        <f aca="false">FN74</f>
        <v>0</v>
      </c>
      <c r="FO67" s="0" t="n">
        <f aca="false">FO74</f>
        <v>0</v>
      </c>
      <c r="FP67" s="0" t="n">
        <f aca="false">FP74</f>
        <v>0</v>
      </c>
      <c r="FQ67" s="0" t="n">
        <f aca="false">FQ74</f>
        <v>0</v>
      </c>
      <c r="FR67" s="0" t="n">
        <f aca="false">FR74</f>
        <v>0</v>
      </c>
      <c r="FS67" s="0" t="n">
        <f aca="false">FS74</f>
        <v>4008</v>
      </c>
      <c r="FT67" s="0" t="n">
        <f aca="false">FT74</f>
        <v>0</v>
      </c>
      <c r="FU67" s="0" t="n">
        <f aca="false">FU74</f>
        <v>0</v>
      </c>
      <c r="FV67" s="0" t="n">
        <f aca="false">FV74</f>
        <v>4008</v>
      </c>
      <c r="FW67" s="0" t="n">
        <f aca="false">FW74</f>
        <v>0</v>
      </c>
      <c r="FX67" s="0" t="n">
        <f aca="false">FX74</f>
        <v>0</v>
      </c>
      <c r="FY67" s="0" t="n">
        <f aca="false">FY74</f>
        <v>0</v>
      </c>
      <c r="FZ67" s="0" t="n">
        <f aca="false">FZ74</f>
        <v>0</v>
      </c>
      <c r="GA67" s="0" t="n">
        <f aca="false">GA74</f>
        <v>0</v>
      </c>
      <c r="GB67" s="0" t="n">
        <f aca="false">GB74</f>
        <v>0</v>
      </c>
      <c r="GC67" s="0" t="n">
        <f aca="false">GC74</f>
        <v>0</v>
      </c>
      <c r="GD67" s="0" t="n">
        <f aca="false">GD74</f>
        <v>0</v>
      </c>
      <c r="GE67" s="0" t="n">
        <f aca="false">GE74</f>
        <v>0</v>
      </c>
      <c r="GF67" s="0" t="n">
        <f aca="false">GF74</f>
        <v>0</v>
      </c>
      <c r="GG67" s="0" t="n">
        <f aca="false">GG74</f>
        <v>0</v>
      </c>
      <c r="GH67" s="0" t="n">
        <f aca="false">GH74</f>
        <v>0</v>
      </c>
      <c r="GI67" s="0" t="n">
        <f aca="false">GI74</f>
        <v>0</v>
      </c>
      <c r="GJ67" s="0" t="n">
        <f aca="false">GJ74</f>
        <v>0</v>
      </c>
      <c r="GK67" s="0" t="n">
        <f aca="false">GK74</f>
        <v>0</v>
      </c>
      <c r="GL67" s="0" t="n">
        <f aca="false">GL74</f>
        <v>0</v>
      </c>
      <c r="GM67" s="0" t="n">
        <f aca="false">GM74</f>
        <v>0</v>
      </c>
      <c r="GN67" s="0" t="n">
        <f aca="false">GN74</f>
        <v>0</v>
      </c>
      <c r="GO67" s="0" t="n">
        <f aca="false">GO74</f>
        <v>0</v>
      </c>
      <c r="GP67" s="0" t="n">
        <f aca="false">GP74</f>
        <v>0</v>
      </c>
      <c r="GQ67" s="0" t="n">
        <f aca="false">GQ74</f>
        <v>0</v>
      </c>
      <c r="GR67" s="0" t="n">
        <f aca="false">GR74</f>
        <v>0</v>
      </c>
      <c r="GS67" s="0" t="n">
        <f aca="false">GS74</f>
        <v>0</v>
      </c>
      <c r="GT67" s="0" t="n">
        <f aca="false">GT74</f>
        <v>0</v>
      </c>
      <c r="GU67" s="0" t="n">
        <f aca="false">GU74</f>
        <v>0</v>
      </c>
      <c r="GV67" s="0" t="n">
        <f aca="false">GV74</f>
        <v>0</v>
      </c>
      <c r="GW67" s="0" t="n">
        <f aca="false">GW74</f>
        <v>0</v>
      </c>
      <c r="GX67" s="0" t="n">
        <f aca="false">GX74</f>
        <v>0</v>
      </c>
    </row>
    <row r="69" customFormat="false" ht="12.75" hidden="false" customHeight="false" outlineLevel="0" collapsed="false">
      <c r="A69" s="39" t="n">
        <v>17</v>
      </c>
      <c r="B69" s="39" t="n">
        <v>1</v>
      </c>
      <c r="C69" s="39" t="n">
        <f aca="false">ROW(SmtRes!A7)</f>
        <v>7</v>
      </c>
      <c r="D69" s="39" t="n">
        <f aca="false">ROW(EtalonRes!A7)</f>
        <v>7</v>
      </c>
      <c r="E69" s="39" t="s">
        <v>131</v>
      </c>
      <c r="F69" s="39" t="s">
        <v>61</v>
      </c>
      <c r="G69" s="39" t="s">
        <v>30</v>
      </c>
      <c r="H69" s="39" t="s">
        <v>62</v>
      </c>
      <c r="I69" s="39" t="n">
        <f aca="false">ROUND(3.35,9)</f>
        <v>3.35</v>
      </c>
      <c r="J69" s="39" t="n">
        <v>0</v>
      </c>
      <c r="K69" s="39" t="n">
        <f aca="false">ROUND(3.35,9)</f>
        <v>3.35</v>
      </c>
      <c r="L69" s="39"/>
      <c r="M69" s="39"/>
      <c r="N69" s="39"/>
      <c r="O69" s="39" t="n">
        <f aca="false">ROUND(CP69,2)</f>
        <v>127.57</v>
      </c>
      <c r="P69" s="39" t="n">
        <f aca="false">ROUND(CQ69*I69,2)</f>
        <v>0</v>
      </c>
      <c r="Q69" s="39" t="n">
        <f aca="false">ROUND(CR69*I69,2)</f>
        <v>127.57</v>
      </c>
      <c r="R69" s="39" t="n">
        <f aca="false">ROUND(CS69*I69,2)</f>
        <v>0</v>
      </c>
      <c r="S69" s="39" t="n">
        <f aca="false">ROUND(CT69*I69,2)</f>
        <v>0</v>
      </c>
      <c r="T69" s="39" t="n">
        <f aca="false">ROUND(CU69*I69,2)</f>
        <v>0</v>
      </c>
      <c r="U69" s="39" t="n">
        <f aca="false">CV69*I69</f>
        <v>0</v>
      </c>
      <c r="V69" s="39" t="n">
        <f aca="false">CW69*I69</f>
        <v>0</v>
      </c>
      <c r="W69" s="39" t="n">
        <f aca="false">ROUND(CX69*I69,2)</f>
        <v>0</v>
      </c>
      <c r="X69" s="39" t="n">
        <f aca="false">ROUND(CY69,2)</f>
        <v>0</v>
      </c>
      <c r="Y69" s="39" t="n">
        <f aca="false">ROUND(CZ69,2)</f>
        <v>0</v>
      </c>
      <c r="Z69" s="39"/>
      <c r="AA69" s="39" t="n">
        <v>86514064</v>
      </c>
      <c r="AB69" s="39" t="n">
        <f aca="false">(AC69+AD69+AF69)</f>
        <v>38.08</v>
      </c>
      <c r="AC69" s="39" t="n">
        <f aca="false">(ES69)</f>
        <v>0</v>
      </c>
      <c r="AD69" s="39" t="n">
        <f aca="false">(ET69)</f>
        <v>38.08</v>
      </c>
      <c r="AE69" s="39" t="n">
        <f aca="false">(EU69)</f>
        <v>0</v>
      </c>
      <c r="AF69" s="39" t="n">
        <f aca="false">(EV69)</f>
        <v>0</v>
      </c>
      <c r="AG69" s="39" t="n">
        <f aca="false">(AP69)</f>
        <v>0</v>
      </c>
      <c r="AH69" s="39" t="n">
        <f aca="false">(EW69)</f>
        <v>0</v>
      </c>
      <c r="AI69" s="39" t="n">
        <f aca="false">(EX69)</f>
        <v>0</v>
      </c>
      <c r="AJ69" s="39" t="n">
        <f aca="false">(AS69)</f>
        <v>0</v>
      </c>
      <c r="AK69" s="39" t="n">
        <v>0</v>
      </c>
      <c r="AL69" s="39" t="n">
        <v>0</v>
      </c>
      <c r="AM69" s="39" t="n">
        <v>38.08</v>
      </c>
      <c r="AN69" s="39" t="n">
        <v>0</v>
      </c>
      <c r="AO69" s="39" t="n">
        <v>0</v>
      </c>
      <c r="AP69" s="39" t="n">
        <v>0</v>
      </c>
      <c r="AQ69" s="39" t="n">
        <v>0</v>
      </c>
      <c r="AR69" s="39" t="n">
        <v>0</v>
      </c>
      <c r="AS69" s="39" t="n">
        <v>0</v>
      </c>
      <c r="AT69" s="39" t="n">
        <v>94</v>
      </c>
      <c r="AU69" s="39" t="n">
        <v>61</v>
      </c>
      <c r="AV69" s="39" t="n">
        <v>1</v>
      </c>
      <c r="AW69" s="39" t="n">
        <v>1</v>
      </c>
      <c r="AX69" s="39"/>
      <c r="AY69" s="39"/>
      <c r="AZ69" s="39" t="n">
        <v>1</v>
      </c>
      <c r="BA69" s="39" t="n">
        <v>1</v>
      </c>
      <c r="BB69" s="39" t="n">
        <v>1</v>
      </c>
      <c r="BC69" s="39" t="n">
        <v>1</v>
      </c>
      <c r="BD69" s="39"/>
      <c r="BE69" s="39"/>
      <c r="BF69" s="39"/>
      <c r="BG69" s="39"/>
      <c r="BH69" s="39" t="n">
        <v>0</v>
      </c>
      <c r="BI69" s="39" t="n">
        <v>4</v>
      </c>
      <c r="BJ69" s="39" t="s">
        <v>61</v>
      </c>
      <c r="BK69" s="39"/>
      <c r="BL69" s="39"/>
      <c r="BM69" s="39" t="n">
        <v>0</v>
      </c>
      <c r="BN69" s="39" t="n">
        <v>0</v>
      </c>
      <c r="BO69" s="39" t="s">
        <v>61</v>
      </c>
      <c r="BP69" s="39" t="n">
        <v>1</v>
      </c>
      <c r="BQ69" s="39" t="n">
        <v>30</v>
      </c>
      <c r="BR69" s="39" t="n">
        <v>0</v>
      </c>
      <c r="BS69" s="39" t="n">
        <v>1</v>
      </c>
      <c r="BT69" s="39" t="n">
        <v>1</v>
      </c>
      <c r="BU69" s="39" t="n">
        <v>1</v>
      </c>
      <c r="BV69" s="39" t="n">
        <v>1</v>
      </c>
      <c r="BW69" s="39" t="n">
        <v>1</v>
      </c>
      <c r="BX69" s="39" t="n">
        <v>1</v>
      </c>
      <c r="BY69" s="39"/>
      <c r="BZ69" s="39" t="n">
        <v>94</v>
      </c>
      <c r="CA69" s="39" t="n">
        <v>61</v>
      </c>
      <c r="CB69" s="39"/>
      <c r="CC69" s="39"/>
      <c r="CD69" s="39"/>
      <c r="CE69" s="39" t="n">
        <v>0</v>
      </c>
      <c r="CF69" s="39" t="n">
        <v>0</v>
      </c>
      <c r="CG69" s="39" t="n">
        <v>0</v>
      </c>
      <c r="CH69" s="39"/>
      <c r="CI69" s="39"/>
      <c r="CJ69" s="39"/>
      <c r="CK69" s="39"/>
      <c r="CL69" s="39"/>
      <c r="CM69" s="39" t="n">
        <v>0</v>
      </c>
      <c r="CN69" s="39"/>
      <c r="CO69" s="39" t="n">
        <v>0</v>
      </c>
      <c r="CP69" s="39" t="n">
        <f aca="false">(P69+Q69+S69)</f>
        <v>127.57</v>
      </c>
      <c r="CQ69" s="39" t="n">
        <f aca="false">(AC69*BC69*AW69)</f>
        <v>0</v>
      </c>
      <c r="CR69" s="39" t="n">
        <f aca="false">((ET69)*BB69*AV69)</f>
        <v>38.08</v>
      </c>
      <c r="CS69" s="39" t="n">
        <f aca="false">(AE69*BS69*AV69)</f>
        <v>0</v>
      </c>
      <c r="CT69" s="39" t="n">
        <f aca="false">(AF69*BA69*AV69)</f>
        <v>0</v>
      </c>
      <c r="CU69" s="39" t="n">
        <f aca="false">AG69</f>
        <v>0</v>
      </c>
      <c r="CV69" s="39" t="n">
        <f aca="false">(AH69*AV69)</f>
        <v>0</v>
      </c>
      <c r="CW69" s="39" t="n">
        <f aca="false">AI69</f>
        <v>0</v>
      </c>
      <c r="CX69" s="39" t="n">
        <f aca="false">AJ69</f>
        <v>0</v>
      </c>
      <c r="CY69" s="39" t="n">
        <f aca="false">(((S69+R69)*BZ69)/100)</f>
        <v>0</v>
      </c>
      <c r="CZ69" s="39" t="n">
        <f aca="false">(((S69+R69)*CA69)/100)</f>
        <v>0</v>
      </c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 t="n">
        <v>0</v>
      </c>
      <c r="DO69" s="39" t="n">
        <v>0</v>
      </c>
      <c r="DP69" s="39" t="n">
        <v>1</v>
      </c>
      <c r="DQ69" s="39" t="n">
        <v>1</v>
      </c>
      <c r="DR69" s="39"/>
      <c r="DS69" s="39"/>
      <c r="DT69" s="39"/>
      <c r="DU69" s="39" t="n">
        <v>1009</v>
      </c>
      <c r="DV69" s="39" t="s">
        <v>62</v>
      </c>
      <c r="DW69" s="39" t="s">
        <v>62</v>
      </c>
      <c r="DX69" s="39" t="n">
        <v>1000</v>
      </c>
      <c r="DY69" s="39"/>
      <c r="DZ69" s="39"/>
      <c r="EA69" s="39"/>
      <c r="EB69" s="39"/>
      <c r="EC69" s="39"/>
      <c r="ED69" s="39"/>
      <c r="EE69" s="39" t="n">
        <v>86330672</v>
      </c>
      <c r="EF69" s="39" t="n">
        <v>30</v>
      </c>
      <c r="EG69" s="39" t="s">
        <v>8</v>
      </c>
      <c r="EH69" s="39" t="n">
        <v>0</v>
      </c>
      <c r="EI69" s="39"/>
      <c r="EJ69" s="39" t="n">
        <v>4</v>
      </c>
      <c r="EK69" s="39" t="n">
        <v>0</v>
      </c>
      <c r="EL69" s="39" t="s">
        <v>65</v>
      </c>
      <c r="EM69" s="39" t="s">
        <v>66</v>
      </c>
      <c r="EN69" s="39"/>
      <c r="EO69" s="39"/>
      <c r="EP69" s="39"/>
      <c r="EQ69" s="39" t="n">
        <v>0</v>
      </c>
      <c r="ER69" s="39" t="n">
        <v>0</v>
      </c>
      <c r="ES69" s="39" t="n">
        <v>0</v>
      </c>
      <c r="ET69" s="39" t="n">
        <v>38.08</v>
      </c>
      <c r="EU69" s="39" t="n">
        <v>0</v>
      </c>
      <c r="EV69" s="39" t="n">
        <v>0</v>
      </c>
      <c r="EW69" s="39" t="n">
        <v>0</v>
      </c>
      <c r="EX69" s="39" t="n">
        <v>0</v>
      </c>
      <c r="EY69" s="39" t="n">
        <v>0</v>
      </c>
      <c r="EZ69" s="39"/>
      <c r="FA69" s="39"/>
      <c r="FB69" s="39"/>
      <c r="FC69" s="39"/>
      <c r="FD69" s="39"/>
      <c r="FE69" s="39"/>
      <c r="FF69" s="39"/>
      <c r="FG69" s="39"/>
      <c r="FH69" s="39"/>
      <c r="FI69" s="39"/>
      <c r="FJ69" s="39"/>
      <c r="FK69" s="39"/>
      <c r="FL69" s="39"/>
      <c r="FM69" s="39"/>
      <c r="FN69" s="39"/>
      <c r="FO69" s="39"/>
      <c r="FP69" s="39"/>
      <c r="FQ69" s="39" t="n">
        <v>0</v>
      </c>
      <c r="FR69" s="39" t="n">
        <v>0</v>
      </c>
      <c r="FS69" s="39" t="n">
        <v>0</v>
      </c>
      <c r="FT69" s="39"/>
      <c r="FU69" s="39"/>
      <c r="FV69" s="39"/>
      <c r="FW69" s="39"/>
      <c r="FX69" s="39" t="n">
        <v>94</v>
      </c>
      <c r="FY69" s="39" t="n">
        <v>61</v>
      </c>
      <c r="FZ69" s="39"/>
      <c r="GA69" s="39"/>
      <c r="GB69" s="39"/>
      <c r="GC69" s="39"/>
      <c r="GD69" s="39" t="n">
        <v>1</v>
      </c>
      <c r="GE69" s="39"/>
      <c r="GF69" s="39" t="n">
        <v>1520826422</v>
      </c>
      <c r="GG69" s="39" t="n">
        <v>2</v>
      </c>
      <c r="GH69" s="39" t="n">
        <v>0</v>
      </c>
      <c r="GI69" s="39" t="n">
        <v>-2</v>
      </c>
      <c r="GJ69" s="39" t="n">
        <v>0</v>
      </c>
      <c r="GK69" s="39" t="n">
        <v>0</v>
      </c>
      <c r="GL69" s="39" t="n">
        <f aca="false">ROUND(IF(AND(BH69=3,BI69=3,FS69&lt;&gt;0),P69,0),2)</f>
        <v>0</v>
      </c>
      <c r="GM69" s="39" t="n">
        <f aca="false">ROUND(O69+X69+Y69,2)+GX69</f>
        <v>127.57</v>
      </c>
      <c r="GN69" s="39" t="n">
        <f aca="false">IF(OR(BI69=0,BI69=1),GM69-GX69,0)</f>
        <v>0</v>
      </c>
      <c r="GO69" s="39" t="n">
        <f aca="false">IF(BI69=2,GM69-GX69,0)</f>
        <v>0</v>
      </c>
      <c r="GP69" s="39" t="n">
        <f aca="false">IF(BI69=4,GM69-GX69,0)</f>
        <v>127.57</v>
      </c>
      <c r="GQ69" s="39"/>
      <c r="GR69" s="39" t="n">
        <v>0</v>
      </c>
      <c r="GS69" s="39" t="n">
        <v>3</v>
      </c>
      <c r="GT69" s="39" t="n">
        <v>0</v>
      </c>
      <c r="GU69" s="39"/>
      <c r="GV69" s="39" t="n">
        <f aca="false">(GT69)</f>
        <v>0</v>
      </c>
      <c r="GW69" s="39" t="n">
        <v>1</v>
      </c>
      <c r="GX69" s="39" t="n">
        <f aca="false">ROUND(HC69*I69,2)</f>
        <v>0</v>
      </c>
      <c r="GY69" s="39"/>
      <c r="GZ69" s="39"/>
      <c r="HA69" s="39" t="n">
        <v>0</v>
      </c>
      <c r="HB69" s="39" t="n">
        <v>0</v>
      </c>
      <c r="HC69" s="39" t="n">
        <f aca="false">GV69*GW69</f>
        <v>0</v>
      </c>
      <c r="HD69" s="39"/>
      <c r="HE69" s="39"/>
      <c r="HF69" s="39"/>
      <c r="HG69" s="39"/>
      <c r="HH69" s="39"/>
      <c r="HI69" s="39"/>
      <c r="HJ69" s="39"/>
      <c r="HK69" s="39"/>
      <c r="HL69" s="39"/>
      <c r="HM69" s="39"/>
      <c r="HN69" s="39"/>
      <c r="HO69" s="39"/>
      <c r="HP69" s="39"/>
      <c r="HQ69" s="39"/>
      <c r="HR69" s="39"/>
      <c r="HS69" s="39" t="n">
        <v>0</v>
      </c>
      <c r="HT69" s="39"/>
      <c r="HU69" s="39"/>
      <c r="HV69" s="39"/>
      <c r="HW69" s="39"/>
      <c r="HX69" s="39"/>
      <c r="HY69" s="39"/>
      <c r="HZ69" s="39"/>
      <c r="IA69" s="39"/>
      <c r="IB69" s="39"/>
      <c r="IC69" s="39"/>
      <c r="ID69" s="39"/>
      <c r="IE69" s="39"/>
      <c r="IF69" s="39"/>
      <c r="IG69" s="39"/>
      <c r="IH69" s="39"/>
      <c r="II69" s="39"/>
      <c r="IJ69" s="39"/>
      <c r="IK69" s="39" t="n">
        <v>0</v>
      </c>
      <c r="IL69" s="39"/>
      <c r="IM69" s="39"/>
      <c r="IN69" s="39"/>
      <c r="IO69" s="39"/>
      <c r="IP69" s="39"/>
      <c r="IQ69" s="39"/>
      <c r="IR69" s="39"/>
      <c r="IS69" s="39"/>
      <c r="IT69" s="39"/>
      <c r="IU69" s="39"/>
    </row>
    <row r="70" customFormat="false" ht="12.75" hidden="false" customHeight="false" outlineLevel="0" collapsed="false">
      <c r="A70" s="39" t="n">
        <v>17</v>
      </c>
      <c r="B70" s="39" t="n">
        <v>1</v>
      </c>
      <c r="C70" s="39" t="n">
        <f aca="false">ROW(SmtRes!A8)</f>
        <v>8</v>
      </c>
      <c r="D70" s="39" t="n">
        <f aca="false">ROW(EtalonRes!A8)</f>
        <v>8</v>
      </c>
      <c r="E70" s="39" t="s">
        <v>131</v>
      </c>
      <c r="F70" s="39" t="s">
        <v>61</v>
      </c>
      <c r="G70" s="39" t="s">
        <v>30</v>
      </c>
      <c r="H70" s="39" t="s">
        <v>62</v>
      </c>
      <c r="I70" s="39" t="n">
        <f aca="false">ROUND(3.35,9)</f>
        <v>3.35</v>
      </c>
      <c r="J70" s="39" t="n">
        <v>0</v>
      </c>
      <c r="K70" s="39" t="n">
        <f aca="false">ROUND(3.35,9)</f>
        <v>3.35</v>
      </c>
      <c r="L70" s="39"/>
      <c r="M70" s="39"/>
      <c r="N70" s="39"/>
      <c r="O70" s="39" t="n">
        <f aca="false">ROUND(CP70,2)</f>
        <v>2414.86</v>
      </c>
      <c r="P70" s="39" t="n">
        <f aca="false">ROUND(CQ70*I70,2)</f>
        <v>0</v>
      </c>
      <c r="Q70" s="39" t="n">
        <f aca="false">ROUND(CR70*I70,2)</f>
        <v>2414.86</v>
      </c>
      <c r="R70" s="39" t="n">
        <f aca="false">ROUND(CS70*I70,2)</f>
        <v>0</v>
      </c>
      <c r="S70" s="39" t="n">
        <f aca="false">ROUND(CT70*I70,2)</f>
        <v>0</v>
      </c>
      <c r="T70" s="39" t="n">
        <f aca="false">ROUND(CU70*I70,2)</f>
        <v>0</v>
      </c>
      <c r="U70" s="39" t="n">
        <f aca="false">CV70*I70</f>
        <v>0</v>
      </c>
      <c r="V70" s="39" t="n">
        <f aca="false">CW70*I70</f>
        <v>0</v>
      </c>
      <c r="W70" s="39" t="n">
        <f aca="false">ROUND(CX70*I70,2)</f>
        <v>0</v>
      </c>
      <c r="X70" s="39" t="n">
        <f aca="false">ROUND(CY70,2)</f>
        <v>0</v>
      </c>
      <c r="Y70" s="39" t="n">
        <f aca="false">ROUND(CZ70,2)</f>
        <v>0</v>
      </c>
      <c r="Z70" s="39"/>
      <c r="AA70" s="39" t="n">
        <v>86514065</v>
      </c>
      <c r="AB70" s="39" t="n">
        <f aca="false">(AC70+AD70+AF70)</f>
        <v>38.08</v>
      </c>
      <c r="AC70" s="39" t="n">
        <f aca="false">(ES70)</f>
        <v>0</v>
      </c>
      <c r="AD70" s="39" t="n">
        <f aca="false">(ET70)</f>
        <v>38.08</v>
      </c>
      <c r="AE70" s="39" t="n">
        <f aca="false">(EU70)</f>
        <v>0</v>
      </c>
      <c r="AF70" s="39" t="n">
        <f aca="false">(EV70)</f>
        <v>0</v>
      </c>
      <c r="AG70" s="39" t="n">
        <f aca="false">(AP70)</f>
        <v>0</v>
      </c>
      <c r="AH70" s="39" t="n">
        <f aca="false">(EW70)</f>
        <v>0</v>
      </c>
      <c r="AI70" s="39" t="n">
        <f aca="false">(EX70)</f>
        <v>0</v>
      </c>
      <c r="AJ70" s="39" t="n">
        <f aca="false">(AS70)</f>
        <v>0</v>
      </c>
      <c r="AK70" s="39" t="n">
        <v>0</v>
      </c>
      <c r="AL70" s="39" t="n">
        <v>0</v>
      </c>
      <c r="AM70" s="39" t="n">
        <v>38.08</v>
      </c>
      <c r="AN70" s="39" t="n">
        <v>0</v>
      </c>
      <c r="AO70" s="39" t="n">
        <v>0</v>
      </c>
      <c r="AP70" s="39" t="n">
        <v>0</v>
      </c>
      <c r="AQ70" s="39" t="n">
        <v>0</v>
      </c>
      <c r="AR70" s="39" t="n">
        <v>0</v>
      </c>
      <c r="AS70" s="39" t="n">
        <v>0</v>
      </c>
      <c r="AT70" s="39" t="n">
        <v>94</v>
      </c>
      <c r="AU70" s="39" t="n">
        <v>61</v>
      </c>
      <c r="AV70" s="39" t="n">
        <v>1</v>
      </c>
      <c r="AW70" s="39" t="n">
        <v>1</v>
      </c>
      <c r="AX70" s="39"/>
      <c r="AY70" s="39"/>
      <c r="AZ70" s="39" t="n">
        <v>1</v>
      </c>
      <c r="BA70" s="39" t="n">
        <v>57.76</v>
      </c>
      <c r="BB70" s="39" t="n">
        <v>18.93</v>
      </c>
      <c r="BC70" s="39" t="n">
        <v>1</v>
      </c>
      <c r="BD70" s="39"/>
      <c r="BE70" s="39"/>
      <c r="BF70" s="39"/>
      <c r="BG70" s="39"/>
      <c r="BH70" s="39" t="n">
        <v>0</v>
      </c>
      <c r="BI70" s="39" t="n">
        <v>4</v>
      </c>
      <c r="BJ70" s="39" t="s">
        <v>61</v>
      </c>
      <c r="BK70" s="39"/>
      <c r="BL70" s="39"/>
      <c r="BM70" s="39" t="n">
        <v>0</v>
      </c>
      <c r="BN70" s="39" t="n">
        <v>0</v>
      </c>
      <c r="BO70" s="39" t="s">
        <v>61</v>
      </c>
      <c r="BP70" s="39" t="n">
        <v>1</v>
      </c>
      <c r="BQ70" s="39" t="n">
        <v>30</v>
      </c>
      <c r="BR70" s="39" t="n">
        <v>0</v>
      </c>
      <c r="BS70" s="39" t="n">
        <v>57.76</v>
      </c>
      <c r="BT70" s="39" t="n">
        <v>1</v>
      </c>
      <c r="BU70" s="39" t="n">
        <v>1</v>
      </c>
      <c r="BV70" s="39" t="n">
        <v>1</v>
      </c>
      <c r="BW70" s="39" t="n">
        <v>1</v>
      </c>
      <c r="BX70" s="39" t="n">
        <v>1</v>
      </c>
      <c r="BY70" s="39"/>
      <c r="BZ70" s="39" t="n">
        <v>94</v>
      </c>
      <c r="CA70" s="39" t="n">
        <v>61</v>
      </c>
      <c r="CB70" s="39"/>
      <c r="CC70" s="39"/>
      <c r="CD70" s="39"/>
      <c r="CE70" s="39" t="n">
        <v>0</v>
      </c>
      <c r="CF70" s="39" t="n">
        <v>0</v>
      </c>
      <c r="CG70" s="39" t="n">
        <v>0</v>
      </c>
      <c r="CH70" s="39"/>
      <c r="CI70" s="39"/>
      <c r="CJ70" s="39"/>
      <c r="CK70" s="39"/>
      <c r="CL70" s="39"/>
      <c r="CM70" s="39" t="n">
        <v>0</v>
      </c>
      <c r="CN70" s="39"/>
      <c r="CO70" s="39" t="n">
        <v>0</v>
      </c>
      <c r="CP70" s="39" t="n">
        <f aca="false">(P70+Q70+S70)</f>
        <v>2414.86</v>
      </c>
      <c r="CQ70" s="39" t="n">
        <f aca="false">(AC70*BC70*AW70)</f>
        <v>0</v>
      </c>
      <c r="CR70" s="39" t="n">
        <f aca="false">((ET70)*BB70*AV70)</f>
        <v>720.8544</v>
      </c>
      <c r="CS70" s="39" t="n">
        <f aca="false">(AE70*BS70*AV70)</f>
        <v>0</v>
      </c>
      <c r="CT70" s="39" t="n">
        <f aca="false">(AF70*BA70*AV70)</f>
        <v>0</v>
      </c>
      <c r="CU70" s="39" t="n">
        <f aca="false">AG70</f>
        <v>0</v>
      </c>
      <c r="CV70" s="39" t="n">
        <f aca="false">(AH70*AV70)</f>
        <v>0</v>
      </c>
      <c r="CW70" s="39" t="n">
        <f aca="false">AI70</f>
        <v>0</v>
      </c>
      <c r="CX70" s="39" t="n">
        <f aca="false">AJ70</f>
        <v>0</v>
      </c>
      <c r="CY70" s="39" t="n">
        <f aca="false">(S70+R70)*(BZ70/100)</f>
        <v>0</v>
      </c>
      <c r="CZ70" s="39" t="n">
        <f aca="false">(S70+R70)*(CA70/100)</f>
        <v>0</v>
      </c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 t="n">
        <v>94</v>
      </c>
      <c r="DO70" s="39" t="n">
        <v>61</v>
      </c>
      <c r="DP70" s="39" t="n">
        <v>1</v>
      </c>
      <c r="DQ70" s="39" t="n">
        <v>1</v>
      </c>
      <c r="DR70" s="39"/>
      <c r="DS70" s="39"/>
      <c r="DT70" s="39"/>
      <c r="DU70" s="39" t="n">
        <v>1009</v>
      </c>
      <c r="DV70" s="39" t="s">
        <v>62</v>
      </c>
      <c r="DW70" s="39" t="s">
        <v>62</v>
      </c>
      <c r="DX70" s="39" t="n">
        <v>1000</v>
      </c>
      <c r="DY70" s="39"/>
      <c r="DZ70" s="39"/>
      <c r="EA70" s="39"/>
      <c r="EB70" s="39"/>
      <c r="EC70" s="39"/>
      <c r="ED70" s="39"/>
      <c r="EE70" s="39" t="n">
        <v>86330672</v>
      </c>
      <c r="EF70" s="39" t="n">
        <v>30</v>
      </c>
      <c r="EG70" s="39" t="s">
        <v>8</v>
      </c>
      <c r="EH70" s="39" t="n">
        <v>0</v>
      </c>
      <c r="EI70" s="39"/>
      <c r="EJ70" s="39" t="n">
        <v>4</v>
      </c>
      <c r="EK70" s="39" t="n">
        <v>0</v>
      </c>
      <c r="EL70" s="39" t="s">
        <v>65</v>
      </c>
      <c r="EM70" s="39" t="s">
        <v>66</v>
      </c>
      <c r="EN70" s="39"/>
      <c r="EO70" s="39"/>
      <c r="EP70" s="39"/>
      <c r="EQ70" s="39" t="n">
        <v>0</v>
      </c>
      <c r="ER70" s="39" t="n">
        <v>0</v>
      </c>
      <c r="ES70" s="39" t="n">
        <v>0</v>
      </c>
      <c r="ET70" s="39" t="n">
        <v>38.08</v>
      </c>
      <c r="EU70" s="39" t="n">
        <v>0</v>
      </c>
      <c r="EV70" s="39" t="n">
        <v>0</v>
      </c>
      <c r="EW70" s="39" t="n">
        <v>0</v>
      </c>
      <c r="EX70" s="39" t="n">
        <v>0</v>
      </c>
      <c r="EY70" s="39" t="n">
        <v>0</v>
      </c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 t="n">
        <v>0</v>
      </c>
      <c r="FR70" s="39" t="n">
        <v>0</v>
      </c>
      <c r="FS70" s="39" t="n">
        <v>0</v>
      </c>
      <c r="FT70" s="39"/>
      <c r="FU70" s="39"/>
      <c r="FV70" s="39"/>
      <c r="FW70" s="39"/>
      <c r="FX70" s="39" t="n">
        <v>94</v>
      </c>
      <c r="FY70" s="39" t="n">
        <v>61</v>
      </c>
      <c r="FZ70" s="39"/>
      <c r="GA70" s="39"/>
      <c r="GB70" s="39"/>
      <c r="GC70" s="39"/>
      <c r="GD70" s="39" t="n">
        <v>1</v>
      </c>
      <c r="GE70" s="39"/>
      <c r="GF70" s="39" t="n">
        <v>1520826422</v>
      </c>
      <c r="GG70" s="39" t="n">
        <v>2</v>
      </c>
      <c r="GH70" s="39" t="n">
        <v>0</v>
      </c>
      <c r="GI70" s="39" t="n">
        <v>-2</v>
      </c>
      <c r="GJ70" s="39" t="n">
        <v>0</v>
      </c>
      <c r="GK70" s="39" t="n">
        <v>0</v>
      </c>
      <c r="GL70" s="39" t="n">
        <f aca="false">ROUND(IF(AND(BH70=3,BI70=3,FS70&lt;&gt;0),P70,0),2)</f>
        <v>0</v>
      </c>
      <c r="GM70" s="39" t="n">
        <f aca="false">ROUND(O70+X70+Y70,2)+GX70</f>
        <v>2414.86</v>
      </c>
      <c r="GN70" s="39" t="n">
        <f aca="false">IF(OR(BI70=0,BI70=1),GM70-GX70,0)</f>
        <v>0</v>
      </c>
      <c r="GO70" s="39" t="n">
        <f aca="false">IF(BI70=2,GM70-GX70,0)</f>
        <v>0</v>
      </c>
      <c r="GP70" s="39" t="n">
        <f aca="false">IF(BI70=4,GM70-GX70,0)</f>
        <v>2414.86</v>
      </c>
      <c r="GQ70" s="39"/>
      <c r="GR70" s="39" t="n">
        <v>0</v>
      </c>
      <c r="GS70" s="39" t="n">
        <v>3</v>
      </c>
      <c r="GT70" s="39" t="n">
        <v>0</v>
      </c>
      <c r="GU70" s="39"/>
      <c r="GV70" s="39" t="n">
        <f aca="false">(GT70)</f>
        <v>0</v>
      </c>
      <c r="GW70" s="39" t="n">
        <v>1</v>
      </c>
      <c r="GX70" s="39" t="n">
        <f aca="false">ROUND(HC70*I70,2)</f>
        <v>0</v>
      </c>
      <c r="GY70" s="39"/>
      <c r="GZ70" s="39"/>
      <c r="HA70" s="39" t="n">
        <v>0</v>
      </c>
      <c r="HB70" s="39" t="n">
        <v>0</v>
      </c>
      <c r="HC70" s="39" t="n">
        <f aca="false">GV70*GW70</f>
        <v>0</v>
      </c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 t="n">
        <v>0</v>
      </c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 t="n">
        <v>0</v>
      </c>
      <c r="IL70" s="39"/>
      <c r="IM70" s="39"/>
      <c r="IN70" s="39"/>
      <c r="IO70" s="39"/>
      <c r="IP70" s="39"/>
      <c r="IQ70" s="39"/>
      <c r="IR70" s="39"/>
      <c r="IS70" s="39"/>
      <c r="IT70" s="39"/>
      <c r="IU70" s="39"/>
    </row>
    <row r="71" customFormat="false" ht="12.75" hidden="false" customHeight="false" outlineLevel="0" collapsed="false">
      <c r="A71" s="39" t="n">
        <v>17</v>
      </c>
      <c r="B71" s="39" t="n">
        <v>1</v>
      </c>
      <c r="C71" s="39" t="n">
        <f aca="false">ROW(SmtRes!A9)</f>
        <v>9</v>
      </c>
      <c r="D71" s="39" t="n">
        <f aca="false">ROW(EtalonRes!A9)</f>
        <v>9</v>
      </c>
      <c r="E71" s="39" t="s">
        <v>129</v>
      </c>
      <c r="F71" s="39" t="s">
        <v>132</v>
      </c>
      <c r="G71" s="39" t="s">
        <v>40</v>
      </c>
      <c r="H71" s="39" t="s">
        <v>70</v>
      </c>
      <c r="I71" s="39" t="n">
        <f aca="false">ROUND(3.35,9)</f>
        <v>3.35</v>
      </c>
      <c r="J71" s="39" t="n">
        <v>0</v>
      </c>
      <c r="K71" s="39" t="n">
        <f aca="false">ROUND(3.35,9)</f>
        <v>3.35</v>
      </c>
      <c r="L71" s="39"/>
      <c r="M71" s="39"/>
      <c r="N71" s="39"/>
      <c r="O71" s="39" t="n">
        <f aca="false">ROUND(CP71,2)</f>
        <v>300.03</v>
      </c>
      <c r="P71" s="39" t="n">
        <f aca="false">ROUND(CQ71*I71,2)</f>
        <v>0</v>
      </c>
      <c r="Q71" s="39" t="n">
        <f aca="false">ROUND(CR71*I71,2)</f>
        <v>300.03</v>
      </c>
      <c r="R71" s="39" t="n">
        <f aca="false">ROUND(CS71*I71,2)</f>
        <v>0</v>
      </c>
      <c r="S71" s="39" t="n">
        <f aca="false">ROUND(CT71*I71,2)</f>
        <v>0</v>
      </c>
      <c r="T71" s="39" t="n">
        <f aca="false">ROUND(CU71*I71,2)</f>
        <v>0</v>
      </c>
      <c r="U71" s="39" t="n">
        <f aca="false">CV71*I71</f>
        <v>0</v>
      </c>
      <c r="V71" s="39" t="n">
        <f aca="false">CW71*I71</f>
        <v>0</v>
      </c>
      <c r="W71" s="39" t="n">
        <f aca="false">ROUND(CX71*I71,2)</f>
        <v>0</v>
      </c>
      <c r="X71" s="39" t="n">
        <f aca="false">ROUND(CY71,2)</f>
        <v>0</v>
      </c>
      <c r="Y71" s="39" t="n">
        <f aca="false">ROUND(CZ71,2)</f>
        <v>0</v>
      </c>
      <c r="Z71" s="39"/>
      <c r="AA71" s="39" t="n">
        <v>86514064</v>
      </c>
      <c r="AB71" s="39" t="n">
        <f aca="false">(AC71+AD71+AF71)</f>
        <v>89.56</v>
      </c>
      <c r="AC71" s="39" t="n">
        <f aca="false">(ES71)</f>
        <v>0</v>
      </c>
      <c r="AD71" s="39" t="n">
        <f aca="false">(ET71)</f>
        <v>89.56</v>
      </c>
      <c r="AE71" s="39" t="n">
        <f aca="false">(EU71)</f>
        <v>0</v>
      </c>
      <c r="AF71" s="39" t="n">
        <f aca="false">(EV71)</f>
        <v>0</v>
      </c>
      <c r="AG71" s="39" t="n">
        <f aca="false">(AP71)</f>
        <v>0</v>
      </c>
      <c r="AH71" s="39" t="n">
        <f aca="false">(EW71)</f>
        <v>0</v>
      </c>
      <c r="AI71" s="39" t="n">
        <f aca="false">(EX71)</f>
        <v>0</v>
      </c>
      <c r="AJ71" s="39" t="n">
        <f aca="false">(AS71)</f>
        <v>0</v>
      </c>
      <c r="AK71" s="39" t="n">
        <v>0</v>
      </c>
      <c r="AL71" s="39" t="n">
        <v>0</v>
      </c>
      <c r="AM71" s="39" t="n">
        <v>89.56</v>
      </c>
      <c r="AN71" s="39" t="n">
        <v>0</v>
      </c>
      <c r="AO71" s="39" t="n">
        <v>0</v>
      </c>
      <c r="AP71" s="39" t="n">
        <v>0</v>
      </c>
      <c r="AQ71" s="39" t="n">
        <v>0</v>
      </c>
      <c r="AR71" s="39" t="n">
        <v>0</v>
      </c>
      <c r="AS71" s="39" t="n">
        <v>0</v>
      </c>
      <c r="AT71" s="39" t="n">
        <v>0</v>
      </c>
      <c r="AU71" s="39" t="n">
        <v>0</v>
      </c>
      <c r="AV71" s="39" t="n">
        <v>1</v>
      </c>
      <c r="AW71" s="39" t="n">
        <v>1</v>
      </c>
      <c r="AX71" s="39"/>
      <c r="AY71" s="39"/>
      <c r="AZ71" s="39" t="n">
        <v>1</v>
      </c>
      <c r="BA71" s="39" t="n">
        <v>1</v>
      </c>
      <c r="BB71" s="39" t="n">
        <v>1</v>
      </c>
      <c r="BC71" s="39" t="n">
        <v>1</v>
      </c>
      <c r="BD71" s="39"/>
      <c r="BE71" s="39"/>
      <c r="BF71" s="39"/>
      <c r="BG71" s="39"/>
      <c r="BH71" s="39" t="n">
        <v>0</v>
      </c>
      <c r="BI71" s="39" t="n">
        <v>4</v>
      </c>
      <c r="BJ71" s="39" t="s">
        <v>132</v>
      </c>
      <c r="BK71" s="39"/>
      <c r="BL71" s="39"/>
      <c r="BM71" s="39" t="n">
        <v>1109</v>
      </c>
      <c r="BN71" s="39" t="n">
        <v>0</v>
      </c>
      <c r="BO71" s="39" t="s">
        <v>132</v>
      </c>
      <c r="BP71" s="39" t="n">
        <v>1</v>
      </c>
      <c r="BQ71" s="39" t="n">
        <v>150</v>
      </c>
      <c r="BR71" s="39" t="n">
        <v>0</v>
      </c>
      <c r="BS71" s="39" t="n">
        <v>1</v>
      </c>
      <c r="BT71" s="39" t="n">
        <v>1</v>
      </c>
      <c r="BU71" s="39" t="n">
        <v>1</v>
      </c>
      <c r="BV71" s="39" t="n">
        <v>1</v>
      </c>
      <c r="BW71" s="39" t="n">
        <v>1</v>
      </c>
      <c r="BX71" s="39" t="n">
        <v>1</v>
      </c>
      <c r="BY71" s="39"/>
      <c r="BZ71" s="39" t="n">
        <v>0</v>
      </c>
      <c r="CA71" s="39" t="n">
        <v>0</v>
      </c>
      <c r="CB71" s="39"/>
      <c r="CC71" s="39"/>
      <c r="CD71" s="39"/>
      <c r="CE71" s="39" t="n">
        <v>0</v>
      </c>
      <c r="CF71" s="39" t="n">
        <v>0</v>
      </c>
      <c r="CG71" s="39" t="n">
        <v>0</v>
      </c>
      <c r="CH71" s="39"/>
      <c r="CI71" s="39"/>
      <c r="CJ71" s="39"/>
      <c r="CK71" s="39"/>
      <c r="CL71" s="39"/>
      <c r="CM71" s="39" t="n">
        <v>0</v>
      </c>
      <c r="CN71" s="39"/>
      <c r="CO71" s="39" t="n">
        <v>0</v>
      </c>
      <c r="CP71" s="39" t="n">
        <f aca="false">(P71+Q71+S71)</f>
        <v>300.03</v>
      </c>
      <c r="CQ71" s="39" t="n">
        <f aca="false">(AC71*BC71*AW71)</f>
        <v>0</v>
      </c>
      <c r="CR71" s="39" t="n">
        <f aca="false">((ET71)*BB71*AV71)</f>
        <v>89.56</v>
      </c>
      <c r="CS71" s="39" t="n">
        <f aca="false">(AE71*BS71*AV71)</f>
        <v>0</v>
      </c>
      <c r="CT71" s="39" t="n">
        <f aca="false">(AF71*BA71*AV71)</f>
        <v>0</v>
      </c>
      <c r="CU71" s="39" t="n">
        <f aca="false">AG71</f>
        <v>0</v>
      </c>
      <c r="CV71" s="39" t="n">
        <f aca="false">(AH71*AV71)</f>
        <v>0</v>
      </c>
      <c r="CW71" s="39" t="n">
        <f aca="false">AI71</f>
        <v>0</v>
      </c>
      <c r="CX71" s="39" t="n">
        <f aca="false">AJ71</f>
        <v>0</v>
      </c>
      <c r="CY71" s="39" t="n">
        <f aca="false">(((S71+R71)*BZ71)/100)</f>
        <v>0</v>
      </c>
      <c r="CZ71" s="39" t="n">
        <f aca="false">(((S71+R71)*CA71)/100)</f>
        <v>0</v>
      </c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 t="n">
        <v>0</v>
      </c>
      <c r="DO71" s="39" t="n">
        <v>0</v>
      </c>
      <c r="DP71" s="39" t="n">
        <v>1</v>
      </c>
      <c r="DQ71" s="39" t="n">
        <v>1</v>
      </c>
      <c r="DR71" s="39"/>
      <c r="DS71" s="39"/>
      <c r="DT71" s="39"/>
      <c r="DU71" s="39" t="n">
        <v>1013</v>
      </c>
      <c r="DV71" s="39" t="s">
        <v>70</v>
      </c>
      <c r="DW71" s="39" t="s">
        <v>70</v>
      </c>
      <c r="DX71" s="39" t="n">
        <v>1</v>
      </c>
      <c r="DY71" s="39"/>
      <c r="DZ71" s="39"/>
      <c r="EA71" s="39"/>
      <c r="EB71" s="39"/>
      <c r="EC71" s="39"/>
      <c r="ED71" s="39"/>
      <c r="EE71" s="39" t="n">
        <v>86331737</v>
      </c>
      <c r="EF71" s="39" t="n">
        <v>150</v>
      </c>
      <c r="EG71" s="39" t="s">
        <v>71</v>
      </c>
      <c r="EH71" s="39" t="n">
        <v>0</v>
      </c>
      <c r="EI71" s="39"/>
      <c r="EJ71" s="39" t="n">
        <v>4</v>
      </c>
      <c r="EK71" s="39" t="n">
        <v>1109</v>
      </c>
      <c r="EL71" s="39" t="s">
        <v>72</v>
      </c>
      <c r="EM71" s="39" t="s">
        <v>73</v>
      </c>
      <c r="EN71" s="39"/>
      <c r="EO71" s="39"/>
      <c r="EP71" s="39"/>
      <c r="EQ71" s="39" t="n">
        <v>0</v>
      </c>
      <c r="ER71" s="39" t="n">
        <v>0</v>
      </c>
      <c r="ES71" s="39" t="n">
        <v>0</v>
      </c>
      <c r="ET71" s="39" t="n">
        <v>89.56</v>
      </c>
      <c r="EU71" s="39" t="n">
        <v>0</v>
      </c>
      <c r="EV71" s="39" t="n">
        <v>0</v>
      </c>
      <c r="EW71" s="39" t="n">
        <v>0</v>
      </c>
      <c r="EX71" s="39" t="n">
        <v>0</v>
      </c>
      <c r="EY71" s="39" t="n">
        <v>0</v>
      </c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 t="n">
        <v>0</v>
      </c>
      <c r="FR71" s="39" t="n">
        <v>0</v>
      </c>
      <c r="FS71" s="39" t="n">
        <v>0</v>
      </c>
      <c r="FT71" s="39"/>
      <c r="FU71" s="39"/>
      <c r="FV71" s="39"/>
      <c r="FW71" s="39"/>
      <c r="FX71" s="39" t="n">
        <v>0</v>
      </c>
      <c r="FY71" s="39" t="n">
        <v>0</v>
      </c>
      <c r="FZ71" s="39"/>
      <c r="GA71" s="39"/>
      <c r="GB71" s="39"/>
      <c r="GC71" s="39"/>
      <c r="GD71" s="39" t="n">
        <v>1</v>
      </c>
      <c r="GE71" s="39"/>
      <c r="GF71" s="39" t="n">
        <v>140312394</v>
      </c>
      <c r="GG71" s="39" t="n">
        <v>2</v>
      </c>
      <c r="GH71" s="39" t="n">
        <v>0</v>
      </c>
      <c r="GI71" s="39" t="n">
        <v>-2</v>
      </c>
      <c r="GJ71" s="39" t="n">
        <v>0</v>
      </c>
      <c r="GK71" s="39" t="n">
        <v>0</v>
      </c>
      <c r="GL71" s="39" t="n">
        <f aca="false">ROUND(IF(AND(BH71=3,BI71=3,FS71&lt;&gt;0),P71,0),2)</f>
        <v>0</v>
      </c>
      <c r="GM71" s="39" t="n">
        <f aca="false">ROUND(O71+X71+Y71,2)+GX71</f>
        <v>300.03</v>
      </c>
      <c r="GN71" s="39" t="n">
        <f aca="false">IF(OR(BI71=0,BI71=1),GM71-GX71,0)</f>
        <v>0</v>
      </c>
      <c r="GO71" s="39" t="n">
        <f aca="false">IF(BI71=2,GM71-GX71,0)</f>
        <v>0</v>
      </c>
      <c r="GP71" s="39" t="n">
        <f aca="false">IF(BI71=4,GM71-GX71,0)</f>
        <v>300.03</v>
      </c>
      <c r="GQ71" s="39"/>
      <c r="GR71" s="39" t="n">
        <v>0</v>
      </c>
      <c r="GS71" s="39" t="n">
        <v>3</v>
      </c>
      <c r="GT71" s="39" t="n">
        <v>0</v>
      </c>
      <c r="GU71" s="39"/>
      <c r="GV71" s="39" t="n">
        <f aca="false">(GT71)</f>
        <v>0</v>
      </c>
      <c r="GW71" s="39" t="n">
        <v>1</v>
      </c>
      <c r="GX71" s="39" t="n">
        <f aca="false">ROUND(HC71*I71,2)</f>
        <v>0</v>
      </c>
      <c r="GY71" s="39"/>
      <c r="GZ71" s="39"/>
      <c r="HA71" s="39" t="n">
        <v>0</v>
      </c>
      <c r="HB71" s="39" t="n">
        <v>0</v>
      </c>
      <c r="HC71" s="39" t="n">
        <f aca="false">GV71*GW71</f>
        <v>0</v>
      </c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 t="n">
        <v>0</v>
      </c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 t="n">
        <v>0</v>
      </c>
      <c r="IL71" s="39"/>
      <c r="IM71" s="39"/>
      <c r="IN71" s="39"/>
      <c r="IO71" s="39"/>
      <c r="IP71" s="39"/>
      <c r="IQ71" s="39"/>
      <c r="IR71" s="39"/>
      <c r="IS71" s="39"/>
      <c r="IT71" s="39"/>
      <c r="IU71" s="39"/>
    </row>
    <row r="72" customFormat="false" ht="12.75" hidden="false" customHeight="false" outlineLevel="0" collapsed="false">
      <c r="A72" s="39" t="n">
        <v>17</v>
      </c>
      <c r="B72" s="39" t="n">
        <v>1</v>
      </c>
      <c r="C72" s="39" t="n">
        <f aca="false">ROW(SmtRes!A10)</f>
        <v>10</v>
      </c>
      <c r="D72" s="39" t="n">
        <f aca="false">ROW(EtalonRes!A10)</f>
        <v>10</v>
      </c>
      <c r="E72" s="39" t="s">
        <v>129</v>
      </c>
      <c r="F72" s="39" t="s">
        <v>132</v>
      </c>
      <c r="G72" s="39" t="s">
        <v>40</v>
      </c>
      <c r="H72" s="39" t="s">
        <v>70</v>
      </c>
      <c r="I72" s="39" t="n">
        <f aca="false">ROUND(3.35,9)</f>
        <v>3.35</v>
      </c>
      <c r="J72" s="39" t="n">
        <v>0</v>
      </c>
      <c r="K72" s="39" t="n">
        <f aca="false">ROUND(3.35,9)</f>
        <v>3.35</v>
      </c>
      <c r="L72" s="39"/>
      <c r="M72" s="39"/>
      <c r="N72" s="39"/>
      <c r="O72" s="39" t="n">
        <f aca="false">ROUND(CP72,2)</f>
        <v>1593.14</v>
      </c>
      <c r="P72" s="39" t="n">
        <f aca="false">ROUND(CQ72*I72,2)</f>
        <v>0</v>
      </c>
      <c r="Q72" s="39" t="n">
        <f aca="false">ROUND(CR72*I72,2)</f>
        <v>1593.14</v>
      </c>
      <c r="R72" s="39" t="n">
        <f aca="false">ROUND(CS72*I72,2)</f>
        <v>0</v>
      </c>
      <c r="S72" s="39" t="n">
        <f aca="false">ROUND(CT72*I72,2)</f>
        <v>0</v>
      </c>
      <c r="T72" s="39" t="n">
        <f aca="false">ROUND(CU72*I72,2)</f>
        <v>0</v>
      </c>
      <c r="U72" s="39" t="n">
        <f aca="false">CV72*I72</f>
        <v>0</v>
      </c>
      <c r="V72" s="39" t="n">
        <f aca="false">CW72*I72</f>
        <v>0</v>
      </c>
      <c r="W72" s="39" t="n">
        <f aca="false">ROUND(CX72*I72,2)</f>
        <v>0</v>
      </c>
      <c r="X72" s="39" t="n">
        <f aca="false">ROUND(CY72,2)</f>
        <v>0</v>
      </c>
      <c r="Y72" s="39" t="n">
        <f aca="false">ROUND(CZ72,2)</f>
        <v>0</v>
      </c>
      <c r="Z72" s="39"/>
      <c r="AA72" s="39" t="n">
        <v>86514065</v>
      </c>
      <c r="AB72" s="39" t="n">
        <f aca="false">(AC72+AD72+AF72)</f>
        <v>89.56</v>
      </c>
      <c r="AC72" s="39" t="n">
        <f aca="false">(ES72)</f>
        <v>0</v>
      </c>
      <c r="AD72" s="39" t="n">
        <f aca="false">(ET72)</f>
        <v>89.56</v>
      </c>
      <c r="AE72" s="39" t="n">
        <f aca="false">(EU72)</f>
        <v>0</v>
      </c>
      <c r="AF72" s="39" t="n">
        <f aca="false">(EV72)</f>
        <v>0</v>
      </c>
      <c r="AG72" s="39" t="n">
        <f aca="false">(AP72)</f>
        <v>0</v>
      </c>
      <c r="AH72" s="39" t="n">
        <f aca="false">(EW72)</f>
        <v>0</v>
      </c>
      <c r="AI72" s="39" t="n">
        <f aca="false">(EX72)</f>
        <v>0</v>
      </c>
      <c r="AJ72" s="39" t="n">
        <f aca="false">(AS72)</f>
        <v>0</v>
      </c>
      <c r="AK72" s="39" t="n">
        <v>0</v>
      </c>
      <c r="AL72" s="39" t="n">
        <v>0</v>
      </c>
      <c r="AM72" s="39" t="n">
        <v>89.56</v>
      </c>
      <c r="AN72" s="39" t="n">
        <v>0</v>
      </c>
      <c r="AO72" s="39" t="n">
        <v>0</v>
      </c>
      <c r="AP72" s="39" t="n">
        <v>0</v>
      </c>
      <c r="AQ72" s="39" t="n">
        <v>0</v>
      </c>
      <c r="AR72" s="39" t="n">
        <v>0</v>
      </c>
      <c r="AS72" s="39" t="n">
        <v>0</v>
      </c>
      <c r="AT72" s="39" t="n">
        <v>0</v>
      </c>
      <c r="AU72" s="39" t="n">
        <v>0</v>
      </c>
      <c r="AV72" s="39" t="n">
        <v>1</v>
      </c>
      <c r="AW72" s="39" t="n">
        <v>1</v>
      </c>
      <c r="AX72" s="39"/>
      <c r="AY72" s="39"/>
      <c r="AZ72" s="39" t="n">
        <v>1</v>
      </c>
      <c r="BA72" s="39" t="n">
        <v>57.76</v>
      </c>
      <c r="BB72" s="39" t="n">
        <v>5.31</v>
      </c>
      <c r="BC72" s="39" t="n">
        <v>1</v>
      </c>
      <c r="BD72" s="39"/>
      <c r="BE72" s="39"/>
      <c r="BF72" s="39"/>
      <c r="BG72" s="39"/>
      <c r="BH72" s="39" t="n">
        <v>0</v>
      </c>
      <c r="BI72" s="39" t="n">
        <v>4</v>
      </c>
      <c r="BJ72" s="39" t="s">
        <v>132</v>
      </c>
      <c r="BK72" s="39"/>
      <c r="BL72" s="39"/>
      <c r="BM72" s="39" t="n">
        <v>1109</v>
      </c>
      <c r="BN72" s="39" t="n">
        <v>0</v>
      </c>
      <c r="BO72" s="39" t="s">
        <v>132</v>
      </c>
      <c r="BP72" s="39" t="n">
        <v>1</v>
      </c>
      <c r="BQ72" s="39" t="n">
        <v>150</v>
      </c>
      <c r="BR72" s="39" t="n">
        <v>0</v>
      </c>
      <c r="BS72" s="39" t="n">
        <v>57.76</v>
      </c>
      <c r="BT72" s="39" t="n">
        <v>1</v>
      </c>
      <c r="BU72" s="39" t="n">
        <v>1</v>
      </c>
      <c r="BV72" s="39" t="n">
        <v>1</v>
      </c>
      <c r="BW72" s="39" t="n">
        <v>1</v>
      </c>
      <c r="BX72" s="39" t="n">
        <v>1</v>
      </c>
      <c r="BY72" s="39"/>
      <c r="BZ72" s="39" t="n">
        <v>0</v>
      </c>
      <c r="CA72" s="39" t="n">
        <v>0</v>
      </c>
      <c r="CB72" s="39"/>
      <c r="CC72" s="39"/>
      <c r="CD72" s="39"/>
      <c r="CE72" s="39" t="n">
        <v>0</v>
      </c>
      <c r="CF72" s="39" t="n">
        <v>0</v>
      </c>
      <c r="CG72" s="39" t="n">
        <v>0</v>
      </c>
      <c r="CH72" s="39"/>
      <c r="CI72" s="39"/>
      <c r="CJ72" s="39"/>
      <c r="CK72" s="39"/>
      <c r="CL72" s="39"/>
      <c r="CM72" s="39" t="n">
        <v>0</v>
      </c>
      <c r="CN72" s="39"/>
      <c r="CO72" s="39" t="n">
        <v>0</v>
      </c>
      <c r="CP72" s="39" t="n">
        <f aca="false">(P72+Q72+S72)</f>
        <v>1593.14</v>
      </c>
      <c r="CQ72" s="39" t="n">
        <f aca="false">(AC72*BC72*AW72)</f>
        <v>0</v>
      </c>
      <c r="CR72" s="39" t="n">
        <f aca="false">((ET72)*BB72*AV72)</f>
        <v>475.5636</v>
      </c>
      <c r="CS72" s="39" t="n">
        <f aca="false">(AE72*BS72*AV72)</f>
        <v>0</v>
      </c>
      <c r="CT72" s="39" t="n">
        <f aca="false">(AF72*BA72*AV72)</f>
        <v>0</v>
      </c>
      <c r="CU72" s="39" t="n">
        <f aca="false">AG72</f>
        <v>0</v>
      </c>
      <c r="CV72" s="39" t="n">
        <f aca="false">(AH72*AV72)</f>
        <v>0</v>
      </c>
      <c r="CW72" s="39" t="n">
        <f aca="false">AI72</f>
        <v>0</v>
      </c>
      <c r="CX72" s="39" t="n">
        <f aca="false">AJ72</f>
        <v>0</v>
      </c>
      <c r="CY72" s="39" t="n">
        <f aca="false">(S72+R72)*(BZ72/100)</f>
        <v>0</v>
      </c>
      <c r="CZ72" s="39" t="n">
        <f aca="false">(S72+R72)*(CA72/100)</f>
        <v>0</v>
      </c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 t="n">
        <v>0</v>
      </c>
      <c r="DO72" s="39" t="n">
        <v>0</v>
      </c>
      <c r="DP72" s="39" t="n">
        <v>1</v>
      </c>
      <c r="DQ72" s="39" t="n">
        <v>1</v>
      </c>
      <c r="DR72" s="39"/>
      <c r="DS72" s="39"/>
      <c r="DT72" s="39"/>
      <c r="DU72" s="39" t="n">
        <v>1013</v>
      </c>
      <c r="DV72" s="39" t="s">
        <v>70</v>
      </c>
      <c r="DW72" s="39" t="s">
        <v>70</v>
      </c>
      <c r="DX72" s="39" t="n">
        <v>1</v>
      </c>
      <c r="DY72" s="39"/>
      <c r="DZ72" s="39"/>
      <c r="EA72" s="39"/>
      <c r="EB72" s="39"/>
      <c r="EC72" s="39"/>
      <c r="ED72" s="39"/>
      <c r="EE72" s="39" t="n">
        <v>86331737</v>
      </c>
      <c r="EF72" s="39" t="n">
        <v>150</v>
      </c>
      <c r="EG72" s="39" t="s">
        <v>71</v>
      </c>
      <c r="EH72" s="39" t="n">
        <v>0</v>
      </c>
      <c r="EI72" s="39"/>
      <c r="EJ72" s="39" t="n">
        <v>4</v>
      </c>
      <c r="EK72" s="39" t="n">
        <v>1109</v>
      </c>
      <c r="EL72" s="39" t="s">
        <v>72</v>
      </c>
      <c r="EM72" s="39" t="s">
        <v>73</v>
      </c>
      <c r="EN72" s="39"/>
      <c r="EO72" s="39"/>
      <c r="EP72" s="39"/>
      <c r="EQ72" s="39" t="n">
        <v>0</v>
      </c>
      <c r="ER72" s="39" t="n">
        <v>0</v>
      </c>
      <c r="ES72" s="39" t="n">
        <v>0</v>
      </c>
      <c r="ET72" s="39" t="n">
        <v>89.56</v>
      </c>
      <c r="EU72" s="39" t="n">
        <v>0</v>
      </c>
      <c r="EV72" s="39" t="n">
        <v>0</v>
      </c>
      <c r="EW72" s="39" t="n">
        <v>0</v>
      </c>
      <c r="EX72" s="39" t="n">
        <v>0</v>
      </c>
      <c r="EY72" s="39" t="n">
        <v>0</v>
      </c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 t="n">
        <v>0</v>
      </c>
      <c r="FR72" s="39" t="n">
        <v>0</v>
      </c>
      <c r="FS72" s="39" t="n">
        <v>0</v>
      </c>
      <c r="FT72" s="39"/>
      <c r="FU72" s="39"/>
      <c r="FV72" s="39"/>
      <c r="FW72" s="39"/>
      <c r="FX72" s="39" t="n">
        <v>0</v>
      </c>
      <c r="FY72" s="39" t="n">
        <v>0</v>
      </c>
      <c r="FZ72" s="39"/>
      <c r="GA72" s="39"/>
      <c r="GB72" s="39"/>
      <c r="GC72" s="39"/>
      <c r="GD72" s="39" t="n">
        <v>1</v>
      </c>
      <c r="GE72" s="39"/>
      <c r="GF72" s="39" t="n">
        <v>140312394</v>
      </c>
      <c r="GG72" s="39" t="n">
        <v>2</v>
      </c>
      <c r="GH72" s="39" t="n">
        <v>0</v>
      </c>
      <c r="GI72" s="39" t="n">
        <v>-2</v>
      </c>
      <c r="GJ72" s="39" t="n">
        <v>0</v>
      </c>
      <c r="GK72" s="39" t="n">
        <v>0</v>
      </c>
      <c r="GL72" s="39" t="n">
        <f aca="false">ROUND(IF(AND(BH72=3,BI72=3,FS72&lt;&gt;0),P72,0),2)</f>
        <v>0</v>
      </c>
      <c r="GM72" s="39" t="n">
        <f aca="false">ROUND(O72+X72+Y72,2)+GX72</f>
        <v>1593.14</v>
      </c>
      <c r="GN72" s="39" t="n">
        <f aca="false">IF(OR(BI72=0,BI72=1),GM72-GX72,0)</f>
        <v>0</v>
      </c>
      <c r="GO72" s="39" t="n">
        <f aca="false">IF(BI72=2,GM72-GX72,0)</f>
        <v>0</v>
      </c>
      <c r="GP72" s="39" t="n">
        <f aca="false">IF(BI72=4,GM72-GX72,0)</f>
        <v>1593.14</v>
      </c>
      <c r="GQ72" s="39"/>
      <c r="GR72" s="39" t="n">
        <v>0</v>
      </c>
      <c r="GS72" s="39" t="n">
        <v>3</v>
      </c>
      <c r="GT72" s="39" t="n">
        <v>0</v>
      </c>
      <c r="GU72" s="39"/>
      <c r="GV72" s="39" t="n">
        <f aca="false">(GT72)</f>
        <v>0</v>
      </c>
      <c r="GW72" s="39" t="n">
        <v>1</v>
      </c>
      <c r="GX72" s="39" t="n">
        <f aca="false">ROUND(HC72*I72,2)</f>
        <v>0</v>
      </c>
      <c r="GY72" s="39"/>
      <c r="GZ72" s="39"/>
      <c r="HA72" s="39" t="n">
        <v>0</v>
      </c>
      <c r="HB72" s="39" t="n">
        <v>0</v>
      </c>
      <c r="HC72" s="39" t="n">
        <f aca="false">GV72*GW72</f>
        <v>0</v>
      </c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 t="n">
        <v>0</v>
      </c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 t="n">
        <v>0</v>
      </c>
      <c r="IL72" s="39"/>
      <c r="IM72" s="39"/>
      <c r="IN72" s="39"/>
      <c r="IO72" s="39"/>
      <c r="IP72" s="39"/>
      <c r="IQ72" s="39"/>
      <c r="IR72" s="39"/>
      <c r="IS72" s="39"/>
      <c r="IT72" s="39"/>
      <c r="IU72" s="39"/>
    </row>
    <row r="74" customFormat="false" ht="12.75" hidden="false" customHeight="false" outlineLevel="0" collapsed="false">
      <c r="A74" s="0" t="n">
        <v>51</v>
      </c>
      <c r="B74" s="0" t="n">
        <f aca="false">B65</f>
        <v>1</v>
      </c>
      <c r="C74" s="0" t="n">
        <f aca="false">A65</f>
        <v>4</v>
      </c>
      <c r="D74" s="0" t="n">
        <f aca="false">ROW(A65)</f>
        <v>65</v>
      </c>
      <c r="F74" s="0" t="str">
        <f aca="false">IF(F65&lt;&gt;"",F65,"")</f>
        <v>5</v>
      </c>
      <c r="G74" s="0" t="str">
        <f aca="false">IF(G65&lt;&gt;"",G65,"")</f>
        <v>Перевозка и приём отходов корчевания пней</v>
      </c>
      <c r="H74" s="0" t="n">
        <v>0</v>
      </c>
      <c r="O74" s="0" t="n">
        <f aca="false">ROUND(AB74,2)</f>
        <v>427.6</v>
      </c>
      <c r="P74" s="0" t="n">
        <f aca="false">ROUND(AC74,2)</f>
        <v>0</v>
      </c>
      <c r="Q74" s="0" t="n">
        <f aca="false">ROUND(AD74,2)</f>
        <v>427.6</v>
      </c>
      <c r="R74" s="0" t="n">
        <f aca="false">ROUND(AE74,2)</f>
        <v>0</v>
      </c>
      <c r="S74" s="0" t="n">
        <f aca="false">ROUND(AF74,2)</f>
        <v>0</v>
      </c>
      <c r="T74" s="0" t="n">
        <f aca="false">ROUND(AG74,2)</f>
        <v>0</v>
      </c>
      <c r="U74" s="0" t="n">
        <f aca="false">AH74</f>
        <v>0</v>
      </c>
      <c r="V74" s="0" t="n">
        <f aca="false">AI74</f>
        <v>0</v>
      </c>
      <c r="W74" s="0" t="n">
        <f aca="false">ROUND(AJ74,2)</f>
        <v>0</v>
      </c>
      <c r="X74" s="0" t="n">
        <f aca="false">ROUND(AK74,2)</f>
        <v>0</v>
      </c>
      <c r="Y74" s="0" t="n">
        <f aca="false">ROUND(AL74,2)</f>
        <v>0</v>
      </c>
      <c r="AB74" s="0" t="n">
        <f aca="false">ROUND(SUMIF(AA69:AA72,"=86514064",O69:O72),2)</f>
        <v>427.6</v>
      </c>
      <c r="AC74" s="0" t="n">
        <f aca="false">ROUND(SUMIF(AA69:AA72,"=86514064",P69:P72),2)</f>
        <v>0</v>
      </c>
      <c r="AD74" s="0" t="n">
        <f aca="false">ROUND(SUMIF(AA69:AA72,"=86514064",Q69:Q72),2)</f>
        <v>427.6</v>
      </c>
      <c r="AE74" s="0" t="n">
        <f aca="false">ROUND(SUMIF(AA69:AA72,"=86514064",R69:R72),2)</f>
        <v>0</v>
      </c>
      <c r="AF74" s="0" t="n">
        <f aca="false">ROUND(SUMIF(AA69:AA72,"=86514064",S69:S72),2)</f>
        <v>0</v>
      </c>
      <c r="AG74" s="0" t="n">
        <f aca="false">ROUND(SUMIF(AA69:AA72,"=86514064",T69:T72),2)</f>
        <v>0</v>
      </c>
      <c r="AH74" s="0" t="n">
        <f aca="false">SUMIF(AA69:AA72,"=86514064",U69:U72)</f>
        <v>0</v>
      </c>
      <c r="AI74" s="0" t="n">
        <f aca="false">SUMIF(AA69:AA72,"=86514064",V69:V72)</f>
        <v>0</v>
      </c>
      <c r="AJ74" s="0" t="n">
        <f aca="false">ROUND(SUMIF(AA69:AA72,"=86514064",W69:W72),2)</f>
        <v>0</v>
      </c>
      <c r="AK74" s="0" t="n">
        <f aca="false">ROUND(SUMIF(AA69:AA72,"=86514064",X69:X72),2)</f>
        <v>0</v>
      </c>
      <c r="AL74" s="0" t="n">
        <f aca="false">ROUND(SUMIF(AA69:AA72,"=86514064",Y69:Y72),2)</f>
        <v>0</v>
      </c>
      <c r="AO74" s="0" t="n">
        <f aca="false">ROUND(BX74,2)</f>
        <v>0</v>
      </c>
      <c r="AP74" s="0" t="n">
        <f aca="false">ROUND(BY74,2)</f>
        <v>0</v>
      </c>
      <c r="AQ74" s="0" t="n">
        <f aca="false">ROUND(BZ74,2)</f>
        <v>0</v>
      </c>
      <c r="AR74" s="0" t="n">
        <f aca="false">ROUND(CA74,2)</f>
        <v>427.6</v>
      </c>
      <c r="AS74" s="0" t="n">
        <f aca="false">ROUND(CB74,2)</f>
        <v>0</v>
      </c>
      <c r="AT74" s="0" t="n">
        <f aca="false">ROUND(CC74,2)</f>
        <v>0</v>
      </c>
      <c r="AU74" s="0" t="n">
        <f aca="false">ROUND(CD74,2)</f>
        <v>427.6</v>
      </c>
      <c r="AV74" s="0" t="n">
        <f aca="false">ROUND(CE74,2)</f>
        <v>0</v>
      </c>
      <c r="AW74" s="0" t="n">
        <f aca="false">ROUND(CF74,2)</f>
        <v>0</v>
      </c>
      <c r="AX74" s="0" t="n">
        <f aca="false">ROUND(CG74,2)</f>
        <v>0</v>
      </c>
      <c r="AY74" s="0" t="n">
        <f aca="false">ROUND(CH74,2)</f>
        <v>0</v>
      </c>
      <c r="AZ74" s="0" t="n">
        <f aca="false">ROUND(CI74,2)</f>
        <v>0</v>
      </c>
      <c r="BA74" s="0" t="n">
        <f aca="false">ROUND(CJ74,2)</f>
        <v>0</v>
      </c>
      <c r="BB74" s="0" t="n">
        <f aca="false">ROUND(CK74,2)</f>
        <v>0</v>
      </c>
      <c r="BC74" s="0" t="n">
        <f aca="false">ROUND(CL74,2)</f>
        <v>0</v>
      </c>
      <c r="BD74" s="0" t="n">
        <f aca="false">ROUND(CM74,2)</f>
        <v>0</v>
      </c>
      <c r="BX74" s="0" t="n">
        <f aca="false">ROUND(SUMIF(AA69:AA72,"=86514064",FQ69:FQ72),2)</f>
        <v>0</v>
      </c>
      <c r="BY74" s="0" t="n">
        <f aca="false">ROUND(SUMIF(AA69:AA72,"=86514064",FR69:FR72),2)</f>
        <v>0</v>
      </c>
      <c r="BZ74" s="0" t="n">
        <f aca="false">ROUND(SUMIF(AA69:AA72,"=86514064",GL69:GL72),2)</f>
        <v>0</v>
      </c>
      <c r="CA74" s="0" t="n">
        <f aca="false">ROUND(SUMIF(AA69:AA72,"=86514064",GM69:GM72),2)</f>
        <v>427.6</v>
      </c>
      <c r="CB74" s="0" t="n">
        <f aca="false">ROUND(SUMIF(AA69:AA72,"=86514064",GN69:GN72),2)</f>
        <v>0</v>
      </c>
      <c r="CC74" s="0" t="n">
        <f aca="false">ROUND(SUMIF(AA69:AA72,"=86514064",GO69:GO72),2)</f>
        <v>0</v>
      </c>
      <c r="CD74" s="0" t="n">
        <f aca="false">ROUND(SUMIF(AA69:AA72,"=86514064",GP69:GP72),2)</f>
        <v>427.6</v>
      </c>
      <c r="CE74" s="0" t="n">
        <f aca="false">AC74-BX74</f>
        <v>0</v>
      </c>
      <c r="CF74" s="0" t="n">
        <f aca="false">AC74-BY74</f>
        <v>0</v>
      </c>
      <c r="CG74" s="0" t="n">
        <f aca="false">BX74-BZ74</f>
        <v>0</v>
      </c>
      <c r="CH74" s="0" t="n">
        <f aca="false">AC74-BX74-BY74+BZ74</f>
        <v>0</v>
      </c>
      <c r="CI74" s="0" t="n">
        <f aca="false">BY74-BZ74</f>
        <v>0</v>
      </c>
      <c r="CJ74" s="0" t="n">
        <f aca="false">ROUND(SUMIF(AA69:AA72,"=86514064",GX69:GX72),2)</f>
        <v>0</v>
      </c>
      <c r="CK74" s="0" t="n">
        <f aca="false">ROUND(SUMIF(AA69:AA72,"=86514064",GY69:GY72),2)</f>
        <v>0</v>
      </c>
      <c r="CL74" s="0" t="n">
        <f aca="false">ROUND(SUMIF(AA69:AA72,"=86514064",GZ69:GZ72),2)</f>
        <v>0</v>
      </c>
      <c r="CM74" s="0" t="n">
        <f aca="false">ROUND(SUMIF(AA69:AA72,"=86514064",HD69:HD72),2)</f>
        <v>0</v>
      </c>
      <c r="DG74" s="0" t="n">
        <f aca="false">ROUND(DT74,2)</f>
        <v>4008</v>
      </c>
      <c r="DH74" s="0" t="n">
        <f aca="false">ROUND(DU74,2)</f>
        <v>0</v>
      </c>
      <c r="DI74" s="0" t="n">
        <f aca="false">ROUND(DV74,2)</f>
        <v>4008</v>
      </c>
      <c r="DJ74" s="0" t="n">
        <f aca="false">ROUND(DW74,2)</f>
        <v>0</v>
      </c>
      <c r="DK74" s="0" t="n">
        <f aca="false">ROUND(DX74,2)</f>
        <v>0</v>
      </c>
      <c r="DL74" s="0" t="n">
        <f aca="false">ROUND(DY74,2)</f>
        <v>0</v>
      </c>
      <c r="DM74" s="0" t="n">
        <f aca="false">DZ74</f>
        <v>0</v>
      </c>
      <c r="DN74" s="0" t="n">
        <f aca="false">EA74</f>
        <v>0</v>
      </c>
      <c r="DO74" s="0" t="n">
        <f aca="false">ROUND(EB74,2)</f>
        <v>0</v>
      </c>
      <c r="DP74" s="0" t="n">
        <f aca="false">ROUND(EC74,2)</f>
        <v>0</v>
      </c>
      <c r="DQ74" s="0" t="n">
        <f aca="false">ROUND(ED74,2)</f>
        <v>0</v>
      </c>
      <c r="DT74" s="0" t="n">
        <f aca="false">ROUND(SUMIF(AA69:AA72,"=86514065",O69:O72),2)</f>
        <v>4008</v>
      </c>
      <c r="DU74" s="0" t="n">
        <f aca="false">ROUND(SUMIF(AA69:AA72,"=86514065",P69:P72),2)</f>
        <v>0</v>
      </c>
      <c r="DV74" s="0" t="n">
        <f aca="false">ROUND(SUMIF(AA69:AA72,"=86514065",Q69:Q72),2)</f>
        <v>4008</v>
      </c>
      <c r="DW74" s="0" t="n">
        <f aca="false">ROUND(SUMIF(AA69:AA72,"=86514065",R69:R72),2)</f>
        <v>0</v>
      </c>
      <c r="DX74" s="0" t="n">
        <f aca="false">ROUND(SUMIF(AA69:AA72,"=86514065",S69:S72),2)</f>
        <v>0</v>
      </c>
      <c r="DY74" s="0" t="n">
        <f aca="false">ROUND(SUMIF(AA69:AA72,"=86514065",T69:T72),2)</f>
        <v>0</v>
      </c>
      <c r="DZ74" s="0" t="n">
        <f aca="false">SUMIF(AA69:AA72,"=86514065",U69:U72)</f>
        <v>0</v>
      </c>
      <c r="EA74" s="0" t="n">
        <f aca="false">SUMIF(AA69:AA72,"=86514065",V69:V72)</f>
        <v>0</v>
      </c>
      <c r="EB74" s="0" t="n">
        <f aca="false">ROUND(SUMIF(AA69:AA72,"=86514065",W69:W72),2)</f>
        <v>0</v>
      </c>
      <c r="EC74" s="0" t="n">
        <f aca="false">ROUND(SUMIF(AA69:AA72,"=86514065",X69:X72),2)</f>
        <v>0</v>
      </c>
      <c r="ED74" s="0" t="n">
        <f aca="false">ROUND(SUMIF(AA69:AA72,"=86514065",Y69:Y72),2)</f>
        <v>0</v>
      </c>
      <c r="EG74" s="0" t="n">
        <f aca="false">ROUND(FP74,2)</f>
        <v>0</v>
      </c>
      <c r="EH74" s="0" t="n">
        <f aca="false">ROUND(FQ74,2)</f>
        <v>0</v>
      </c>
      <c r="EI74" s="0" t="n">
        <f aca="false">ROUND(FR74,2)</f>
        <v>0</v>
      </c>
      <c r="EJ74" s="0" t="n">
        <f aca="false">ROUND(FS74,2)</f>
        <v>4008</v>
      </c>
      <c r="EK74" s="0" t="n">
        <f aca="false">ROUND(FT74,2)</f>
        <v>0</v>
      </c>
      <c r="EL74" s="0" t="n">
        <f aca="false">ROUND(FU74,2)</f>
        <v>0</v>
      </c>
      <c r="EM74" s="0" t="n">
        <f aca="false">ROUND(FV74,2)</f>
        <v>4008</v>
      </c>
      <c r="EN74" s="0" t="n">
        <f aca="false">ROUND(FW74,2)</f>
        <v>0</v>
      </c>
      <c r="EO74" s="0" t="n">
        <f aca="false">ROUND(FX74,2)</f>
        <v>0</v>
      </c>
      <c r="EP74" s="0" t="n">
        <f aca="false">ROUND(FY74,2)</f>
        <v>0</v>
      </c>
      <c r="EQ74" s="0" t="n">
        <f aca="false">ROUND(FZ74,2)</f>
        <v>0</v>
      </c>
      <c r="ER74" s="0" t="n">
        <f aca="false">ROUND(GA74,2)</f>
        <v>0</v>
      </c>
      <c r="ES74" s="0" t="n">
        <f aca="false">ROUND(GB74,2)</f>
        <v>0</v>
      </c>
      <c r="ET74" s="0" t="n">
        <f aca="false">ROUND(GC74,2)</f>
        <v>0</v>
      </c>
      <c r="EU74" s="0" t="n">
        <f aca="false">ROUND(GD74,2)</f>
        <v>0</v>
      </c>
      <c r="EV74" s="0" t="n">
        <f aca="false">ROUND(GE74,2)</f>
        <v>0</v>
      </c>
      <c r="FP74" s="0" t="n">
        <f aca="false">ROUND(SUMIF(AA69:AA72,"=86514065",FQ69:FQ72),2)</f>
        <v>0</v>
      </c>
      <c r="FQ74" s="0" t="n">
        <f aca="false">ROUND(SUMIF(AA69:AA72,"=86514065",FR69:FR72),2)</f>
        <v>0</v>
      </c>
      <c r="FR74" s="0" t="n">
        <f aca="false">ROUND(SUMIF(AA69:AA72,"=86514065",GL69:GL72),2)</f>
        <v>0</v>
      </c>
      <c r="FS74" s="0" t="n">
        <f aca="false">ROUND(SUMIF(AA69:AA72,"=86514065",GM69:GM72),2)</f>
        <v>4008</v>
      </c>
      <c r="FT74" s="0" t="n">
        <f aca="false">ROUND(SUMIF(AA69:AA72,"=86514065",GN69:GN72),2)</f>
        <v>0</v>
      </c>
      <c r="FU74" s="0" t="n">
        <f aca="false">ROUND(SUMIF(AA69:AA72,"=86514065",GO69:GO72),2)</f>
        <v>0</v>
      </c>
      <c r="FV74" s="0" t="n">
        <f aca="false">ROUND(SUMIF(AA69:AA72,"=86514065",GP69:GP72),2)</f>
        <v>4008</v>
      </c>
      <c r="FW74" s="0" t="n">
        <f aca="false">DU74-FP74</f>
        <v>0</v>
      </c>
      <c r="FX74" s="0" t="n">
        <f aca="false">DU74-FQ74</f>
        <v>0</v>
      </c>
      <c r="FY74" s="0" t="n">
        <f aca="false">FP74-FR74</f>
        <v>0</v>
      </c>
      <c r="FZ74" s="0" t="n">
        <f aca="false">DU74-FP74-FQ74+FR74</f>
        <v>0</v>
      </c>
      <c r="GA74" s="0" t="n">
        <f aca="false">FQ74-FR74</f>
        <v>0</v>
      </c>
      <c r="GB74" s="0" t="n">
        <f aca="false">ROUND(SUMIF(AA69:AA72,"=86514065",GX69:GX72),2)</f>
        <v>0</v>
      </c>
      <c r="GC74" s="0" t="n">
        <f aca="false">ROUND(SUMIF(AA69:AA72,"=86514065",GY69:GY72),2)</f>
        <v>0</v>
      </c>
      <c r="GD74" s="0" t="n">
        <f aca="false">ROUND(SUMIF(AA69:AA72,"=86514065",GZ69:GZ72),2)</f>
        <v>0</v>
      </c>
      <c r="GE74" s="0" t="n">
        <f aca="false">ROUND(SUMIF(AA69:AA72,"=86514065",HD69:HD72),2)</f>
        <v>0</v>
      </c>
      <c r="GX74" s="0" t="n">
        <v>0</v>
      </c>
    </row>
    <row r="76" customFormat="false" ht="12.75" hidden="false" customHeight="false" outlineLevel="0" collapsed="false">
      <c r="A76" s="0" t="n">
        <v>50</v>
      </c>
      <c r="B76" s="0" t="n">
        <v>0</v>
      </c>
      <c r="C76" s="0" t="n">
        <v>0</v>
      </c>
      <c r="D76" s="0" t="n">
        <v>1</v>
      </c>
      <c r="E76" s="0" t="n">
        <v>201</v>
      </c>
      <c r="F76" s="0" t="n">
        <f aca="false">ROUND(Source!O74,O76)</f>
        <v>427.6</v>
      </c>
      <c r="G76" s="0" t="s">
        <v>76</v>
      </c>
      <c r="H76" s="0" t="s">
        <v>77</v>
      </c>
      <c r="K76" s="0" t="n">
        <v>201</v>
      </c>
      <c r="L76" s="0" t="n">
        <v>1</v>
      </c>
      <c r="M76" s="0" t="n">
        <v>3</v>
      </c>
      <c r="O76" s="0" t="n">
        <v>2</v>
      </c>
      <c r="P76" s="0" t="n">
        <f aca="false">ROUND(Source!DG74,O76)</f>
        <v>4008</v>
      </c>
      <c r="W76" s="0" t="n">
        <v>427.6</v>
      </c>
      <c r="X76" s="0" t="n">
        <v>1</v>
      </c>
      <c r="Y76" s="0" t="n">
        <v>427.6</v>
      </c>
      <c r="Z76" s="0" t="n">
        <v>4008</v>
      </c>
      <c r="AA76" s="0" t="n">
        <v>1</v>
      </c>
      <c r="AB76" s="0" t="n">
        <v>4008</v>
      </c>
    </row>
    <row r="77" customFormat="false" ht="12.75" hidden="false" customHeight="false" outlineLevel="0" collapsed="false">
      <c r="A77" s="0" t="n">
        <v>50</v>
      </c>
      <c r="B77" s="0" t="n">
        <v>0</v>
      </c>
      <c r="C77" s="0" t="n">
        <v>0</v>
      </c>
      <c r="D77" s="0" t="n">
        <v>1</v>
      </c>
      <c r="E77" s="0" t="n">
        <v>202</v>
      </c>
      <c r="F77" s="0" t="n">
        <f aca="false">ROUND(Source!P74,O77)</f>
        <v>0</v>
      </c>
      <c r="G77" s="0" t="s">
        <v>78</v>
      </c>
      <c r="H77" s="0" t="s">
        <v>79</v>
      </c>
      <c r="K77" s="0" t="n">
        <v>202</v>
      </c>
      <c r="L77" s="0" t="n">
        <v>2</v>
      </c>
      <c r="M77" s="0" t="n">
        <v>3</v>
      </c>
      <c r="O77" s="0" t="n">
        <v>2</v>
      </c>
      <c r="P77" s="0" t="n">
        <f aca="false">ROUND(Source!DH74,O77)</f>
        <v>0</v>
      </c>
      <c r="W77" s="0" t="n">
        <v>0</v>
      </c>
      <c r="X77" s="0" t="n">
        <v>1</v>
      </c>
      <c r="Y77" s="0" t="n">
        <v>0</v>
      </c>
      <c r="Z77" s="0" t="n">
        <v>0</v>
      </c>
      <c r="AA77" s="0" t="n">
        <v>1</v>
      </c>
      <c r="AB77" s="0" t="n">
        <v>0</v>
      </c>
    </row>
    <row r="78" customFormat="false" ht="12.75" hidden="false" customHeight="false" outlineLevel="0" collapsed="false">
      <c r="A78" s="0" t="n">
        <v>50</v>
      </c>
      <c r="B78" s="0" t="n">
        <v>0</v>
      </c>
      <c r="C78" s="0" t="n">
        <v>0</v>
      </c>
      <c r="D78" s="0" t="n">
        <v>1</v>
      </c>
      <c r="E78" s="0" t="n">
        <v>222</v>
      </c>
      <c r="F78" s="0" t="n">
        <f aca="false">ROUND(Source!AO74,O78)</f>
        <v>0</v>
      </c>
      <c r="G78" s="0" t="s">
        <v>80</v>
      </c>
      <c r="H78" s="0" t="s">
        <v>81</v>
      </c>
      <c r="K78" s="0" t="n">
        <v>222</v>
      </c>
      <c r="L78" s="0" t="n">
        <v>3</v>
      </c>
      <c r="M78" s="0" t="n">
        <v>3</v>
      </c>
      <c r="O78" s="0" t="n">
        <v>2</v>
      </c>
      <c r="P78" s="0" t="n">
        <f aca="false">ROUND(Source!EG74,O78)</f>
        <v>0</v>
      </c>
      <c r="W78" s="0" t="n">
        <v>0</v>
      </c>
      <c r="X78" s="0" t="n">
        <v>1</v>
      </c>
      <c r="Y78" s="0" t="n">
        <v>0</v>
      </c>
      <c r="Z78" s="0" t="n">
        <v>0</v>
      </c>
      <c r="AA78" s="0" t="n">
        <v>1</v>
      </c>
      <c r="AB78" s="0" t="n">
        <v>0</v>
      </c>
    </row>
    <row r="79" customFormat="false" ht="12.75" hidden="false" customHeight="false" outlineLevel="0" collapsed="false">
      <c r="A79" s="0" t="n">
        <v>50</v>
      </c>
      <c r="B79" s="0" t="n">
        <v>0</v>
      </c>
      <c r="C79" s="0" t="n">
        <v>0</v>
      </c>
      <c r="D79" s="0" t="n">
        <v>1</v>
      </c>
      <c r="E79" s="0" t="n">
        <v>225</v>
      </c>
      <c r="F79" s="0" t="n">
        <f aca="false">ROUND(Source!AV74,O79)</f>
        <v>0</v>
      </c>
      <c r="G79" s="0" t="s">
        <v>82</v>
      </c>
      <c r="H79" s="0" t="s">
        <v>83</v>
      </c>
      <c r="K79" s="0" t="n">
        <v>225</v>
      </c>
      <c r="L79" s="0" t="n">
        <v>4</v>
      </c>
      <c r="M79" s="0" t="n">
        <v>3</v>
      </c>
      <c r="O79" s="0" t="n">
        <v>2</v>
      </c>
      <c r="P79" s="0" t="n">
        <f aca="false">ROUND(Source!EN74,O79)</f>
        <v>0</v>
      </c>
      <c r="W79" s="0" t="n">
        <v>0</v>
      </c>
      <c r="X79" s="0" t="n">
        <v>1</v>
      </c>
      <c r="Y79" s="0" t="n">
        <v>0</v>
      </c>
      <c r="Z79" s="0" t="n">
        <v>0</v>
      </c>
      <c r="AA79" s="0" t="n">
        <v>1</v>
      </c>
      <c r="AB79" s="0" t="n">
        <v>0</v>
      </c>
    </row>
    <row r="80" customFormat="false" ht="12.75" hidden="false" customHeight="false" outlineLevel="0" collapsed="false">
      <c r="A80" s="0" t="n">
        <v>50</v>
      </c>
      <c r="B80" s="0" t="n">
        <v>0</v>
      </c>
      <c r="C80" s="0" t="n">
        <v>0</v>
      </c>
      <c r="D80" s="0" t="n">
        <v>1</v>
      </c>
      <c r="E80" s="0" t="n">
        <v>226</v>
      </c>
      <c r="F80" s="0" t="n">
        <f aca="false">ROUND(Source!AW74,O80)</f>
        <v>0</v>
      </c>
      <c r="G80" s="0" t="s">
        <v>84</v>
      </c>
      <c r="H80" s="0" t="s">
        <v>85</v>
      </c>
      <c r="K80" s="0" t="n">
        <v>226</v>
      </c>
      <c r="L80" s="0" t="n">
        <v>5</v>
      </c>
      <c r="M80" s="0" t="n">
        <v>3</v>
      </c>
      <c r="O80" s="0" t="n">
        <v>2</v>
      </c>
      <c r="P80" s="0" t="n">
        <f aca="false">ROUND(Source!EO74,O80)</f>
        <v>0</v>
      </c>
      <c r="W80" s="0" t="n">
        <v>0</v>
      </c>
      <c r="X80" s="0" t="n">
        <v>1</v>
      </c>
      <c r="Y80" s="0" t="n">
        <v>0</v>
      </c>
      <c r="Z80" s="0" t="n">
        <v>0</v>
      </c>
      <c r="AA80" s="0" t="n">
        <v>1</v>
      </c>
      <c r="AB80" s="0" t="n">
        <v>0</v>
      </c>
    </row>
    <row r="81" customFormat="false" ht="12.75" hidden="false" customHeight="false" outlineLevel="0" collapsed="false">
      <c r="A81" s="0" t="n">
        <v>50</v>
      </c>
      <c r="B81" s="0" t="n">
        <v>0</v>
      </c>
      <c r="C81" s="0" t="n">
        <v>0</v>
      </c>
      <c r="D81" s="0" t="n">
        <v>1</v>
      </c>
      <c r="E81" s="0" t="n">
        <v>227</v>
      </c>
      <c r="F81" s="0" t="n">
        <f aca="false">ROUND(Source!AX74,O81)</f>
        <v>0</v>
      </c>
      <c r="G81" s="0" t="s">
        <v>86</v>
      </c>
      <c r="H81" s="0" t="s">
        <v>87</v>
      </c>
      <c r="K81" s="0" t="n">
        <v>227</v>
      </c>
      <c r="L81" s="0" t="n">
        <v>6</v>
      </c>
      <c r="M81" s="0" t="n">
        <v>3</v>
      </c>
      <c r="O81" s="0" t="n">
        <v>2</v>
      </c>
      <c r="P81" s="0" t="n">
        <f aca="false">ROUND(Source!EP74,O81)</f>
        <v>0</v>
      </c>
      <c r="W81" s="0" t="n">
        <v>0</v>
      </c>
      <c r="X81" s="0" t="n">
        <v>1</v>
      </c>
      <c r="Y81" s="0" t="n">
        <v>0</v>
      </c>
      <c r="Z81" s="0" t="n">
        <v>0</v>
      </c>
      <c r="AA81" s="0" t="n">
        <v>1</v>
      </c>
      <c r="AB81" s="0" t="n">
        <v>0</v>
      </c>
    </row>
    <row r="82" customFormat="false" ht="12.75" hidden="false" customHeight="false" outlineLevel="0" collapsed="false">
      <c r="A82" s="0" t="n">
        <v>50</v>
      </c>
      <c r="B82" s="0" t="n">
        <v>0</v>
      </c>
      <c r="C82" s="0" t="n">
        <v>0</v>
      </c>
      <c r="D82" s="0" t="n">
        <v>1</v>
      </c>
      <c r="E82" s="0" t="n">
        <v>228</v>
      </c>
      <c r="F82" s="0" t="n">
        <f aca="false">ROUND(Source!AY74,O82)</f>
        <v>0</v>
      </c>
      <c r="G82" s="0" t="s">
        <v>88</v>
      </c>
      <c r="H82" s="0" t="s">
        <v>89</v>
      </c>
      <c r="K82" s="0" t="n">
        <v>228</v>
      </c>
      <c r="L82" s="0" t="n">
        <v>7</v>
      </c>
      <c r="M82" s="0" t="n">
        <v>3</v>
      </c>
      <c r="O82" s="0" t="n">
        <v>2</v>
      </c>
      <c r="P82" s="0" t="n">
        <f aca="false">ROUND(Source!EQ74,O82)</f>
        <v>0</v>
      </c>
      <c r="W82" s="0" t="n">
        <v>0</v>
      </c>
      <c r="X82" s="0" t="n">
        <v>1</v>
      </c>
      <c r="Y82" s="0" t="n">
        <v>0</v>
      </c>
      <c r="Z82" s="0" t="n">
        <v>0</v>
      </c>
      <c r="AA82" s="0" t="n">
        <v>1</v>
      </c>
      <c r="AB82" s="0" t="n">
        <v>0</v>
      </c>
    </row>
    <row r="83" customFormat="false" ht="12.75" hidden="false" customHeight="false" outlineLevel="0" collapsed="false">
      <c r="A83" s="0" t="n">
        <v>50</v>
      </c>
      <c r="B83" s="0" t="n">
        <v>0</v>
      </c>
      <c r="C83" s="0" t="n">
        <v>0</v>
      </c>
      <c r="D83" s="0" t="n">
        <v>1</v>
      </c>
      <c r="E83" s="0" t="n">
        <v>216</v>
      </c>
      <c r="F83" s="0" t="n">
        <f aca="false">ROUND(Source!AP74,O83)</f>
        <v>0</v>
      </c>
      <c r="G83" s="0" t="s">
        <v>90</v>
      </c>
      <c r="H83" s="0" t="s">
        <v>91</v>
      </c>
      <c r="K83" s="0" t="n">
        <v>216</v>
      </c>
      <c r="L83" s="0" t="n">
        <v>8</v>
      </c>
      <c r="M83" s="0" t="n">
        <v>3</v>
      </c>
      <c r="O83" s="0" t="n">
        <v>2</v>
      </c>
      <c r="P83" s="0" t="n">
        <f aca="false">ROUND(Source!EH74,O83)</f>
        <v>0</v>
      </c>
      <c r="W83" s="0" t="n">
        <v>0</v>
      </c>
      <c r="X83" s="0" t="n">
        <v>1</v>
      </c>
      <c r="Y83" s="0" t="n">
        <v>0</v>
      </c>
      <c r="Z83" s="0" t="n">
        <v>0</v>
      </c>
      <c r="AA83" s="0" t="n">
        <v>1</v>
      </c>
      <c r="AB83" s="0" t="n">
        <v>0</v>
      </c>
    </row>
    <row r="84" customFormat="false" ht="12.75" hidden="false" customHeight="false" outlineLevel="0" collapsed="false">
      <c r="A84" s="0" t="n">
        <v>50</v>
      </c>
      <c r="B84" s="0" t="n">
        <v>0</v>
      </c>
      <c r="C84" s="0" t="n">
        <v>0</v>
      </c>
      <c r="D84" s="0" t="n">
        <v>1</v>
      </c>
      <c r="E84" s="0" t="n">
        <v>223</v>
      </c>
      <c r="F84" s="0" t="n">
        <f aca="false">ROUND(Source!AQ74,O84)</f>
        <v>0</v>
      </c>
      <c r="G84" s="0" t="s">
        <v>92</v>
      </c>
      <c r="H84" s="0" t="s">
        <v>93</v>
      </c>
      <c r="K84" s="0" t="n">
        <v>223</v>
      </c>
      <c r="L84" s="0" t="n">
        <v>9</v>
      </c>
      <c r="M84" s="0" t="n">
        <v>3</v>
      </c>
      <c r="O84" s="0" t="n">
        <v>2</v>
      </c>
      <c r="P84" s="0" t="n">
        <f aca="false">ROUND(Source!EI74,O84)</f>
        <v>0</v>
      </c>
      <c r="W84" s="0" t="n">
        <v>0</v>
      </c>
      <c r="X84" s="0" t="n">
        <v>1</v>
      </c>
      <c r="Y84" s="0" t="n">
        <v>0</v>
      </c>
      <c r="Z84" s="0" t="n">
        <v>0</v>
      </c>
      <c r="AA84" s="0" t="n">
        <v>1</v>
      </c>
      <c r="AB84" s="0" t="n">
        <v>0</v>
      </c>
    </row>
    <row r="85" customFormat="false" ht="12.75" hidden="false" customHeight="false" outlineLevel="0" collapsed="false">
      <c r="A85" s="0" t="n">
        <v>50</v>
      </c>
      <c r="B85" s="0" t="n">
        <v>0</v>
      </c>
      <c r="C85" s="0" t="n">
        <v>0</v>
      </c>
      <c r="D85" s="0" t="n">
        <v>1</v>
      </c>
      <c r="E85" s="0" t="n">
        <v>229</v>
      </c>
      <c r="F85" s="0" t="n">
        <f aca="false">ROUND(Source!AZ74,O85)</f>
        <v>0</v>
      </c>
      <c r="G85" s="0" t="s">
        <v>94</v>
      </c>
      <c r="H85" s="0" t="s">
        <v>95</v>
      </c>
      <c r="K85" s="0" t="n">
        <v>229</v>
      </c>
      <c r="L85" s="0" t="n">
        <v>10</v>
      </c>
      <c r="M85" s="0" t="n">
        <v>3</v>
      </c>
      <c r="O85" s="0" t="n">
        <v>2</v>
      </c>
      <c r="P85" s="0" t="n">
        <f aca="false">ROUND(Source!ER74,O85)</f>
        <v>0</v>
      </c>
      <c r="W85" s="0" t="n">
        <v>0</v>
      </c>
      <c r="X85" s="0" t="n">
        <v>1</v>
      </c>
      <c r="Y85" s="0" t="n">
        <v>0</v>
      </c>
      <c r="Z85" s="0" t="n">
        <v>0</v>
      </c>
      <c r="AA85" s="0" t="n">
        <v>1</v>
      </c>
      <c r="AB85" s="0" t="n">
        <v>0</v>
      </c>
    </row>
    <row r="86" customFormat="false" ht="12.75" hidden="false" customHeight="false" outlineLevel="0" collapsed="false">
      <c r="A86" s="0" t="n">
        <v>50</v>
      </c>
      <c r="B86" s="0" t="n">
        <v>0</v>
      </c>
      <c r="C86" s="0" t="n">
        <v>0</v>
      </c>
      <c r="D86" s="0" t="n">
        <v>1</v>
      </c>
      <c r="E86" s="0" t="n">
        <v>203</v>
      </c>
      <c r="F86" s="0" t="n">
        <f aca="false">ROUND(Source!Q74,O86)</f>
        <v>427.6</v>
      </c>
      <c r="G86" s="0" t="s">
        <v>96</v>
      </c>
      <c r="H86" s="0" t="s">
        <v>97</v>
      </c>
      <c r="K86" s="0" t="n">
        <v>203</v>
      </c>
      <c r="L86" s="0" t="n">
        <v>11</v>
      </c>
      <c r="M86" s="0" t="n">
        <v>3</v>
      </c>
      <c r="O86" s="0" t="n">
        <v>2</v>
      </c>
      <c r="P86" s="0" t="n">
        <f aca="false">ROUND(Source!DI74,O86)</f>
        <v>4008</v>
      </c>
      <c r="W86" s="0" t="n">
        <v>427.6</v>
      </c>
      <c r="X86" s="0" t="n">
        <v>1</v>
      </c>
      <c r="Y86" s="0" t="n">
        <v>427.6</v>
      </c>
      <c r="Z86" s="0" t="n">
        <v>4008</v>
      </c>
      <c r="AA86" s="0" t="n">
        <v>1</v>
      </c>
      <c r="AB86" s="0" t="n">
        <v>4008</v>
      </c>
    </row>
    <row r="87" customFormat="false" ht="12.75" hidden="false" customHeight="false" outlineLevel="0" collapsed="false">
      <c r="A87" s="0" t="n">
        <v>50</v>
      </c>
      <c r="B87" s="0" t="n">
        <v>0</v>
      </c>
      <c r="C87" s="0" t="n">
        <v>0</v>
      </c>
      <c r="D87" s="0" t="n">
        <v>1</v>
      </c>
      <c r="E87" s="0" t="n">
        <v>231</v>
      </c>
      <c r="F87" s="0" t="n">
        <f aca="false">ROUND(Source!BB74,O87)</f>
        <v>0</v>
      </c>
      <c r="G87" s="0" t="s">
        <v>98</v>
      </c>
      <c r="H87" s="0" t="s">
        <v>99</v>
      </c>
      <c r="K87" s="0" t="n">
        <v>231</v>
      </c>
      <c r="L87" s="0" t="n">
        <v>12</v>
      </c>
      <c r="M87" s="0" t="n">
        <v>3</v>
      </c>
      <c r="O87" s="0" t="n">
        <v>2</v>
      </c>
      <c r="P87" s="0" t="n">
        <f aca="false">ROUND(Source!ET74,O87)</f>
        <v>0</v>
      </c>
      <c r="W87" s="0" t="n">
        <v>0</v>
      </c>
      <c r="X87" s="0" t="n">
        <v>1</v>
      </c>
      <c r="Y87" s="0" t="n">
        <v>0</v>
      </c>
      <c r="Z87" s="0" t="n">
        <v>0</v>
      </c>
      <c r="AA87" s="0" t="n">
        <v>1</v>
      </c>
      <c r="AB87" s="0" t="n">
        <v>0</v>
      </c>
    </row>
    <row r="88" customFormat="false" ht="12.75" hidden="false" customHeight="false" outlineLevel="0" collapsed="false">
      <c r="A88" s="0" t="n">
        <v>50</v>
      </c>
      <c r="B88" s="0" t="n">
        <v>0</v>
      </c>
      <c r="C88" s="0" t="n">
        <v>0</v>
      </c>
      <c r="D88" s="0" t="n">
        <v>1</v>
      </c>
      <c r="E88" s="0" t="n">
        <v>204</v>
      </c>
      <c r="F88" s="0" t="n">
        <f aca="false">ROUND(Source!R74,O88)</f>
        <v>0</v>
      </c>
      <c r="G88" s="0" t="s">
        <v>100</v>
      </c>
      <c r="H88" s="0" t="s">
        <v>101</v>
      </c>
      <c r="K88" s="0" t="n">
        <v>204</v>
      </c>
      <c r="L88" s="0" t="n">
        <v>13</v>
      </c>
      <c r="M88" s="0" t="n">
        <v>3</v>
      </c>
      <c r="O88" s="0" t="n">
        <v>2</v>
      </c>
      <c r="P88" s="0" t="n">
        <f aca="false">ROUND(Source!DJ74,O88)</f>
        <v>0</v>
      </c>
      <c r="W88" s="0" t="n">
        <v>0</v>
      </c>
      <c r="X88" s="0" t="n">
        <v>1</v>
      </c>
      <c r="Y88" s="0" t="n">
        <v>0</v>
      </c>
      <c r="Z88" s="0" t="n">
        <v>0</v>
      </c>
      <c r="AA88" s="0" t="n">
        <v>1</v>
      </c>
      <c r="AB88" s="0" t="n">
        <v>0</v>
      </c>
    </row>
    <row r="89" customFormat="false" ht="12.75" hidden="false" customHeight="false" outlineLevel="0" collapsed="false">
      <c r="A89" s="0" t="n">
        <v>50</v>
      </c>
      <c r="B89" s="0" t="n">
        <v>0</v>
      </c>
      <c r="C89" s="0" t="n">
        <v>0</v>
      </c>
      <c r="D89" s="0" t="n">
        <v>1</v>
      </c>
      <c r="E89" s="0" t="n">
        <v>205</v>
      </c>
      <c r="F89" s="0" t="n">
        <f aca="false">ROUND(Source!S74,O89)</f>
        <v>0</v>
      </c>
      <c r="G89" s="0" t="s">
        <v>102</v>
      </c>
      <c r="H89" s="0" t="s">
        <v>103</v>
      </c>
      <c r="K89" s="0" t="n">
        <v>205</v>
      </c>
      <c r="L89" s="0" t="n">
        <v>14</v>
      </c>
      <c r="M89" s="0" t="n">
        <v>3</v>
      </c>
      <c r="O89" s="0" t="n">
        <v>2</v>
      </c>
      <c r="P89" s="0" t="n">
        <f aca="false">ROUND(Source!DK74,O89)</f>
        <v>0</v>
      </c>
      <c r="W89" s="0" t="n">
        <v>0</v>
      </c>
      <c r="X89" s="0" t="n">
        <v>1</v>
      </c>
      <c r="Y89" s="0" t="n">
        <v>0</v>
      </c>
      <c r="Z89" s="0" t="n">
        <v>0</v>
      </c>
      <c r="AA89" s="0" t="n">
        <v>1</v>
      </c>
      <c r="AB89" s="0" t="n">
        <v>0</v>
      </c>
    </row>
    <row r="90" customFormat="false" ht="12.75" hidden="false" customHeight="false" outlineLevel="0" collapsed="false">
      <c r="A90" s="0" t="n">
        <v>50</v>
      </c>
      <c r="B90" s="0" t="n">
        <v>0</v>
      </c>
      <c r="C90" s="0" t="n">
        <v>0</v>
      </c>
      <c r="D90" s="0" t="n">
        <v>1</v>
      </c>
      <c r="E90" s="0" t="n">
        <v>232</v>
      </c>
      <c r="F90" s="0" t="n">
        <f aca="false">ROUND(Source!BC74,O90)</f>
        <v>0</v>
      </c>
      <c r="G90" s="0" t="s">
        <v>104</v>
      </c>
      <c r="H90" s="0" t="s">
        <v>105</v>
      </c>
      <c r="K90" s="0" t="n">
        <v>232</v>
      </c>
      <c r="L90" s="0" t="n">
        <v>15</v>
      </c>
      <c r="M90" s="0" t="n">
        <v>3</v>
      </c>
      <c r="O90" s="0" t="n">
        <v>2</v>
      </c>
      <c r="P90" s="0" t="n">
        <f aca="false">ROUND(Source!EU74,O90)</f>
        <v>0</v>
      </c>
      <c r="W90" s="0" t="n">
        <v>0</v>
      </c>
      <c r="X90" s="0" t="n">
        <v>1</v>
      </c>
      <c r="Y90" s="0" t="n">
        <v>0</v>
      </c>
      <c r="Z90" s="0" t="n">
        <v>0</v>
      </c>
      <c r="AA90" s="0" t="n">
        <v>1</v>
      </c>
      <c r="AB90" s="0" t="n">
        <v>0</v>
      </c>
    </row>
    <row r="91" customFormat="false" ht="12.75" hidden="false" customHeight="false" outlineLevel="0" collapsed="false">
      <c r="A91" s="0" t="n">
        <v>50</v>
      </c>
      <c r="B91" s="0" t="n">
        <v>0</v>
      </c>
      <c r="C91" s="0" t="n">
        <v>0</v>
      </c>
      <c r="D91" s="0" t="n">
        <v>1</v>
      </c>
      <c r="E91" s="0" t="n">
        <v>214</v>
      </c>
      <c r="F91" s="0" t="n">
        <f aca="false">ROUND(Source!AS74,O91)</f>
        <v>0</v>
      </c>
      <c r="G91" s="0" t="s">
        <v>106</v>
      </c>
      <c r="H91" s="0" t="s">
        <v>107</v>
      </c>
      <c r="K91" s="0" t="n">
        <v>214</v>
      </c>
      <c r="L91" s="0" t="n">
        <v>16</v>
      </c>
      <c r="M91" s="0" t="n">
        <v>3</v>
      </c>
      <c r="O91" s="0" t="n">
        <v>2</v>
      </c>
      <c r="P91" s="0" t="n">
        <f aca="false">ROUND(Source!EK74,O91)</f>
        <v>0</v>
      </c>
      <c r="W91" s="0" t="n">
        <v>0</v>
      </c>
      <c r="X91" s="0" t="n">
        <v>1</v>
      </c>
      <c r="Y91" s="0" t="n">
        <v>0</v>
      </c>
      <c r="Z91" s="0" t="n">
        <v>0</v>
      </c>
      <c r="AA91" s="0" t="n">
        <v>1</v>
      </c>
      <c r="AB91" s="0" t="n">
        <v>0</v>
      </c>
    </row>
    <row r="92" customFormat="false" ht="12.75" hidden="false" customHeight="false" outlineLevel="0" collapsed="false">
      <c r="A92" s="0" t="n">
        <v>50</v>
      </c>
      <c r="B92" s="0" t="n">
        <v>0</v>
      </c>
      <c r="C92" s="0" t="n">
        <v>0</v>
      </c>
      <c r="D92" s="0" t="n">
        <v>1</v>
      </c>
      <c r="E92" s="0" t="n">
        <v>215</v>
      </c>
      <c r="F92" s="0" t="n">
        <f aca="false">ROUND(Source!AT74,O92)</f>
        <v>0</v>
      </c>
      <c r="G92" s="0" t="s">
        <v>108</v>
      </c>
      <c r="H92" s="0" t="s">
        <v>109</v>
      </c>
      <c r="K92" s="0" t="n">
        <v>215</v>
      </c>
      <c r="L92" s="0" t="n">
        <v>17</v>
      </c>
      <c r="M92" s="0" t="n">
        <v>3</v>
      </c>
      <c r="O92" s="0" t="n">
        <v>2</v>
      </c>
      <c r="P92" s="0" t="n">
        <f aca="false">ROUND(Source!EL74,O92)</f>
        <v>0</v>
      </c>
      <c r="W92" s="0" t="n">
        <v>0</v>
      </c>
      <c r="X92" s="0" t="n">
        <v>1</v>
      </c>
      <c r="Y92" s="0" t="n">
        <v>0</v>
      </c>
      <c r="Z92" s="0" t="n">
        <v>0</v>
      </c>
      <c r="AA92" s="0" t="n">
        <v>1</v>
      </c>
      <c r="AB92" s="0" t="n">
        <v>0</v>
      </c>
    </row>
    <row r="93" customFormat="false" ht="12.75" hidden="false" customHeight="false" outlineLevel="0" collapsed="false">
      <c r="A93" s="0" t="n">
        <v>50</v>
      </c>
      <c r="B93" s="0" t="n">
        <v>0</v>
      </c>
      <c r="C93" s="0" t="n">
        <v>0</v>
      </c>
      <c r="D93" s="0" t="n">
        <v>1</v>
      </c>
      <c r="E93" s="0" t="n">
        <v>217</v>
      </c>
      <c r="F93" s="0" t="n">
        <f aca="false">ROUND(Source!AU74,O93)</f>
        <v>427.6</v>
      </c>
      <c r="G93" s="0" t="s">
        <v>110</v>
      </c>
      <c r="H93" s="0" t="s">
        <v>111</v>
      </c>
      <c r="K93" s="0" t="n">
        <v>217</v>
      </c>
      <c r="L93" s="0" t="n">
        <v>18</v>
      </c>
      <c r="M93" s="0" t="n">
        <v>3</v>
      </c>
      <c r="O93" s="0" t="n">
        <v>2</v>
      </c>
      <c r="P93" s="0" t="n">
        <f aca="false">ROUND(Source!EM74,O93)</f>
        <v>4008</v>
      </c>
      <c r="W93" s="0" t="n">
        <v>427.6</v>
      </c>
      <c r="X93" s="0" t="n">
        <v>1</v>
      </c>
      <c r="Y93" s="0" t="n">
        <v>427.6</v>
      </c>
      <c r="Z93" s="0" t="n">
        <v>4008</v>
      </c>
      <c r="AA93" s="0" t="n">
        <v>1</v>
      </c>
      <c r="AB93" s="0" t="n">
        <v>4008</v>
      </c>
    </row>
    <row r="94" customFormat="false" ht="12.75" hidden="false" customHeight="false" outlineLevel="0" collapsed="false">
      <c r="A94" s="0" t="n">
        <v>50</v>
      </c>
      <c r="B94" s="0" t="n">
        <v>0</v>
      </c>
      <c r="C94" s="0" t="n">
        <v>0</v>
      </c>
      <c r="D94" s="0" t="n">
        <v>1</v>
      </c>
      <c r="E94" s="0" t="n">
        <v>230</v>
      </c>
      <c r="F94" s="0" t="n">
        <f aca="false">ROUND(Source!BA74,O94)</f>
        <v>0</v>
      </c>
      <c r="G94" s="0" t="s">
        <v>112</v>
      </c>
      <c r="H94" s="0" t="s">
        <v>113</v>
      </c>
      <c r="K94" s="0" t="n">
        <v>230</v>
      </c>
      <c r="L94" s="0" t="n">
        <v>19</v>
      </c>
      <c r="M94" s="0" t="n">
        <v>3</v>
      </c>
      <c r="O94" s="0" t="n">
        <v>2</v>
      </c>
      <c r="P94" s="0" t="n">
        <f aca="false">ROUND(Source!ES74,O94)</f>
        <v>0</v>
      </c>
      <c r="W94" s="0" t="n">
        <v>0</v>
      </c>
      <c r="X94" s="0" t="n">
        <v>1</v>
      </c>
      <c r="Y94" s="0" t="n">
        <v>0</v>
      </c>
      <c r="Z94" s="0" t="n">
        <v>0</v>
      </c>
      <c r="AA94" s="0" t="n">
        <v>1</v>
      </c>
      <c r="AB94" s="0" t="n">
        <v>0</v>
      </c>
    </row>
    <row r="95" customFormat="false" ht="12.75" hidden="false" customHeight="false" outlineLevel="0" collapsed="false">
      <c r="A95" s="0" t="n">
        <v>50</v>
      </c>
      <c r="B95" s="0" t="n">
        <v>0</v>
      </c>
      <c r="C95" s="0" t="n">
        <v>0</v>
      </c>
      <c r="D95" s="0" t="n">
        <v>1</v>
      </c>
      <c r="E95" s="0" t="n">
        <v>206</v>
      </c>
      <c r="F95" s="0" t="n">
        <f aca="false">ROUND(Source!T74,O95)</f>
        <v>0</v>
      </c>
      <c r="G95" s="0" t="s">
        <v>114</v>
      </c>
      <c r="H95" s="0" t="s">
        <v>16</v>
      </c>
      <c r="K95" s="0" t="n">
        <v>206</v>
      </c>
      <c r="L95" s="0" t="n">
        <v>20</v>
      </c>
      <c r="M95" s="0" t="n">
        <v>3</v>
      </c>
      <c r="O95" s="0" t="n">
        <v>2</v>
      </c>
      <c r="P95" s="0" t="n">
        <f aca="false">ROUND(Source!DL74,O95)</f>
        <v>0</v>
      </c>
      <c r="W95" s="0" t="n">
        <v>0</v>
      </c>
      <c r="X95" s="0" t="n">
        <v>1</v>
      </c>
      <c r="Y95" s="0" t="n">
        <v>0</v>
      </c>
      <c r="Z95" s="0" t="n">
        <v>0</v>
      </c>
      <c r="AA95" s="0" t="n">
        <v>1</v>
      </c>
      <c r="AB95" s="0" t="n">
        <v>0</v>
      </c>
    </row>
    <row r="96" customFormat="false" ht="12.75" hidden="false" customHeight="false" outlineLevel="0" collapsed="false">
      <c r="A96" s="0" t="n">
        <v>50</v>
      </c>
      <c r="B96" s="0" t="n">
        <v>0</v>
      </c>
      <c r="C96" s="0" t="n">
        <v>0</v>
      </c>
      <c r="D96" s="0" t="n">
        <v>1</v>
      </c>
      <c r="E96" s="0" t="n">
        <v>207</v>
      </c>
      <c r="F96" s="0" t="n">
        <f aca="false">Source!U74</f>
        <v>0</v>
      </c>
      <c r="G96" s="0" t="s">
        <v>115</v>
      </c>
      <c r="H96" s="0" t="s">
        <v>116</v>
      </c>
      <c r="K96" s="0" t="n">
        <v>207</v>
      </c>
      <c r="L96" s="0" t="n">
        <v>21</v>
      </c>
      <c r="M96" s="0" t="n">
        <v>3</v>
      </c>
      <c r="O96" s="0" t="n">
        <v>-1</v>
      </c>
      <c r="P96" s="0" t="n">
        <f aca="false">Source!DM74</f>
        <v>0</v>
      </c>
      <c r="W96" s="0" t="n">
        <v>0</v>
      </c>
      <c r="X96" s="0" t="n">
        <v>1</v>
      </c>
      <c r="Y96" s="0" t="n">
        <v>0</v>
      </c>
      <c r="Z96" s="0" t="n">
        <v>0</v>
      </c>
      <c r="AA96" s="0" t="n">
        <v>1</v>
      </c>
      <c r="AB96" s="0" t="n">
        <v>0</v>
      </c>
    </row>
    <row r="97" customFormat="false" ht="12.75" hidden="false" customHeight="false" outlineLevel="0" collapsed="false">
      <c r="A97" s="0" t="n">
        <v>50</v>
      </c>
      <c r="B97" s="0" t="n">
        <v>0</v>
      </c>
      <c r="C97" s="0" t="n">
        <v>0</v>
      </c>
      <c r="D97" s="0" t="n">
        <v>1</v>
      </c>
      <c r="E97" s="0" t="n">
        <v>208</v>
      </c>
      <c r="F97" s="0" t="n">
        <f aca="false">Source!V74</f>
        <v>0</v>
      </c>
      <c r="G97" s="0" t="s">
        <v>117</v>
      </c>
      <c r="H97" s="0" t="s">
        <v>118</v>
      </c>
      <c r="K97" s="0" t="n">
        <v>208</v>
      </c>
      <c r="L97" s="0" t="n">
        <v>22</v>
      </c>
      <c r="M97" s="0" t="n">
        <v>3</v>
      </c>
      <c r="O97" s="0" t="n">
        <v>-1</v>
      </c>
      <c r="P97" s="0" t="n">
        <f aca="false">Source!DN74</f>
        <v>0</v>
      </c>
      <c r="W97" s="0" t="n">
        <v>0</v>
      </c>
      <c r="X97" s="0" t="n">
        <v>1</v>
      </c>
      <c r="Y97" s="0" t="n">
        <v>0</v>
      </c>
      <c r="Z97" s="0" t="n">
        <v>0</v>
      </c>
      <c r="AA97" s="0" t="n">
        <v>1</v>
      </c>
      <c r="AB97" s="0" t="n">
        <v>0</v>
      </c>
    </row>
    <row r="98" customFormat="false" ht="12.75" hidden="false" customHeight="false" outlineLevel="0" collapsed="false">
      <c r="A98" s="0" t="n">
        <v>50</v>
      </c>
      <c r="B98" s="0" t="n">
        <v>0</v>
      </c>
      <c r="C98" s="0" t="n">
        <v>0</v>
      </c>
      <c r="D98" s="0" t="n">
        <v>1</v>
      </c>
      <c r="E98" s="0" t="n">
        <v>209</v>
      </c>
      <c r="F98" s="0" t="n">
        <f aca="false">ROUND(Source!W74,O98)</f>
        <v>0</v>
      </c>
      <c r="G98" s="0" t="s">
        <v>119</v>
      </c>
      <c r="H98" s="0" t="s">
        <v>120</v>
      </c>
      <c r="K98" s="0" t="n">
        <v>209</v>
      </c>
      <c r="L98" s="0" t="n">
        <v>23</v>
      </c>
      <c r="M98" s="0" t="n">
        <v>3</v>
      </c>
      <c r="O98" s="0" t="n">
        <v>2</v>
      </c>
      <c r="P98" s="0" t="n">
        <f aca="false">ROUND(Source!DO74,O98)</f>
        <v>0</v>
      </c>
      <c r="W98" s="0" t="n">
        <v>0</v>
      </c>
      <c r="X98" s="0" t="n">
        <v>1</v>
      </c>
      <c r="Y98" s="0" t="n">
        <v>0</v>
      </c>
      <c r="Z98" s="0" t="n">
        <v>0</v>
      </c>
      <c r="AA98" s="0" t="n">
        <v>1</v>
      </c>
      <c r="AB98" s="0" t="n">
        <v>0</v>
      </c>
    </row>
    <row r="99" customFormat="false" ht="12.75" hidden="false" customHeight="false" outlineLevel="0" collapsed="false">
      <c r="A99" s="0" t="n">
        <v>50</v>
      </c>
      <c r="B99" s="0" t="n">
        <v>0</v>
      </c>
      <c r="C99" s="0" t="n">
        <v>0</v>
      </c>
      <c r="D99" s="0" t="n">
        <v>1</v>
      </c>
      <c r="E99" s="0" t="n">
        <v>233</v>
      </c>
      <c r="F99" s="0" t="n">
        <f aca="false">ROUND(Source!BD74,O99)</f>
        <v>0</v>
      </c>
      <c r="G99" s="0" t="s">
        <v>121</v>
      </c>
      <c r="H99" s="0" t="s">
        <v>122</v>
      </c>
      <c r="K99" s="0" t="n">
        <v>233</v>
      </c>
      <c r="L99" s="0" t="n">
        <v>24</v>
      </c>
      <c r="M99" s="0" t="n">
        <v>3</v>
      </c>
      <c r="O99" s="0" t="n">
        <v>2</v>
      </c>
      <c r="P99" s="0" t="n">
        <f aca="false">ROUND(Source!EV74,O99)</f>
        <v>0</v>
      </c>
      <c r="W99" s="0" t="n">
        <v>0</v>
      </c>
      <c r="X99" s="0" t="n">
        <v>1</v>
      </c>
      <c r="Y99" s="0" t="n">
        <v>0</v>
      </c>
      <c r="Z99" s="0" t="n">
        <v>0</v>
      </c>
      <c r="AA99" s="0" t="n">
        <v>1</v>
      </c>
      <c r="AB99" s="0" t="n">
        <v>0</v>
      </c>
    </row>
    <row r="100" customFormat="false" ht="12.75" hidden="false" customHeight="false" outlineLevel="0" collapsed="false">
      <c r="A100" s="0" t="n">
        <v>50</v>
      </c>
      <c r="B100" s="0" t="n">
        <v>0</v>
      </c>
      <c r="C100" s="0" t="n">
        <v>0</v>
      </c>
      <c r="D100" s="0" t="n">
        <v>1</v>
      </c>
      <c r="E100" s="0" t="n">
        <v>210</v>
      </c>
      <c r="F100" s="0" t="n">
        <f aca="false">ROUND(Source!X74,O100)</f>
        <v>0</v>
      </c>
      <c r="G100" s="0" t="s">
        <v>123</v>
      </c>
      <c r="H100" s="0" t="s">
        <v>124</v>
      </c>
      <c r="K100" s="0" t="n">
        <v>210</v>
      </c>
      <c r="L100" s="0" t="n">
        <v>25</v>
      </c>
      <c r="M100" s="0" t="n">
        <v>3</v>
      </c>
      <c r="O100" s="0" t="n">
        <v>2</v>
      </c>
      <c r="P100" s="0" t="n">
        <f aca="false">ROUND(Source!DP74,O100)</f>
        <v>0</v>
      </c>
      <c r="W100" s="0" t="n">
        <v>0</v>
      </c>
      <c r="X100" s="0" t="n">
        <v>1</v>
      </c>
      <c r="Y100" s="0" t="n">
        <v>0</v>
      </c>
      <c r="Z100" s="0" t="n">
        <v>0</v>
      </c>
      <c r="AA100" s="0" t="n">
        <v>1</v>
      </c>
      <c r="AB100" s="0" t="n">
        <v>0</v>
      </c>
    </row>
    <row r="101" customFormat="false" ht="12.75" hidden="false" customHeight="false" outlineLevel="0" collapsed="false">
      <c r="A101" s="0" t="n">
        <v>50</v>
      </c>
      <c r="B101" s="0" t="n">
        <v>0</v>
      </c>
      <c r="C101" s="0" t="n">
        <v>0</v>
      </c>
      <c r="D101" s="0" t="n">
        <v>1</v>
      </c>
      <c r="E101" s="0" t="n">
        <v>211</v>
      </c>
      <c r="F101" s="0" t="n">
        <f aca="false">ROUND(Source!Y74,O101)</f>
        <v>0</v>
      </c>
      <c r="G101" s="0" t="s">
        <v>125</v>
      </c>
      <c r="H101" s="0" t="s">
        <v>126</v>
      </c>
      <c r="K101" s="0" t="n">
        <v>211</v>
      </c>
      <c r="L101" s="0" t="n">
        <v>26</v>
      </c>
      <c r="M101" s="0" t="n">
        <v>3</v>
      </c>
      <c r="O101" s="0" t="n">
        <v>2</v>
      </c>
      <c r="P101" s="0" t="n">
        <f aca="false">ROUND(Source!DQ74,O101)</f>
        <v>0</v>
      </c>
      <c r="W101" s="0" t="n">
        <v>0</v>
      </c>
      <c r="X101" s="0" t="n">
        <v>1</v>
      </c>
      <c r="Y101" s="0" t="n">
        <v>0</v>
      </c>
      <c r="Z101" s="0" t="n">
        <v>0</v>
      </c>
      <c r="AA101" s="0" t="n">
        <v>1</v>
      </c>
      <c r="AB101" s="0" t="n">
        <v>0</v>
      </c>
    </row>
    <row r="102" customFormat="false" ht="12.75" hidden="false" customHeight="false" outlineLevel="0" collapsed="false">
      <c r="A102" s="0" t="n">
        <v>50</v>
      </c>
      <c r="B102" s="0" t="n">
        <v>0</v>
      </c>
      <c r="C102" s="0" t="n">
        <v>0</v>
      </c>
      <c r="D102" s="0" t="n">
        <v>1</v>
      </c>
      <c r="E102" s="0" t="n">
        <v>224</v>
      </c>
      <c r="F102" s="0" t="n">
        <f aca="false">ROUND(Source!AR74,O102)</f>
        <v>427.6</v>
      </c>
      <c r="G102" s="0" t="s">
        <v>127</v>
      </c>
      <c r="H102" s="0" t="s">
        <v>128</v>
      </c>
      <c r="K102" s="0" t="n">
        <v>224</v>
      </c>
      <c r="L102" s="0" t="n">
        <v>27</v>
      </c>
      <c r="M102" s="0" t="n">
        <v>3</v>
      </c>
      <c r="O102" s="0" t="n">
        <v>2</v>
      </c>
      <c r="P102" s="0" t="n">
        <f aca="false">ROUND(Source!EJ74,O102)</f>
        <v>4008</v>
      </c>
      <c r="W102" s="0" t="n">
        <v>427.6</v>
      </c>
      <c r="X102" s="0" t="n">
        <v>1</v>
      </c>
      <c r="Y102" s="0" t="n">
        <v>427.6</v>
      </c>
      <c r="Z102" s="0" t="n">
        <v>4008</v>
      </c>
      <c r="AA102" s="0" t="n">
        <v>1</v>
      </c>
      <c r="AB102" s="0" t="n">
        <v>4008</v>
      </c>
    </row>
    <row r="104" customFormat="false" ht="12.75" hidden="false" customHeight="false" outlineLevel="0" collapsed="false">
      <c r="A104" s="0" t="n">
        <v>51</v>
      </c>
      <c r="B104" s="0" t="n">
        <f aca="false">B20</f>
        <v>1</v>
      </c>
      <c r="C104" s="0" t="n">
        <f aca="false">A20</f>
        <v>3</v>
      </c>
      <c r="D104" s="0" t="n">
        <f aca="false">ROW(A20)</f>
        <v>20</v>
      </c>
      <c r="F104" s="0" t="str">
        <f aca="false">IF(F20&lt;&gt;"",F20,"")</f>
        <v>СР-09-02</v>
      </c>
      <c r="G104" s="0" t="str">
        <f aca="false">IF(G20&lt;&gt;"",G20,"")</f>
        <v>Перевозка и приём порубочных остатков</v>
      </c>
      <c r="H104" s="0" t="n">
        <v>0</v>
      </c>
      <c r="O104" s="0" t="n">
        <f aca="false">ROUND(O35+O74+AB104,2)</f>
        <v>2757.05</v>
      </c>
      <c r="P104" s="0" t="n">
        <f aca="false">ROUND(P35+P74+AC104,2)</f>
        <v>0</v>
      </c>
      <c r="Q104" s="0" t="n">
        <f aca="false">ROUND(Q35+Q74+AD104,2)</f>
        <v>2757.05</v>
      </c>
      <c r="R104" s="0" t="n">
        <f aca="false">ROUND(R35+R74+AE104,2)</f>
        <v>0</v>
      </c>
      <c r="S104" s="0" t="n">
        <f aca="false">ROUND(S35+S74+AF104,2)</f>
        <v>0</v>
      </c>
      <c r="T104" s="0" t="n">
        <f aca="false">ROUND(T35+T74+AG104,2)</f>
        <v>0</v>
      </c>
      <c r="U104" s="0" t="n">
        <f aca="false">U35+U74+AH104</f>
        <v>0</v>
      </c>
      <c r="V104" s="0" t="n">
        <f aca="false">V35+V74+AI104</f>
        <v>0</v>
      </c>
      <c r="W104" s="0" t="n">
        <f aca="false">ROUND(W35+W74+AJ104,2)</f>
        <v>0</v>
      </c>
      <c r="X104" s="0" t="n">
        <f aca="false">ROUND(X35+X74+AK104,2)</f>
        <v>0</v>
      </c>
      <c r="Y104" s="0" t="n">
        <f aca="false">ROUND(Y35+Y74+AL104,2)</f>
        <v>0</v>
      </c>
      <c r="AO104" s="0" t="n">
        <f aca="false">ROUND(AO35+AO74+BX104,2)</f>
        <v>0</v>
      </c>
      <c r="AP104" s="0" t="n">
        <f aca="false">ROUND(AP35+AP74+BY104,2)</f>
        <v>0</v>
      </c>
      <c r="AQ104" s="0" t="n">
        <f aca="false">ROUND(AQ35+AQ74+BZ104,2)</f>
        <v>0</v>
      </c>
      <c r="AR104" s="0" t="n">
        <f aca="false">ROUND(AR35+AR74+CA104,2)</f>
        <v>2757.05</v>
      </c>
      <c r="AS104" s="0" t="n">
        <f aca="false">ROUND(AS35+AS74+CB104,2)</f>
        <v>0</v>
      </c>
      <c r="AT104" s="0" t="n">
        <f aca="false">ROUND(AT35+AT74+CC104,2)</f>
        <v>0</v>
      </c>
      <c r="AU104" s="0" t="n">
        <f aca="false">ROUND(AU35+AU74+CD104,2)</f>
        <v>2757.05</v>
      </c>
      <c r="AV104" s="0" t="n">
        <f aca="false">ROUND(AV35+AV74+CE104,2)</f>
        <v>0</v>
      </c>
      <c r="AW104" s="0" t="n">
        <f aca="false">ROUND(AW35+AW74+CF104,2)</f>
        <v>0</v>
      </c>
      <c r="AX104" s="0" t="n">
        <f aca="false">ROUND(AX35+AX74+CG104,2)</f>
        <v>0</v>
      </c>
      <c r="AY104" s="0" t="n">
        <f aca="false">ROUND(AY35+AY74+CH104,2)</f>
        <v>0</v>
      </c>
      <c r="AZ104" s="0" t="n">
        <f aca="false">ROUND(AZ35+AZ74+CI104,2)</f>
        <v>0</v>
      </c>
      <c r="BA104" s="0" t="n">
        <f aca="false">ROUND(BA35+BA74+CJ104,2)</f>
        <v>0</v>
      </c>
      <c r="BB104" s="0" t="n">
        <f aca="false">ROUND(BB35+BB74+CK104,2)</f>
        <v>0</v>
      </c>
      <c r="BC104" s="0" t="n">
        <f aca="false">ROUND(BC35+BC74+CL104,2)</f>
        <v>0</v>
      </c>
      <c r="BD104" s="0" t="n">
        <f aca="false">ROUND(BD35+BD74+CM104,2)</f>
        <v>0</v>
      </c>
      <c r="DG104" s="0" t="n">
        <f aca="false">ROUND(DG35+DG74+DT104,2)</f>
        <v>39613.84</v>
      </c>
      <c r="DH104" s="0" t="n">
        <f aca="false">ROUND(DH35+DH74+DU104,2)</f>
        <v>0</v>
      </c>
      <c r="DI104" s="0" t="n">
        <f aca="false">ROUND(DI35+DI74+DV104,2)</f>
        <v>39613.84</v>
      </c>
      <c r="DJ104" s="0" t="n">
        <f aca="false">ROUND(DJ35+DJ74+DW104,2)</f>
        <v>0</v>
      </c>
      <c r="DK104" s="0" t="n">
        <f aca="false">ROUND(DK35+DK74+DX104,2)</f>
        <v>0</v>
      </c>
      <c r="DL104" s="0" t="n">
        <f aca="false">ROUND(DL35+DL74+DY104,2)</f>
        <v>0</v>
      </c>
      <c r="DM104" s="0" t="n">
        <f aca="false">DM35+DM74+DZ104</f>
        <v>0</v>
      </c>
      <c r="DN104" s="0" t="n">
        <f aca="false">DN35+DN74+EA104</f>
        <v>0</v>
      </c>
      <c r="DO104" s="0" t="n">
        <f aca="false">ROUND(DO35+DO74+EB104,2)</f>
        <v>0</v>
      </c>
      <c r="DP104" s="0" t="n">
        <f aca="false">ROUND(DP35+DP74+EC104,2)</f>
        <v>0</v>
      </c>
      <c r="DQ104" s="0" t="n">
        <f aca="false">ROUND(DQ35+DQ74+ED104,2)</f>
        <v>0</v>
      </c>
      <c r="EG104" s="0" t="n">
        <f aca="false">ROUND(EG35+EG74+FP104,2)</f>
        <v>0</v>
      </c>
      <c r="EH104" s="0" t="n">
        <f aca="false">ROUND(EH35+EH74+FQ104,2)</f>
        <v>0</v>
      </c>
      <c r="EI104" s="0" t="n">
        <f aca="false">ROUND(EI35+EI74+FR104,2)</f>
        <v>0</v>
      </c>
      <c r="EJ104" s="0" t="n">
        <f aca="false">ROUND(EJ35+EJ74+FS104,2)</f>
        <v>39613.84</v>
      </c>
      <c r="EK104" s="0" t="n">
        <f aca="false">ROUND(EK35+EK74+FT104,2)</f>
        <v>0</v>
      </c>
      <c r="EL104" s="0" t="n">
        <f aca="false">ROUND(EL35+EL74+FU104,2)</f>
        <v>0</v>
      </c>
      <c r="EM104" s="0" t="n">
        <f aca="false">ROUND(EM35+EM74+FV104,2)</f>
        <v>39613.84</v>
      </c>
      <c r="EN104" s="0" t="n">
        <f aca="false">ROUND(EN35+EN74+FW104,2)</f>
        <v>0</v>
      </c>
      <c r="EO104" s="0" t="n">
        <f aca="false">ROUND(EO35+EO74+FX104,2)</f>
        <v>0</v>
      </c>
      <c r="EP104" s="0" t="n">
        <f aca="false">ROUND(EP35+EP74+FY104,2)</f>
        <v>0</v>
      </c>
      <c r="EQ104" s="0" t="n">
        <f aca="false">ROUND(EQ35+EQ74+FZ104,2)</f>
        <v>0</v>
      </c>
      <c r="ER104" s="0" t="n">
        <f aca="false">ROUND(ER35+ER74+GA104,2)</f>
        <v>0</v>
      </c>
      <c r="ES104" s="0" t="n">
        <f aca="false">ROUND(ES35+ES74+GB104,2)</f>
        <v>0</v>
      </c>
      <c r="ET104" s="0" t="n">
        <f aca="false">ROUND(ET35+ET74+GC104,2)</f>
        <v>0</v>
      </c>
      <c r="EU104" s="0" t="n">
        <f aca="false">ROUND(EU35+EU74+GD104,2)</f>
        <v>0</v>
      </c>
      <c r="EV104" s="0" t="n">
        <f aca="false">ROUND(EV35+EV74+GE104,2)</f>
        <v>0</v>
      </c>
      <c r="GX104" s="0" t="n">
        <v>0</v>
      </c>
    </row>
    <row r="106" customFormat="false" ht="12.75" hidden="false" customHeight="false" outlineLevel="0" collapsed="false">
      <c r="A106" s="0" t="n">
        <v>50</v>
      </c>
      <c r="B106" s="0" t="n">
        <v>0</v>
      </c>
      <c r="C106" s="0" t="n">
        <v>0</v>
      </c>
      <c r="D106" s="0" t="n">
        <v>1</v>
      </c>
      <c r="E106" s="0" t="n">
        <v>201</v>
      </c>
      <c r="F106" s="0" t="n">
        <f aca="false">ROUND(Source!O104,O106)</f>
        <v>2757.05</v>
      </c>
      <c r="G106" s="0" t="s">
        <v>76</v>
      </c>
      <c r="H106" s="0" t="s">
        <v>77</v>
      </c>
      <c r="K106" s="0" t="n">
        <v>201</v>
      </c>
      <c r="L106" s="0" t="n">
        <v>1</v>
      </c>
      <c r="M106" s="0" t="n">
        <v>3</v>
      </c>
      <c r="O106" s="0" t="n">
        <v>2</v>
      </c>
      <c r="P106" s="0" t="n">
        <f aca="false">ROUND(Source!DG104,O106)</f>
        <v>39613.84</v>
      </c>
      <c r="W106" s="0" t="n">
        <v>2757.05</v>
      </c>
      <c r="X106" s="0" t="n">
        <v>1</v>
      </c>
      <c r="Y106" s="0" t="n">
        <v>2757.05</v>
      </c>
      <c r="Z106" s="0" t="n">
        <v>39613.84</v>
      </c>
      <c r="AA106" s="0" t="n">
        <v>1</v>
      </c>
      <c r="AB106" s="0" t="n">
        <v>39613.84</v>
      </c>
    </row>
    <row r="107" customFormat="false" ht="12.75" hidden="false" customHeight="false" outlineLevel="0" collapsed="false">
      <c r="A107" s="0" t="n">
        <v>50</v>
      </c>
      <c r="B107" s="0" t="n">
        <v>0</v>
      </c>
      <c r="C107" s="0" t="n">
        <v>0</v>
      </c>
      <c r="D107" s="0" t="n">
        <v>1</v>
      </c>
      <c r="E107" s="0" t="n">
        <v>202</v>
      </c>
      <c r="F107" s="0" t="n">
        <f aca="false">ROUND(Source!P104,O107)</f>
        <v>0</v>
      </c>
      <c r="G107" s="0" t="s">
        <v>78</v>
      </c>
      <c r="H107" s="0" t="s">
        <v>79</v>
      </c>
      <c r="K107" s="0" t="n">
        <v>202</v>
      </c>
      <c r="L107" s="0" t="n">
        <v>2</v>
      </c>
      <c r="M107" s="0" t="n">
        <v>3</v>
      </c>
      <c r="O107" s="0" t="n">
        <v>2</v>
      </c>
      <c r="P107" s="0" t="n">
        <f aca="false">ROUND(Source!DH104,O107)</f>
        <v>0</v>
      </c>
      <c r="W107" s="0" t="n">
        <v>0</v>
      </c>
      <c r="X107" s="0" t="n">
        <v>1</v>
      </c>
      <c r="Y107" s="0" t="n">
        <v>0</v>
      </c>
      <c r="Z107" s="0" t="n">
        <v>0</v>
      </c>
      <c r="AA107" s="0" t="n">
        <v>1</v>
      </c>
      <c r="AB107" s="0" t="n">
        <v>0</v>
      </c>
    </row>
    <row r="108" customFormat="false" ht="12.75" hidden="false" customHeight="false" outlineLevel="0" collapsed="false">
      <c r="A108" s="0" t="n">
        <v>50</v>
      </c>
      <c r="B108" s="0" t="n">
        <v>0</v>
      </c>
      <c r="C108" s="0" t="n">
        <v>0</v>
      </c>
      <c r="D108" s="0" t="n">
        <v>1</v>
      </c>
      <c r="E108" s="0" t="n">
        <v>222</v>
      </c>
      <c r="F108" s="0" t="n">
        <f aca="false">ROUND(Source!AO104,O108)</f>
        <v>0</v>
      </c>
      <c r="G108" s="0" t="s">
        <v>80</v>
      </c>
      <c r="H108" s="0" t="s">
        <v>81</v>
      </c>
      <c r="K108" s="0" t="n">
        <v>222</v>
      </c>
      <c r="L108" s="0" t="n">
        <v>3</v>
      </c>
      <c r="M108" s="0" t="n">
        <v>3</v>
      </c>
      <c r="O108" s="0" t="n">
        <v>2</v>
      </c>
      <c r="P108" s="0" t="n">
        <f aca="false">ROUND(Source!EG104,O108)</f>
        <v>0</v>
      </c>
      <c r="W108" s="0" t="n">
        <v>0</v>
      </c>
      <c r="X108" s="0" t="n">
        <v>1</v>
      </c>
      <c r="Y108" s="0" t="n">
        <v>0</v>
      </c>
      <c r="Z108" s="0" t="n">
        <v>0</v>
      </c>
      <c r="AA108" s="0" t="n">
        <v>1</v>
      </c>
      <c r="AB108" s="0" t="n">
        <v>0</v>
      </c>
    </row>
    <row r="109" customFormat="false" ht="12.75" hidden="false" customHeight="false" outlineLevel="0" collapsed="false">
      <c r="A109" s="0" t="n">
        <v>50</v>
      </c>
      <c r="B109" s="0" t="n">
        <v>0</v>
      </c>
      <c r="C109" s="0" t="n">
        <v>0</v>
      </c>
      <c r="D109" s="0" t="n">
        <v>1</v>
      </c>
      <c r="E109" s="0" t="n">
        <v>225</v>
      </c>
      <c r="F109" s="0" t="n">
        <f aca="false">ROUND(Source!AV104,O109)</f>
        <v>0</v>
      </c>
      <c r="G109" s="0" t="s">
        <v>82</v>
      </c>
      <c r="H109" s="0" t="s">
        <v>83</v>
      </c>
      <c r="K109" s="0" t="n">
        <v>225</v>
      </c>
      <c r="L109" s="0" t="n">
        <v>4</v>
      </c>
      <c r="M109" s="0" t="n">
        <v>3</v>
      </c>
      <c r="O109" s="0" t="n">
        <v>2</v>
      </c>
      <c r="P109" s="0" t="n">
        <f aca="false">ROUND(Source!EN104,O109)</f>
        <v>0</v>
      </c>
      <c r="W109" s="0" t="n">
        <v>0</v>
      </c>
      <c r="X109" s="0" t="n">
        <v>1</v>
      </c>
      <c r="Y109" s="0" t="n">
        <v>0</v>
      </c>
      <c r="Z109" s="0" t="n">
        <v>0</v>
      </c>
      <c r="AA109" s="0" t="n">
        <v>1</v>
      </c>
      <c r="AB109" s="0" t="n">
        <v>0</v>
      </c>
    </row>
    <row r="110" customFormat="false" ht="12.75" hidden="false" customHeight="false" outlineLevel="0" collapsed="false">
      <c r="A110" s="0" t="n">
        <v>50</v>
      </c>
      <c r="B110" s="0" t="n">
        <v>0</v>
      </c>
      <c r="C110" s="0" t="n">
        <v>0</v>
      </c>
      <c r="D110" s="0" t="n">
        <v>1</v>
      </c>
      <c r="E110" s="0" t="n">
        <v>226</v>
      </c>
      <c r="F110" s="0" t="n">
        <f aca="false">ROUND(Source!AW104,O110)</f>
        <v>0</v>
      </c>
      <c r="G110" s="0" t="s">
        <v>84</v>
      </c>
      <c r="H110" s="0" t="s">
        <v>85</v>
      </c>
      <c r="K110" s="0" t="n">
        <v>226</v>
      </c>
      <c r="L110" s="0" t="n">
        <v>5</v>
      </c>
      <c r="M110" s="0" t="n">
        <v>3</v>
      </c>
      <c r="O110" s="0" t="n">
        <v>2</v>
      </c>
      <c r="P110" s="0" t="n">
        <f aca="false">ROUND(Source!EO104,O110)</f>
        <v>0</v>
      </c>
      <c r="W110" s="0" t="n">
        <v>0</v>
      </c>
      <c r="X110" s="0" t="n">
        <v>1</v>
      </c>
      <c r="Y110" s="0" t="n">
        <v>0</v>
      </c>
      <c r="Z110" s="0" t="n">
        <v>0</v>
      </c>
      <c r="AA110" s="0" t="n">
        <v>1</v>
      </c>
      <c r="AB110" s="0" t="n">
        <v>0</v>
      </c>
    </row>
    <row r="111" customFormat="false" ht="12.75" hidden="false" customHeight="false" outlineLevel="0" collapsed="false">
      <c r="A111" s="0" t="n">
        <v>50</v>
      </c>
      <c r="B111" s="0" t="n">
        <v>0</v>
      </c>
      <c r="C111" s="0" t="n">
        <v>0</v>
      </c>
      <c r="D111" s="0" t="n">
        <v>1</v>
      </c>
      <c r="E111" s="0" t="n">
        <v>227</v>
      </c>
      <c r="F111" s="0" t="n">
        <f aca="false">ROUND(Source!AX104,O111)</f>
        <v>0</v>
      </c>
      <c r="G111" s="0" t="s">
        <v>86</v>
      </c>
      <c r="H111" s="0" t="s">
        <v>87</v>
      </c>
      <c r="K111" s="0" t="n">
        <v>227</v>
      </c>
      <c r="L111" s="0" t="n">
        <v>6</v>
      </c>
      <c r="M111" s="0" t="n">
        <v>3</v>
      </c>
      <c r="O111" s="0" t="n">
        <v>2</v>
      </c>
      <c r="P111" s="0" t="n">
        <f aca="false">ROUND(Source!EP104,O111)</f>
        <v>0</v>
      </c>
      <c r="W111" s="0" t="n">
        <v>0</v>
      </c>
      <c r="X111" s="0" t="n">
        <v>1</v>
      </c>
      <c r="Y111" s="0" t="n">
        <v>0</v>
      </c>
      <c r="Z111" s="0" t="n">
        <v>0</v>
      </c>
      <c r="AA111" s="0" t="n">
        <v>1</v>
      </c>
      <c r="AB111" s="0" t="n">
        <v>0</v>
      </c>
    </row>
    <row r="112" customFormat="false" ht="12.75" hidden="false" customHeight="false" outlineLevel="0" collapsed="false">
      <c r="A112" s="0" t="n">
        <v>50</v>
      </c>
      <c r="B112" s="0" t="n">
        <v>0</v>
      </c>
      <c r="C112" s="0" t="n">
        <v>0</v>
      </c>
      <c r="D112" s="0" t="n">
        <v>1</v>
      </c>
      <c r="E112" s="0" t="n">
        <v>228</v>
      </c>
      <c r="F112" s="0" t="n">
        <f aca="false">ROUND(Source!AY104,O112)</f>
        <v>0</v>
      </c>
      <c r="G112" s="0" t="s">
        <v>88</v>
      </c>
      <c r="H112" s="0" t="s">
        <v>89</v>
      </c>
      <c r="K112" s="0" t="n">
        <v>228</v>
      </c>
      <c r="L112" s="0" t="n">
        <v>7</v>
      </c>
      <c r="M112" s="0" t="n">
        <v>3</v>
      </c>
      <c r="O112" s="0" t="n">
        <v>2</v>
      </c>
      <c r="P112" s="0" t="n">
        <f aca="false">ROUND(Source!EQ104,O112)</f>
        <v>0</v>
      </c>
      <c r="W112" s="0" t="n">
        <v>0</v>
      </c>
      <c r="X112" s="0" t="n">
        <v>1</v>
      </c>
      <c r="Y112" s="0" t="n">
        <v>0</v>
      </c>
      <c r="Z112" s="0" t="n">
        <v>0</v>
      </c>
      <c r="AA112" s="0" t="n">
        <v>1</v>
      </c>
      <c r="AB112" s="0" t="n">
        <v>0</v>
      </c>
    </row>
    <row r="113" customFormat="false" ht="12.75" hidden="false" customHeight="false" outlineLevel="0" collapsed="false">
      <c r="A113" s="0" t="n">
        <v>50</v>
      </c>
      <c r="B113" s="0" t="n">
        <v>0</v>
      </c>
      <c r="C113" s="0" t="n">
        <v>0</v>
      </c>
      <c r="D113" s="0" t="n">
        <v>1</v>
      </c>
      <c r="E113" s="0" t="n">
        <v>216</v>
      </c>
      <c r="F113" s="0" t="n">
        <f aca="false">ROUND(Source!AP104,O113)</f>
        <v>0</v>
      </c>
      <c r="G113" s="0" t="s">
        <v>90</v>
      </c>
      <c r="H113" s="0" t="s">
        <v>91</v>
      </c>
      <c r="K113" s="0" t="n">
        <v>216</v>
      </c>
      <c r="L113" s="0" t="n">
        <v>8</v>
      </c>
      <c r="M113" s="0" t="n">
        <v>3</v>
      </c>
      <c r="O113" s="0" t="n">
        <v>2</v>
      </c>
      <c r="P113" s="0" t="n">
        <f aca="false">ROUND(Source!EH104,O113)</f>
        <v>0</v>
      </c>
      <c r="W113" s="0" t="n">
        <v>0</v>
      </c>
      <c r="X113" s="0" t="n">
        <v>1</v>
      </c>
      <c r="Y113" s="0" t="n">
        <v>0</v>
      </c>
      <c r="Z113" s="0" t="n">
        <v>0</v>
      </c>
      <c r="AA113" s="0" t="n">
        <v>1</v>
      </c>
      <c r="AB113" s="0" t="n">
        <v>0</v>
      </c>
    </row>
    <row r="114" customFormat="false" ht="12.75" hidden="false" customHeight="false" outlineLevel="0" collapsed="false">
      <c r="A114" s="0" t="n">
        <v>50</v>
      </c>
      <c r="B114" s="0" t="n">
        <v>1</v>
      </c>
      <c r="C114" s="0" t="n">
        <v>0</v>
      </c>
      <c r="D114" s="0" t="n">
        <v>1</v>
      </c>
      <c r="E114" s="0" t="n">
        <v>223</v>
      </c>
      <c r="F114" s="0" t="n">
        <f aca="false">ROUND(Source!AQ104,O114)</f>
        <v>0</v>
      </c>
      <c r="G114" s="0" t="s">
        <v>92</v>
      </c>
      <c r="H114" s="0" t="s">
        <v>93</v>
      </c>
      <c r="K114" s="0" t="n">
        <v>223</v>
      </c>
      <c r="L114" s="0" t="n">
        <v>9</v>
      </c>
      <c r="M114" s="0" t="n">
        <v>0</v>
      </c>
      <c r="O114" s="0" t="n">
        <v>2</v>
      </c>
      <c r="P114" s="0" t="n">
        <f aca="false">ROUND(Source!EI104,O114)</f>
        <v>0</v>
      </c>
      <c r="W114" s="0" t="n">
        <v>0</v>
      </c>
      <c r="X114" s="0" t="n">
        <v>1</v>
      </c>
      <c r="Y114" s="0" t="n">
        <v>0</v>
      </c>
      <c r="Z114" s="0" t="n">
        <v>0</v>
      </c>
      <c r="AA114" s="0" t="n">
        <v>1</v>
      </c>
      <c r="AB114" s="0" t="n">
        <v>0</v>
      </c>
    </row>
    <row r="115" customFormat="false" ht="12.75" hidden="false" customHeight="false" outlineLevel="0" collapsed="false">
      <c r="A115" s="0" t="n">
        <v>50</v>
      </c>
      <c r="B115" s="0" t="n">
        <v>0</v>
      </c>
      <c r="C115" s="0" t="n">
        <v>0</v>
      </c>
      <c r="D115" s="0" t="n">
        <v>1</v>
      </c>
      <c r="E115" s="0" t="n">
        <v>229</v>
      </c>
      <c r="F115" s="0" t="n">
        <f aca="false">ROUND(Source!AZ104,O115)</f>
        <v>0</v>
      </c>
      <c r="G115" s="0" t="s">
        <v>94</v>
      </c>
      <c r="H115" s="0" t="s">
        <v>95</v>
      </c>
      <c r="K115" s="0" t="n">
        <v>229</v>
      </c>
      <c r="L115" s="0" t="n">
        <v>10</v>
      </c>
      <c r="M115" s="0" t="n">
        <v>3</v>
      </c>
      <c r="O115" s="0" t="n">
        <v>2</v>
      </c>
      <c r="P115" s="0" t="n">
        <f aca="false">ROUND(Source!ER104,O115)</f>
        <v>0</v>
      </c>
      <c r="W115" s="0" t="n">
        <v>0</v>
      </c>
      <c r="X115" s="0" t="n">
        <v>1</v>
      </c>
      <c r="Y115" s="0" t="n">
        <v>0</v>
      </c>
      <c r="Z115" s="0" t="n">
        <v>0</v>
      </c>
      <c r="AA115" s="0" t="n">
        <v>1</v>
      </c>
      <c r="AB115" s="0" t="n">
        <v>0</v>
      </c>
    </row>
    <row r="116" customFormat="false" ht="12.75" hidden="false" customHeight="false" outlineLevel="0" collapsed="false">
      <c r="A116" s="0" t="n">
        <v>50</v>
      </c>
      <c r="B116" s="0" t="n">
        <v>0</v>
      </c>
      <c r="C116" s="0" t="n">
        <v>0</v>
      </c>
      <c r="D116" s="0" t="n">
        <v>1</v>
      </c>
      <c r="E116" s="0" t="n">
        <v>203</v>
      </c>
      <c r="F116" s="0" t="n">
        <f aca="false">ROUND(Source!Q104,O116)</f>
        <v>2757.05</v>
      </c>
      <c r="G116" s="0" t="s">
        <v>96</v>
      </c>
      <c r="H116" s="0" t="s">
        <v>97</v>
      </c>
      <c r="K116" s="0" t="n">
        <v>203</v>
      </c>
      <c r="L116" s="0" t="n">
        <v>11</v>
      </c>
      <c r="M116" s="0" t="n">
        <v>3</v>
      </c>
      <c r="O116" s="0" t="n">
        <v>2</v>
      </c>
      <c r="P116" s="0" t="n">
        <f aca="false">ROUND(Source!DI104,O116)</f>
        <v>39613.84</v>
      </c>
      <c r="W116" s="0" t="n">
        <v>2757.05</v>
      </c>
      <c r="X116" s="0" t="n">
        <v>1</v>
      </c>
      <c r="Y116" s="0" t="n">
        <v>2757.05</v>
      </c>
      <c r="Z116" s="0" t="n">
        <v>39613.84</v>
      </c>
      <c r="AA116" s="0" t="n">
        <v>1</v>
      </c>
      <c r="AB116" s="0" t="n">
        <v>39613.84</v>
      </c>
    </row>
    <row r="117" customFormat="false" ht="12.75" hidden="false" customHeight="false" outlineLevel="0" collapsed="false">
      <c r="A117" s="0" t="n">
        <v>50</v>
      </c>
      <c r="B117" s="0" t="n">
        <v>0</v>
      </c>
      <c r="C117" s="0" t="n">
        <v>0</v>
      </c>
      <c r="D117" s="0" t="n">
        <v>1</v>
      </c>
      <c r="E117" s="0" t="n">
        <v>231</v>
      </c>
      <c r="F117" s="0" t="n">
        <f aca="false">ROUND(Source!BB104,O117)</f>
        <v>0</v>
      </c>
      <c r="G117" s="0" t="s">
        <v>98</v>
      </c>
      <c r="H117" s="0" t="s">
        <v>99</v>
      </c>
      <c r="K117" s="0" t="n">
        <v>231</v>
      </c>
      <c r="L117" s="0" t="n">
        <v>12</v>
      </c>
      <c r="M117" s="0" t="n">
        <v>3</v>
      </c>
      <c r="O117" s="0" t="n">
        <v>2</v>
      </c>
      <c r="P117" s="0" t="n">
        <f aca="false">ROUND(Source!ET104,O117)</f>
        <v>0</v>
      </c>
      <c r="W117" s="0" t="n">
        <v>0</v>
      </c>
      <c r="X117" s="0" t="n">
        <v>1</v>
      </c>
      <c r="Y117" s="0" t="n">
        <v>0</v>
      </c>
      <c r="Z117" s="0" t="n">
        <v>0</v>
      </c>
      <c r="AA117" s="0" t="n">
        <v>1</v>
      </c>
      <c r="AB117" s="0" t="n">
        <v>0</v>
      </c>
    </row>
    <row r="118" customFormat="false" ht="12.75" hidden="false" customHeight="false" outlineLevel="0" collapsed="false">
      <c r="A118" s="0" t="n">
        <v>50</v>
      </c>
      <c r="B118" s="0" t="n">
        <v>0</v>
      </c>
      <c r="C118" s="0" t="n">
        <v>0</v>
      </c>
      <c r="D118" s="0" t="n">
        <v>1</v>
      </c>
      <c r="E118" s="0" t="n">
        <v>204</v>
      </c>
      <c r="F118" s="0" t="n">
        <f aca="false">ROUND(Source!R104,O118)</f>
        <v>0</v>
      </c>
      <c r="G118" s="0" t="s">
        <v>100</v>
      </c>
      <c r="H118" s="0" t="s">
        <v>101</v>
      </c>
      <c r="K118" s="0" t="n">
        <v>204</v>
      </c>
      <c r="L118" s="0" t="n">
        <v>13</v>
      </c>
      <c r="M118" s="0" t="n">
        <v>3</v>
      </c>
      <c r="O118" s="0" t="n">
        <v>2</v>
      </c>
      <c r="P118" s="0" t="n">
        <f aca="false">ROUND(Source!DJ104,O118)</f>
        <v>0</v>
      </c>
      <c r="W118" s="0" t="n">
        <v>0</v>
      </c>
      <c r="X118" s="0" t="n">
        <v>1</v>
      </c>
      <c r="Y118" s="0" t="n">
        <v>0</v>
      </c>
      <c r="Z118" s="0" t="n">
        <v>0</v>
      </c>
      <c r="AA118" s="0" t="n">
        <v>1</v>
      </c>
      <c r="AB118" s="0" t="n">
        <v>0</v>
      </c>
    </row>
    <row r="119" customFormat="false" ht="12.75" hidden="false" customHeight="false" outlineLevel="0" collapsed="false">
      <c r="A119" s="0" t="n">
        <v>50</v>
      </c>
      <c r="B119" s="0" t="n">
        <v>0</v>
      </c>
      <c r="C119" s="0" t="n">
        <v>0</v>
      </c>
      <c r="D119" s="0" t="n">
        <v>1</v>
      </c>
      <c r="E119" s="0" t="n">
        <v>205</v>
      </c>
      <c r="F119" s="0" t="n">
        <f aca="false">ROUND(Source!S104,O119)</f>
        <v>0</v>
      </c>
      <c r="G119" s="0" t="s">
        <v>102</v>
      </c>
      <c r="H119" s="0" t="s">
        <v>103</v>
      </c>
      <c r="K119" s="0" t="n">
        <v>205</v>
      </c>
      <c r="L119" s="0" t="n">
        <v>14</v>
      </c>
      <c r="M119" s="0" t="n">
        <v>3</v>
      </c>
      <c r="O119" s="0" t="n">
        <v>2</v>
      </c>
      <c r="P119" s="0" t="n">
        <f aca="false">ROUND(Source!DK104,O119)</f>
        <v>0</v>
      </c>
      <c r="W119" s="0" t="n">
        <v>0</v>
      </c>
      <c r="X119" s="0" t="n">
        <v>1</v>
      </c>
      <c r="Y119" s="0" t="n">
        <v>0</v>
      </c>
      <c r="Z119" s="0" t="n">
        <v>0</v>
      </c>
      <c r="AA119" s="0" t="n">
        <v>1</v>
      </c>
      <c r="AB119" s="0" t="n">
        <v>0</v>
      </c>
    </row>
    <row r="120" customFormat="false" ht="12.75" hidden="false" customHeight="false" outlineLevel="0" collapsed="false">
      <c r="A120" s="0" t="n">
        <v>50</v>
      </c>
      <c r="B120" s="0" t="n">
        <v>0</v>
      </c>
      <c r="C120" s="0" t="n">
        <v>0</v>
      </c>
      <c r="D120" s="0" t="n">
        <v>1</v>
      </c>
      <c r="E120" s="0" t="n">
        <v>214</v>
      </c>
      <c r="F120" s="0" t="n">
        <f aca="false">ROUND(Source!AS104,O120)</f>
        <v>0</v>
      </c>
      <c r="G120" s="0" t="s">
        <v>106</v>
      </c>
      <c r="H120" s="0" t="s">
        <v>107</v>
      </c>
      <c r="K120" s="0" t="n">
        <v>214</v>
      </c>
      <c r="L120" s="0" t="n">
        <v>15</v>
      </c>
      <c r="M120" s="0" t="n">
        <v>3</v>
      </c>
      <c r="O120" s="0" t="n">
        <v>2</v>
      </c>
      <c r="P120" s="0" t="n">
        <f aca="false">ROUND(Source!EK104,O120)</f>
        <v>0</v>
      </c>
      <c r="W120" s="0" t="n">
        <v>0</v>
      </c>
      <c r="X120" s="0" t="n">
        <v>1</v>
      </c>
      <c r="Y120" s="0" t="n">
        <v>0</v>
      </c>
      <c r="Z120" s="0" t="n">
        <v>0</v>
      </c>
      <c r="AA120" s="0" t="n">
        <v>1</v>
      </c>
      <c r="AB120" s="0" t="n">
        <v>0</v>
      </c>
    </row>
    <row r="121" customFormat="false" ht="12.75" hidden="false" customHeight="false" outlineLevel="0" collapsed="false">
      <c r="A121" s="0" t="n">
        <v>50</v>
      </c>
      <c r="B121" s="0" t="n">
        <v>0</v>
      </c>
      <c r="C121" s="0" t="n">
        <v>0</v>
      </c>
      <c r="D121" s="0" t="n">
        <v>1</v>
      </c>
      <c r="E121" s="0" t="n">
        <v>232</v>
      </c>
      <c r="F121" s="0" t="n">
        <f aca="false">ROUND(Source!BC104,O121)</f>
        <v>0</v>
      </c>
      <c r="G121" s="0" t="s">
        <v>104</v>
      </c>
      <c r="H121" s="0" t="s">
        <v>105</v>
      </c>
      <c r="K121" s="0" t="n">
        <v>232</v>
      </c>
      <c r="L121" s="0" t="n">
        <v>16</v>
      </c>
      <c r="M121" s="0" t="n">
        <v>3</v>
      </c>
      <c r="O121" s="0" t="n">
        <v>2</v>
      </c>
      <c r="P121" s="0" t="n">
        <f aca="false">ROUND(Source!EU104,O121)</f>
        <v>0</v>
      </c>
      <c r="W121" s="0" t="n">
        <v>0</v>
      </c>
      <c r="X121" s="0" t="n">
        <v>1</v>
      </c>
      <c r="Y121" s="0" t="n">
        <v>0</v>
      </c>
      <c r="Z121" s="0" t="n">
        <v>0</v>
      </c>
      <c r="AA121" s="0" t="n">
        <v>1</v>
      </c>
      <c r="AB121" s="0" t="n">
        <v>0</v>
      </c>
    </row>
    <row r="122" customFormat="false" ht="12.75" hidden="false" customHeight="false" outlineLevel="0" collapsed="false">
      <c r="A122" s="0" t="n">
        <v>50</v>
      </c>
      <c r="B122" s="0" t="n">
        <v>0</v>
      </c>
      <c r="C122" s="0" t="n">
        <v>0</v>
      </c>
      <c r="D122" s="0" t="n">
        <v>1</v>
      </c>
      <c r="E122" s="0" t="n">
        <v>215</v>
      </c>
      <c r="F122" s="0" t="n">
        <f aca="false">ROUND(Source!AT104,O122)</f>
        <v>0</v>
      </c>
      <c r="G122" s="0" t="s">
        <v>108</v>
      </c>
      <c r="H122" s="0" t="s">
        <v>109</v>
      </c>
      <c r="K122" s="0" t="n">
        <v>215</v>
      </c>
      <c r="L122" s="0" t="n">
        <v>17</v>
      </c>
      <c r="M122" s="0" t="n">
        <v>3</v>
      </c>
      <c r="O122" s="0" t="n">
        <v>2</v>
      </c>
      <c r="P122" s="0" t="n">
        <f aca="false">ROUND(Source!EL104,O122)</f>
        <v>0</v>
      </c>
      <c r="W122" s="0" t="n">
        <v>0</v>
      </c>
      <c r="X122" s="0" t="n">
        <v>1</v>
      </c>
      <c r="Y122" s="0" t="n">
        <v>0</v>
      </c>
      <c r="Z122" s="0" t="n">
        <v>0</v>
      </c>
      <c r="AA122" s="0" t="n">
        <v>1</v>
      </c>
      <c r="AB122" s="0" t="n">
        <v>0</v>
      </c>
    </row>
    <row r="123" customFormat="false" ht="12.75" hidden="false" customHeight="false" outlineLevel="0" collapsed="false">
      <c r="A123" s="0" t="n">
        <v>50</v>
      </c>
      <c r="B123" s="0" t="n">
        <v>0</v>
      </c>
      <c r="C123" s="0" t="n">
        <v>0</v>
      </c>
      <c r="D123" s="0" t="n">
        <v>1</v>
      </c>
      <c r="E123" s="0" t="n">
        <v>217</v>
      </c>
      <c r="F123" s="0" t="n">
        <f aca="false">ROUND(Source!AU104,O123)</f>
        <v>2757.05</v>
      </c>
      <c r="G123" s="0" t="s">
        <v>110</v>
      </c>
      <c r="H123" s="0" t="s">
        <v>111</v>
      </c>
      <c r="K123" s="0" t="n">
        <v>217</v>
      </c>
      <c r="L123" s="0" t="n">
        <v>18</v>
      </c>
      <c r="M123" s="0" t="n">
        <v>3</v>
      </c>
      <c r="O123" s="0" t="n">
        <v>2</v>
      </c>
      <c r="P123" s="0" t="n">
        <f aca="false">ROUND(Source!EM104,O123)</f>
        <v>39613.84</v>
      </c>
      <c r="W123" s="0" t="n">
        <v>2757.05</v>
      </c>
      <c r="X123" s="0" t="n">
        <v>1</v>
      </c>
      <c r="Y123" s="0" t="n">
        <v>2757.05</v>
      </c>
      <c r="Z123" s="0" t="n">
        <v>39613.84</v>
      </c>
      <c r="AA123" s="0" t="n">
        <v>1</v>
      </c>
      <c r="AB123" s="0" t="n">
        <v>39613.84</v>
      </c>
    </row>
    <row r="124" customFormat="false" ht="12.75" hidden="false" customHeight="false" outlineLevel="0" collapsed="false">
      <c r="A124" s="0" t="n">
        <v>50</v>
      </c>
      <c r="B124" s="0" t="n">
        <v>0</v>
      </c>
      <c r="C124" s="0" t="n">
        <v>0</v>
      </c>
      <c r="D124" s="0" t="n">
        <v>1</v>
      </c>
      <c r="E124" s="0" t="n">
        <v>230</v>
      </c>
      <c r="F124" s="0" t="n">
        <f aca="false">ROUND(Source!BA104,O124)</f>
        <v>0</v>
      </c>
      <c r="G124" s="0" t="s">
        <v>112</v>
      </c>
      <c r="H124" s="0" t="s">
        <v>113</v>
      </c>
      <c r="K124" s="0" t="n">
        <v>230</v>
      </c>
      <c r="L124" s="0" t="n">
        <v>19</v>
      </c>
      <c r="M124" s="0" t="n">
        <v>3</v>
      </c>
      <c r="O124" s="0" t="n">
        <v>2</v>
      </c>
      <c r="P124" s="0" t="n">
        <f aca="false">ROUND(Source!ES104,O124)</f>
        <v>0</v>
      </c>
      <c r="W124" s="0" t="n">
        <v>0</v>
      </c>
      <c r="X124" s="0" t="n">
        <v>1</v>
      </c>
      <c r="Y124" s="0" t="n">
        <v>0</v>
      </c>
      <c r="Z124" s="0" t="n">
        <v>0</v>
      </c>
      <c r="AA124" s="0" t="n">
        <v>1</v>
      </c>
      <c r="AB124" s="0" t="n">
        <v>0</v>
      </c>
    </row>
    <row r="125" customFormat="false" ht="12.75" hidden="false" customHeight="false" outlineLevel="0" collapsed="false">
      <c r="A125" s="0" t="n">
        <v>50</v>
      </c>
      <c r="B125" s="0" t="n">
        <v>0</v>
      </c>
      <c r="C125" s="0" t="n">
        <v>0</v>
      </c>
      <c r="D125" s="0" t="n">
        <v>1</v>
      </c>
      <c r="E125" s="0" t="n">
        <v>206</v>
      </c>
      <c r="F125" s="0" t="n">
        <f aca="false">ROUND(Source!T104,O125)</f>
        <v>0</v>
      </c>
      <c r="G125" s="0" t="s">
        <v>114</v>
      </c>
      <c r="H125" s="0" t="s">
        <v>16</v>
      </c>
      <c r="K125" s="0" t="n">
        <v>206</v>
      </c>
      <c r="L125" s="0" t="n">
        <v>20</v>
      </c>
      <c r="M125" s="0" t="n">
        <v>3</v>
      </c>
      <c r="O125" s="0" t="n">
        <v>2</v>
      </c>
      <c r="P125" s="0" t="n">
        <f aca="false">ROUND(Source!DL104,O125)</f>
        <v>0</v>
      </c>
      <c r="W125" s="0" t="n">
        <v>0</v>
      </c>
      <c r="X125" s="0" t="n">
        <v>1</v>
      </c>
      <c r="Y125" s="0" t="n">
        <v>0</v>
      </c>
      <c r="Z125" s="0" t="n">
        <v>0</v>
      </c>
      <c r="AA125" s="0" t="n">
        <v>1</v>
      </c>
      <c r="AB125" s="0" t="n">
        <v>0</v>
      </c>
    </row>
    <row r="126" customFormat="false" ht="12.75" hidden="false" customHeight="false" outlineLevel="0" collapsed="false">
      <c r="A126" s="0" t="n">
        <v>50</v>
      </c>
      <c r="B126" s="0" t="n">
        <v>0</v>
      </c>
      <c r="C126" s="0" t="n">
        <v>0</v>
      </c>
      <c r="D126" s="0" t="n">
        <v>1</v>
      </c>
      <c r="E126" s="0" t="n">
        <v>207</v>
      </c>
      <c r="F126" s="0" t="n">
        <f aca="false">Source!U104</f>
        <v>0</v>
      </c>
      <c r="G126" s="0" t="s">
        <v>115</v>
      </c>
      <c r="H126" s="0" t="s">
        <v>116</v>
      </c>
      <c r="K126" s="0" t="n">
        <v>207</v>
      </c>
      <c r="L126" s="0" t="n">
        <v>21</v>
      </c>
      <c r="M126" s="0" t="n">
        <v>3</v>
      </c>
      <c r="O126" s="0" t="n">
        <v>-1</v>
      </c>
      <c r="P126" s="0" t="n">
        <f aca="false">Source!DM104</f>
        <v>0</v>
      </c>
      <c r="W126" s="0" t="n">
        <v>0</v>
      </c>
      <c r="X126" s="0" t="n">
        <v>1</v>
      </c>
      <c r="Y126" s="0" t="n">
        <v>0</v>
      </c>
      <c r="Z126" s="0" t="n">
        <v>0</v>
      </c>
      <c r="AA126" s="0" t="n">
        <v>1</v>
      </c>
      <c r="AB126" s="0" t="n">
        <v>0</v>
      </c>
    </row>
    <row r="127" customFormat="false" ht="12.75" hidden="false" customHeight="false" outlineLevel="0" collapsed="false">
      <c r="A127" s="0" t="n">
        <v>50</v>
      </c>
      <c r="B127" s="0" t="n">
        <v>0</v>
      </c>
      <c r="C127" s="0" t="n">
        <v>0</v>
      </c>
      <c r="D127" s="0" t="n">
        <v>1</v>
      </c>
      <c r="E127" s="0" t="n">
        <v>208</v>
      </c>
      <c r="F127" s="0" t="n">
        <f aca="false">Source!V104</f>
        <v>0</v>
      </c>
      <c r="G127" s="0" t="s">
        <v>117</v>
      </c>
      <c r="H127" s="0" t="s">
        <v>118</v>
      </c>
      <c r="K127" s="0" t="n">
        <v>208</v>
      </c>
      <c r="L127" s="0" t="n">
        <v>22</v>
      </c>
      <c r="M127" s="0" t="n">
        <v>3</v>
      </c>
      <c r="O127" s="0" t="n">
        <v>-1</v>
      </c>
      <c r="P127" s="0" t="n">
        <f aca="false">Source!DN104</f>
        <v>0</v>
      </c>
      <c r="W127" s="0" t="n">
        <v>0</v>
      </c>
      <c r="X127" s="0" t="n">
        <v>1</v>
      </c>
      <c r="Y127" s="0" t="n">
        <v>0</v>
      </c>
      <c r="Z127" s="0" t="n">
        <v>0</v>
      </c>
      <c r="AA127" s="0" t="n">
        <v>1</v>
      </c>
      <c r="AB127" s="0" t="n">
        <v>0</v>
      </c>
    </row>
    <row r="128" customFormat="false" ht="12.75" hidden="false" customHeight="false" outlineLevel="0" collapsed="false">
      <c r="A128" s="0" t="n">
        <v>50</v>
      </c>
      <c r="B128" s="0" t="n">
        <v>0</v>
      </c>
      <c r="C128" s="0" t="n">
        <v>0</v>
      </c>
      <c r="D128" s="0" t="n">
        <v>1</v>
      </c>
      <c r="E128" s="0" t="n">
        <v>209</v>
      </c>
      <c r="F128" s="0" t="n">
        <f aca="false">ROUND(Source!W104,O128)</f>
        <v>0</v>
      </c>
      <c r="G128" s="0" t="s">
        <v>119</v>
      </c>
      <c r="H128" s="0" t="s">
        <v>120</v>
      </c>
      <c r="K128" s="0" t="n">
        <v>209</v>
      </c>
      <c r="L128" s="0" t="n">
        <v>23</v>
      </c>
      <c r="M128" s="0" t="n">
        <v>3</v>
      </c>
      <c r="O128" s="0" t="n">
        <v>2</v>
      </c>
      <c r="P128" s="0" t="n">
        <f aca="false">ROUND(Source!DO104,O128)</f>
        <v>0</v>
      </c>
      <c r="W128" s="0" t="n">
        <v>0</v>
      </c>
      <c r="X128" s="0" t="n">
        <v>1</v>
      </c>
      <c r="Y128" s="0" t="n">
        <v>0</v>
      </c>
      <c r="Z128" s="0" t="n">
        <v>0</v>
      </c>
      <c r="AA128" s="0" t="n">
        <v>1</v>
      </c>
      <c r="AB128" s="0" t="n">
        <v>0</v>
      </c>
    </row>
    <row r="129" customFormat="false" ht="12.75" hidden="false" customHeight="false" outlineLevel="0" collapsed="false">
      <c r="A129" s="0" t="n">
        <v>50</v>
      </c>
      <c r="B129" s="0" t="n">
        <v>0</v>
      </c>
      <c r="C129" s="0" t="n">
        <v>0</v>
      </c>
      <c r="D129" s="0" t="n">
        <v>1</v>
      </c>
      <c r="E129" s="0" t="n">
        <v>233</v>
      </c>
      <c r="F129" s="0" t="n">
        <f aca="false">ROUND(Source!BD104,O129)</f>
        <v>0</v>
      </c>
      <c r="G129" s="0" t="s">
        <v>121</v>
      </c>
      <c r="H129" s="0" t="s">
        <v>122</v>
      </c>
      <c r="K129" s="0" t="n">
        <v>233</v>
      </c>
      <c r="L129" s="0" t="n">
        <v>24</v>
      </c>
      <c r="M129" s="0" t="n">
        <v>3</v>
      </c>
      <c r="O129" s="0" t="n">
        <v>2</v>
      </c>
      <c r="P129" s="0" t="n">
        <f aca="false">ROUND(Source!EV104,O129)</f>
        <v>0</v>
      </c>
      <c r="W129" s="0" t="n">
        <v>0</v>
      </c>
      <c r="X129" s="0" t="n">
        <v>1</v>
      </c>
      <c r="Y129" s="0" t="n">
        <v>0</v>
      </c>
      <c r="Z129" s="0" t="n">
        <v>0</v>
      </c>
      <c r="AA129" s="0" t="n">
        <v>1</v>
      </c>
      <c r="AB129" s="0" t="n">
        <v>0</v>
      </c>
    </row>
    <row r="130" customFormat="false" ht="12.75" hidden="false" customHeight="false" outlineLevel="0" collapsed="false">
      <c r="A130" s="0" t="n">
        <v>50</v>
      </c>
      <c r="B130" s="0" t="n">
        <v>0</v>
      </c>
      <c r="C130" s="0" t="n">
        <v>0</v>
      </c>
      <c r="D130" s="0" t="n">
        <v>1</v>
      </c>
      <c r="E130" s="0" t="n">
        <v>210</v>
      </c>
      <c r="F130" s="0" t="n">
        <f aca="false">ROUND(Source!X104,O130)</f>
        <v>0</v>
      </c>
      <c r="G130" s="0" t="s">
        <v>123</v>
      </c>
      <c r="H130" s="0" t="s">
        <v>124</v>
      </c>
      <c r="K130" s="0" t="n">
        <v>210</v>
      </c>
      <c r="L130" s="0" t="n">
        <v>25</v>
      </c>
      <c r="M130" s="0" t="n">
        <v>3</v>
      </c>
      <c r="O130" s="0" t="n">
        <v>2</v>
      </c>
      <c r="P130" s="0" t="n">
        <f aca="false">ROUND(Source!DP104,O130)</f>
        <v>0</v>
      </c>
      <c r="W130" s="0" t="n">
        <v>0</v>
      </c>
      <c r="X130" s="0" t="n">
        <v>1</v>
      </c>
      <c r="Y130" s="0" t="n">
        <v>0</v>
      </c>
      <c r="Z130" s="0" t="n">
        <v>0</v>
      </c>
      <c r="AA130" s="0" t="n">
        <v>1</v>
      </c>
      <c r="AB130" s="0" t="n">
        <v>0</v>
      </c>
    </row>
    <row r="131" customFormat="false" ht="12.75" hidden="false" customHeight="false" outlineLevel="0" collapsed="false">
      <c r="A131" s="0" t="n">
        <v>50</v>
      </c>
      <c r="B131" s="0" t="n">
        <v>0</v>
      </c>
      <c r="C131" s="0" t="n">
        <v>0</v>
      </c>
      <c r="D131" s="0" t="n">
        <v>1</v>
      </c>
      <c r="E131" s="0" t="n">
        <v>211</v>
      </c>
      <c r="F131" s="0" t="n">
        <f aca="false">ROUND(Source!Y104,O131)</f>
        <v>0</v>
      </c>
      <c r="G131" s="0" t="s">
        <v>125</v>
      </c>
      <c r="H131" s="0" t="s">
        <v>126</v>
      </c>
      <c r="K131" s="0" t="n">
        <v>211</v>
      </c>
      <c r="L131" s="0" t="n">
        <v>26</v>
      </c>
      <c r="M131" s="0" t="n">
        <v>3</v>
      </c>
      <c r="O131" s="0" t="n">
        <v>2</v>
      </c>
      <c r="P131" s="0" t="n">
        <f aca="false">ROUND(Source!DQ104,O131)</f>
        <v>0</v>
      </c>
      <c r="W131" s="0" t="n">
        <v>0</v>
      </c>
      <c r="X131" s="0" t="n">
        <v>1</v>
      </c>
      <c r="Y131" s="0" t="n">
        <v>0</v>
      </c>
      <c r="Z131" s="0" t="n">
        <v>0</v>
      </c>
      <c r="AA131" s="0" t="n">
        <v>1</v>
      </c>
      <c r="AB131" s="0" t="n">
        <v>0</v>
      </c>
    </row>
    <row r="132" customFormat="false" ht="12.75" hidden="false" customHeight="false" outlineLevel="0" collapsed="false">
      <c r="A132" s="0" t="n">
        <v>50</v>
      </c>
      <c r="B132" s="0" t="n">
        <v>0</v>
      </c>
      <c r="C132" s="0" t="n">
        <v>0</v>
      </c>
      <c r="D132" s="0" t="n">
        <v>1</v>
      </c>
      <c r="E132" s="0" t="n">
        <v>224</v>
      </c>
      <c r="F132" s="0" t="n">
        <f aca="false">ROUND(Source!AR104,O132)</f>
        <v>2757.05</v>
      </c>
      <c r="G132" s="0" t="s">
        <v>127</v>
      </c>
      <c r="H132" s="0" t="s">
        <v>128</v>
      </c>
      <c r="K132" s="0" t="n">
        <v>224</v>
      </c>
      <c r="L132" s="0" t="n">
        <v>27</v>
      </c>
      <c r="M132" s="0" t="n">
        <v>3</v>
      </c>
      <c r="O132" s="0" t="n">
        <v>2</v>
      </c>
      <c r="P132" s="0" t="n">
        <f aca="false">ROUND(Source!EJ104,O132)</f>
        <v>39613.84</v>
      </c>
      <c r="W132" s="0" t="n">
        <v>2757.05</v>
      </c>
      <c r="X132" s="0" t="n">
        <v>1</v>
      </c>
      <c r="Y132" s="0" t="n">
        <v>2757.05</v>
      </c>
      <c r="Z132" s="0" t="n">
        <v>39613.84</v>
      </c>
      <c r="AA132" s="0" t="n">
        <v>1</v>
      </c>
      <c r="AB132" s="0" t="n">
        <v>39613.84</v>
      </c>
    </row>
    <row r="134" customFormat="false" ht="12.75" hidden="false" customHeight="false" outlineLevel="0" collapsed="false">
      <c r="A134" s="0" t="n">
        <v>51</v>
      </c>
      <c r="B134" s="0" t="n">
        <f aca="false">B12</f>
        <v>169</v>
      </c>
      <c r="C134" s="0" t="n">
        <f aca="false">A12</f>
        <v>1</v>
      </c>
      <c r="D134" s="0" t="n">
        <f aca="false">ROW(A12)</f>
        <v>12</v>
      </c>
      <c r="F134" s="0" t="str">
        <f aca="false">IF(F12&lt;&gt;"",F12,"")</f>
        <v>СР-09-02</v>
      </c>
      <c r="G134" s="0" t="str">
        <f aca="false">IF(G12&lt;&gt;"",G12,"")</f>
        <v>Перевозка и приём порубочных остатков</v>
      </c>
      <c r="H134" s="0" t="n">
        <v>0</v>
      </c>
      <c r="O134" s="0" t="n">
        <f aca="false">ROUND(O104,2)</f>
        <v>2757.05</v>
      </c>
      <c r="P134" s="0" t="n">
        <f aca="false">ROUND(P104,2)</f>
        <v>0</v>
      </c>
      <c r="Q134" s="0" t="n">
        <f aca="false">ROUND(Q104,2)</f>
        <v>2757.05</v>
      </c>
      <c r="R134" s="0" t="n">
        <f aca="false">ROUND(R104,2)</f>
        <v>0</v>
      </c>
      <c r="S134" s="0" t="n">
        <f aca="false">ROUND(S104,2)</f>
        <v>0</v>
      </c>
      <c r="T134" s="0" t="n">
        <f aca="false">ROUND(T104,2)</f>
        <v>0</v>
      </c>
      <c r="U134" s="0" t="n">
        <f aca="false">U104</f>
        <v>0</v>
      </c>
      <c r="V134" s="0" t="n">
        <f aca="false">V104</f>
        <v>0</v>
      </c>
      <c r="W134" s="0" t="n">
        <f aca="false">ROUND(W104,2)</f>
        <v>0</v>
      </c>
      <c r="X134" s="0" t="n">
        <f aca="false">ROUND(X104,2)</f>
        <v>0</v>
      </c>
      <c r="Y134" s="0" t="n">
        <f aca="false">ROUND(Y104,2)</f>
        <v>0</v>
      </c>
      <c r="AO134" s="0" t="n">
        <f aca="false">ROUND(AO104,2)</f>
        <v>0</v>
      </c>
      <c r="AP134" s="0" t="n">
        <f aca="false">ROUND(AP104,2)</f>
        <v>0</v>
      </c>
      <c r="AQ134" s="0" t="n">
        <f aca="false">ROUND(AQ104,2)</f>
        <v>0</v>
      </c>
      <c r="AR134" s="0" t="n">
        <f aca="false">ROUND(AR104,2)</f>
        <v>2757.05</v>
      </c>
      <c r="AS134" s="0" t="n">
        <f aca="false">ROUND(AS104,2)</f>
        <v>0</v>
      </c>
      <c r="AT134" s="0" t="n">
        <f aca="false">ROUND(AT104,2)</f>
        <v>0</v>
      </c>
      <c r="AU134" s="0" t="n">
        <f aca="false">ROUND(AU104,2)</f>
        <v>2757.05</v>
      </c>
      <c r="AV134" s="0" t="n">
        <f aca="false">ROUND(AV104,2)</f>
        <v>0</v>
      </c>
      <c r="AW134" s="0" t="n">
        <f aca="false">ROUND(AW104,2)</f>
        <v>0</v>
      </c>
      <c r="AX134" s="0" t="n">
        <f aca="false">ROUND(AX104,2)</f>
        <v>0</v>
      </c>
      <c r="AY134" s="0" t="n">
        <f aca="false">ROUND(AY104,2)</f>
        <v>0</v>
      </c>
      <c r="AZ134" s="0" t="n">
        <f aca="false">ROUND(AZ104,2)</f>
        <v>0</v>
      </c>
      <c r="BA134" s="0" t="n">
        <f aca="false">ROUND(BA104,2)</f>
        <v>0</v>
      </c>
      <c r="BB134" s="0" t="n">
        <f aca="false">ROUND(BB104,2)</f>
        <v>0</v>
      </c>
      <c r="BC134" s="0" t="n">
        <f aca="false">ROUND(BC104,2)</f>
        <v>0</v>
      </c>
      <c r="BD134" s="0" t="n">
        <f aca="false">ROUND(BD104,2)</f>
        <v>0</v>
      </c>
      <c r="DG134" s="0" t="n">
        <f aca="false">ROUND(DG104,2)</f>
        <v>39613.84</v>
      </c>
      <c r="DH134" s="0" t="n">
        <f aca="false">ROUND(DH104,2)</f>
        <v>0</v>
      </c>
      <c r="DI134" s="0" t="n">
        <f aca="false">ROUND(DI104,2)</f>
        <v>39613.84</v>
      </c>
      <c r="DJ134" s="0" t="n">
        <f aca="false">ROUND(DJ104,2)</f>
        <v>0</v>
      </c>
      <c r="DK134" s="0" t="n">
        <f aca="false">ROUND(DK104,2)</f>
        <v>0</v>
      </c>
      <c r="DL134" s="0" t="n">
        <f aca="false">ROUND(DL104,2)</f>
        <v>0</v>
      </c>
      <c r="DM134" s="0" t="n">
        <f aca="false">DM104</f>
        <v>0</v>
      </c>
      <c r="DN134" s="0" t="n">
        <f aca="false">DN104</f>
        <v>0</v>
      </c>
      <c r="DO134" s="0" t="n">
        <f aca="false">ROUND(DO104,2)</f>
        <v>0</v>
      </c>
      <c r="DP134" s="0" t="n">
        <f aca="false">ROUND(DP104,2)</f>
        <v>0</v>
      </c>
      <c r="DQ134" s="0" t="n">
        <f aca="false">ROUND(DQ104,2)</f>
        <v>0</v>
      </c>
      <c r="EG134" s="0" t="n">
        <f aca="false">ROUND(EG104,2)</f>
        <v>0</v>
      </c>
      <c r="EH134" s="0" t="n">
        <f aca="false">ROUND(EH104,2)</f>
        <v>0</v>
      </c>
      <c r="EI134" s="0" t="n">
        <f aca="false">ROUND(EI104,2)</f>
        <v>0</v>
      </c>
      <c r="EJ134" s="0" t="n">
        <f aca="false">ROUND(EJ104,2)</f>
        <v>39613.84</v>
      </c>
      <c r="EK134" s="0" t="n">
        <f aca="false">ROUND(EK104,2)</f>
        <v>0</v>
      </c>
      <c r="EL134" s="0" t="n">
        <f aca="false">ROUND(EL104,2)</f>
        <v>0</v>
      </c>
      <c r="EM134" s="0" t="n">
        <f aca="false">ROUND(EM104,2)</f>
        <v>39613.84</v>
      </c>
      <c r="EN134" s="0" t="n">
        <f aca="false">ROUND(EN104,2)</f>
        <v>0</v>
      </c>
      <c r="EO134" s="0" t="n">
        <f aca="false">ROUND(EO104,2)</f>
        <v>0</v>
      </c>
      <c r="EP134" s="0" t="n">
        <f aca="false">ROUND(EP104,2)</f>
        <v>0</v>
      </c>
      <c r="EQ134" s="0" t="n">
        <f aca="false">ROUND(EQ104,2)</f>
        <v>0</v>
      </c>
      <c r="ER134" s="0" t="n">
        <f aca="false">ROUND(ER104,2)</f>
        <v>0</v>
      </c>
      <c r="ES134" s="0" t="n">
        <f aca="false">ROUND(ES104,2)</f>
        <v>0</v>
      </c>
      <c r="ET134" s="0" t="n">
        <f aca="false">ROUND(ET104,2)</f>
        <v>0</v>
      </c>
      <c r="EU134" s="0" t="n">
        <f aca="false">ROUND(EU104,2)</f>
        <v>0</v>
      </c>
      <c r="EV134" s="0" t="n">
        <f aca="false">ROUND(EV104,2)</f>
        <v>0</v>
      </c>
      <c r="GX134" s="0" t="n">
        <v>0</v>
      </c>
    </row>
    <row r="136" customFormat="false" ht="12.75" hidden="false" customHeight="false" outlineLevel="0" collapsed="false">
      <c r="A136" s="0" t="n">
        <v>50</v>
      </c>
      <c r="B136" s="0" t="n">
        <v>0</v>
      </c>
      <c r="C136" s="0" t="n">
        <v>0</v>
      </c>
      <c r="D136" s="0" t="n">
        <v>1</v>
      </c>
      <c r="E136" s="0" t="n">
        <v>201</v>
      </c>
      <c r="F136" s="0" t="n">
        <f aca="false">ROUND(Source!O134,O136)</f>
        <v>2757.05</v>
      </c>
      <c r="G136" s="0" t="s">
        <v>76</v>
      </c>
      <c r="H136" s="0" t="s">
        <v>77</v>
      </c>
      <c r="K136" s="0" t="n">
        <v>201</v>
      </c>
      <c r="L136" s="0" t="n">
        <v>1</v>
      </c>
      <c r="M136" s="0" t="n">
        <v>3</v>
      </c>
      <c r="O136" s="0" t="n">
        <v>2</v>
      </c>
      <c r="P136" s="0" t="n">
        <f aca="false">ROUND(Source!DG134,O136)</f>
        <v>39613.84</v>
      </c>
      <c r="W136" s="0" t="n">
        <v>2757.05</v>
      </c>
      <c r="X136" s="0" t="n">
        <v>1</v>
      </c>
      <c r="Y136" s="0" t="n">
        <v>2757.05</v>
      </c>
      <c r="Z136" s="0" t="n">
        <v>39613.84</v>
      </c>
      <c r="AA136" s="0" t="n">
        <v>1</v>
      </c>
      <c r="AB136" s="0" t="n">
        <v>39613.84</v>
      </c>
    </row>
    <row r="137" customFormat="false" ht="12.75" hidden="false" customHeight="false" outlineLevel="0" collapsed="false">
      <c r="A137" s="0" t="n">
        <v>50</v>
      </c>
      <c r="B137" s="0" t="n">
        <v>0</v>
      </c>
      <c r="C137" s="0" t="n">
        <v>0</v>
      </c>
      <c r="D137" s="0" t="n">
        <v>1</v>
      </c>
      <c r="E137" s="0" t="n">
        <v>202</v>
      </c>
      <c r="F137" s="0" t="n">
        <f aca="false">ROUND(Source!P134,O137)</f>
        <v>0</v>
      </c>
      <c r="G137" s="0" t="s">
        <v>78</v>
      </c>
      <c r="H137" s="0" t="s">
        <v>79</v>
      </c>
      <c r="K137" s="0" t="n">
        <v>202</v>
      </c>
      <c r="L137" s="0" t="n">
        <v>2</v>
      </c>
      <c r="M137" s="0" t="n">
        <v>3</v>
      </c>
      <c r="O137" s="0" t="n">
        <v>2</v>
      </c>
      <c r="P137" s="0" t="n">
        <f aca="false">ROUND(Source!DH134,O137)</f>
        <v>0</v>
      </c>
      <c r="W137" s="0" t="n">
        <v>0</v>
      </c>
      <c r="X137" s="0" t="n">
        <v>1</v>
      </c>
      <c r="Y137" s="0" t="n">
        <v>0</v>
      </c>
      <c r="Z137" s="0" t="n">
        <v>0</v>
      </c>
      <c r="AA137" s="0" t="n">
        <v>1</v>
      </c>
      <c r="AB137" s="0" t="n">
        <v>0</v>
      </c>
    </row>
    <row r="138" customFormat="false" ht="12.75" hidden="false" customHeight="false" outlineLevel="0" collapsed="false">
      <c r="A138" s="0" t="n">
        <v>50</v>
      </c>
      <c r="B138" s="0" t="n">
        <v>0</v>
      </c>
      <c r="C138" s="0" t="n">
        <v>0</v>
      </c>
      <c r="D138" s="0" t="n">
        <v>1</v>
      </c>
      <c r="E138" s="0" t="n">
        <v>222</v>
      </c>
      <c r="F138" s="0" t="n">
        <f aca="false">ROUND(Source!AO134,O138)</f>
        <v>0</v>
      </c>
      <c r="G138" s="0" t="s">
        <v>80</v>
      </c>
      <c r="H138" s="0" t="s">
        <v>81</v>
      </c>
      <c r="K138" s="0" t="n">
        <v>222</v>
      </c>
      <c r="L138" s="0" t="n">
        <v>3</v>
      </c>
      <c r="M138" s="0" t="n">
        <v>3</v>
      </c>
      <c r="O138" s="0" t="n">
        <v>2</v>
      </c>
      <c r="P138" s="0" t="n">
        <f aca="false">ROUND(Source!EG134,O138)</f>
        <v>0</v>
      </c>
      <c r="W138" s="0" t="n">
        <v>0</v>
      </c>
      <c r="X138" s="0" t="n">
        <v>1</v>
      </c>
      <c r="Y138" s="0" t="n">
        <v>0</v>
      </c>
      <c r="Z138" s="0" t="n">
        <v>0</v>
      </c>
      <c r="AA138" s="0" t="n">
        <v>1</v>
      </c>
      <c r="AB138" s="0" t="n">
        <v>0</v>
      </c>
    </row>
    <row r="139" customFormat="false" ht="12.75" hidden="false" customHeight="false" outlineLevel="0" collapsed="false">
      <c r="A139" s="0" t="n">
        <v>50</v>
      </c>
      <c r="B139" s="0" t="n">
        <v>0</v>
      </c>
      <c r="C139" s="0" t="n">
        <v>0</v>
      </c>
      <c r="D139" s="0" t="n">
        <v>1</v>
      </c>
      <c r="E139" s="0" t="n">
        <v>225</v>
      </c>
      <c r="F139" s="0" t="n">
        <f aca="false">ROUND(Source!AV134,O139)</f>
        <v>0</v>
      </c>
      <c r="G139" s="0" t="s">
        <v>82</v>
      </c>
      <c r="H139" s="0" t="s">
        <v>83</v>
      </c>
      <c r="K139" s="0" t="n">
        <v>225</v>
      </c>
      <c r="L139" s="0" t="n">
        <v>4</v>
      </c>
      <c r="M139" s="0" t="n">
        <v>3</v>
      </c>
      <c r="O139" s="0" t="n">
        <v>2</v>
      </c>
      <c r="P139" s="0" t="n">
        <f aca="false">ROUND(Source!EN134,O139)</f>
        <v>0</v>
      </c>
      <c r="W139" s="0" t="n">
        <v>0</v>
      </c>
      <c r="X139" s="0" t="n">
        <v>1</v>
      </c>
      <c r="Y139" s="0" t="n">
        <v>0</v>
      </c>
      <c r="Z139" s="0" t="n">
        <v>0</v>
      </c>
      <c r="AA139" s="0" t="n">
        <v>1</v>
      </c>
      <c r="AB139" s="0" t="n">
        <v>0</v>
      </c>
    </row>
    <row r="140" customFormat="false" ht="12.75" hidden="false" customHeight="false" outlineLevel="0" collapsed="false">
      <c r="A140" s="0" t="n">
        <v>50</v>
      </c>
      <c r="B140" s="0" t="n">
        <v>0</v>
      </c>
      <c r="C140" s="0" t="n">
        <v>0</v>
      </c>
      <c r="D140" s="0" t="n">
        <v>1</v>
      </c>
      <c r="E140" s="0" t="n">
        <v>226</v>
      </c>
      <c r="F140" s="0" t="n">
        <f aca="false">ROUND(Source!AW134,O140)</f>
        <v>0</v>
      </c>
      <c r="G140" s="0" t="s">
        <v>84</v>
      </c>
      <c r="H140" s="0" t="s">
        <v>85</v>
      </c>
      <c r="K140" s="0" t="n">
        <v>226</v>
      </c>
      <c r="L140" s="0" t="n">
        <v>5</v>
      </c>
      <c r="M140" s="0" t="n">
        <v>3</v>
      </c>
      <c r="O140" s="0" t="n">
        <v>2</v>
      </c>
      <c r="P140" s="0" t="n">
        <f aca="false">ROUND(Source!EO134,O140)</f>
        <v>0</v>
      </c>
      <c r="W140" s="0" t="n">
        <v>0</v>
      </c>
      <c r="X140" s="0" t="n">
        <v>1</v>
      </c>
      <c r="Y140" s="0" t="n">
        <v>0</v>
      </c>
      <c r="Z140" s="0" t="n">
        <v>0</v>
      </c>
      <c r="AA140" s="0" t="n">
        <v>1</v>
      </c>
      <c r="AB140" s="0" t="n">
        <v>0</v>
      </c>
    </row>
    <row r="141" customFormat="false" ht="12.75" hidden="false" customHeight="false" outlineLevel="0" collapsed="false">
      <c r="A141" s="0" t="n">
        <v>50</v>
      </c>
      <c r="B141" s="0" t="n">
        <v>0</v>
      </c>
      <c r="C141" s="0" t="n">
        <v>0</v>
      </c>
      <c r="D141" s="0" t="n">
        <v>1</v>
      </c>
      <c r="E141" s="0" t="n">
        <v>227</v>
      </c>
      <c r="F141" s="0" t="n">
        <f aca="false">ROUND(Source!AX134,O141)</f>
        <v>0</v>
      </c>
      <c r="G141" s="0" t="s">
        <v>86</v>
      </c>
      <c r="H141" s="0" t="s">
        <v>87</v>
      </c>
      <c r="K141" s="0" t="n">
        <v>227</v>
      </c>
      <c r="L141" s="0" t="n">
        <v>6</v>
      </c>
      <c r="M141" s="0" t="n">
        <v>3</v>
      </c>
      <c r="O141" s="0" t="n">
        <v>2</v>
      </c>
      <c r="P141" s="0" t="n">
        <f aca="false">ROUND(Source!EP134,O141)</f>
        <v>0</v>
      </c>
      <c r="W141" s="0" t="n">
        <v>0</v>
      </c>
      <c r="X141" s="0" t="n">
        <v>1</v>
      </c>
      <c r="Y141" s="0" t="n">
        <v>0</v>
      </c>
      <c r="Z141" s="0" t="n">
        <v>0</v>
      </c>
      <c r="AA141" s="0" t="n">
        <v>1</v>
      </c>
      <c r="AB141" s="0" t="n">
        <v>0</v>
      </c>
    </row>
    <row r="142" customFormat="false" ht="12.75" hidden="false" customHeight="false" outlineLevel="0" collapsed="false">
      <c r="A142" s="0" t="n">
        <v>50</v>
      </c>
      <c r="B142" s="0" t="n">
        <v>0</v>
      </c>
      <c r="C142" s="0" t="n">
        <v>0</v>
      </c>
      <c r="D142" s="0" t="n">
        <v>1</v>
      </c>
      <c r="E142" s="0" t="n">
        <v>228</v>
      </c>
      <c r="F142" s="0" t="n">
        <f aca="false">ROUND(Source!AY134,O142)</f>
        <v>0</v>
      </c>
      <c r="G142" s="0" t="s">
        <v>88</v>
      </c>
      <c r="H142" s="0" t="s">
        <v>89</v>
      </c>
      <c r="K142" s="0" t="n">
        <v>228</v>
      </c>
      <c r="L142" s="0" t="n">
        <v>7</v>
      </c>
      <c r="M142" s="0" t="n">
        <v>3</v>
      </c>
      <c r="O142" s="0" t="n">
        <v>2</v>
      </c>
      <c r="P142" s="0" t="n">
        <f aca="false">ROUND(Source!EQ134,O142)</f>
        <v>0</v>
      </c>
      <c r="W142" s="0" t="n">
        <v>0</v>
      </c>
      <c r="X142" s="0" t="n">
        <v>1</v>
      </c>
      <c r="Y142" s="0" t="n">
        <v>0</v>
      </c>
      <c r="Z142" s="0" t="n">
        <v>0</v>
      </c>
      <c r="AA142" s="0" t="n">
        <v>1</v>
      </c>
      <c r="AB142" s="0" t="n">
        <v>0</v>
      </c>
    </row>
    <row r="143" customFormat="false" ht="12.75" hidden="false" customHeight="false" outlineLevel="0" collapsed="false">
      <c r="A143" s="0" t="n">
        <v>50</v>
      </c>
      <c r="B143" s="0" t="n">
        <v>0</v>
      </c>
      <c r="C143" s="0" t="n">
        <v>0</v>
      </c>
      <c r="D143" s="0" t="n">
        <v>1</v>
      </c>
      <c r="E143" s="0" t="n">
        <v>216</v>
      </c>
      <c r="F143" s="0" t="n">
        <f aca="false">ROUND(Source!AP134,O143)</f>
        <v>0</v>
      </c>
      <c r="G143" s="0" t="s">
        <v>90</v>
      </c>
      <c r="H143" s="0" t="s">
        <v>91</v>
      </c>
      <c r="K143" s="0" t="n">
        <v>216</v>
      </c>
      <c r="L143" s="0" t="n">
        <v>8</v>
      </c>
      <c r="M143" s="0" t="n">
        <v>3</v>
      </c>
      <c r="O143" s="0" t="n">
        <v>2</v>
      </c>
      <c r="P143" s="0" t="n">
        <f aca="false">ROUND(Source!EH134,O143)</f>
        <v>0</v>
      </c>
      <c r="W143" s="0" t="n">
        <v>0</v>
      </c>
      <c r="X143" s="0" t="n">
        <v>1</v>
      </c>
      <c r="Y143" s="0" t="n">
        <v>0</v>
      </c>
      <c r="Z143" s="0" t="n">
        <v>0</v>
      </c>
      <c r="AA143" s="0" t="n">
        <v>1</v>
      </c>
      <c r="AB143" s="0" t="n">
        <v>0</v>
      </c>
    </row>
    <row r="144" customFormat="false" ht="12.75" hidden="false" customHeight="false" outlineLevel="0" collapsed="false">
      <c r="A144" s="0" t="n">
        <v>50</v>
      </c>
      <c r="B144" s="0" t="n">
        <v>0</v>
      </c>
      <c r="C144" s="0" t="n">
        <v>0</v>
      </c>
      <c r="D144" s="0" t="n">
        <v>1</v>
      </c>
      <c r="E144" s="0" t="n">
        <v>223</v>
      </c>
      <c r="F144" s="0" t="n">
        <f aca="false">ROUND(Source!AQ134,O144)</f>
        <v>0</v>
      </c>
      <c r="G144" s="0" t="s">
        <v>92</v>
      </c>
      <c r="H144" s="0" t="s">
        <v>93</v>
      </c>
      <c r="K144" s="0" t="n">
        <v>223</v>
      </c>
      <c r="L144" s="0" t="n">
        <v>9</v>
      </c>
      <c r="M144" s="0" t="n">
        <v>3</v>
      </c>
      <c r="O144" s="0" t="n">
        <v>2</v>
      </c>
      <c r="P144" s="0" t="n">
        <f aca="false">ROUND(Source!EI134,O144)</f>
        <v>0</v>
      </c>
      <c r="W144" s="0" t="n">
        <v>0</v>
      </c>
      <c r="X144" s="0" t="n">
        <v>1</v>
      </c>
      <c r="Y144" s="0" t="n">
        <v>0</v>
      </c>
      <c r="Z144" s="0" t="n">
        <v>0</v>
      </c>
      <c r="AA144" s="0" t="n">
        <v>1</v>
      </c>
      <c r="AB144" s="0" t="n">
        <v>0</v>
      </c>
    </row>
    <row r="145" customFormat="false" ht="12.75" hidden="false" customHeight="false" outlineLevel="0" collapsed="false">
      <c r="A145" s="0" t="n">
        <v>50</v>
      </c>
      <c r="B145" s="0" t="n">
        <v>0</v>
      </c>
      <c r="C145" s="0" t="n">
        <v>0</v>
      </c>
      <c r="D145" s="0" t="n">
        <v>1</v>
      </c>
      <c r="E145" s="0" t="n">
        <v>229</v>
      </c>
      <c r="F145" s="0" t="n">
        <f aca="false">ROUND(Source!AZ134,O145)</f>
        <v>0</v>
      </c>
      <c r="G145" s="0" t="s">
        <v>94</v>
      </c>
      <c r="H145" s="0" t="s">
        <v>95</v>
      </c>
      <c r="K145" s="0" t="n">
        <v>229</v>
      </c>
      <c r="L145" s="0" t="n">
        <v>10</v>
      </c>
      <c r="M145" s="0" t="n">
        <v>3</v>
      </c>
      <c r="O145" s="0" t="n">
        <v>2</v>
      </c>
      <c r="P145" s="0" t="n">
        <f aca="false">ROUND(Source!ER134,O145)</f>
        <v>0</v>
      </c>
      <c r="W145" s="0" t="n">
        <v>0</v>
      </c>
      <c r="X145" s="0" t="n">
        <v>1</v>
      </c>
      <c r="Y145" s="0" t="n">
        <v>0</v>
      </c>
      <c r="Z145" s="0" t="n">
        <v>0</v>
      </c>
      <c r="AA145" s="0" t="n">
        <v>1</v>
      </c>
      <c r="AB145" s="0" t="n">
        <v>0</v>
      </c>
    </row>
    <row r="146" customFormat="false" ht="12.75" hidden="false" customHeight="false" outlineLevel="0" collapsed="false">
      <c r="A146" s="0" t="n">
        <v>50</v>
      </c>
      <c r="B146" s="0" t="n">
        <v>0</v>
      </c>
      <c r="C146" s="0" t="n">
        <v>0</v>
      </c>
      <c r="D146" s="0" t="n">
        <v>1</v>
      </c>
      <c r="E146" s="0" t="n">
        <v>203</v>
      </c>
      <c r="F146" s="0" t="n">
        <f aca="false">ROUND(Source!Q134,O146)</f>
        <v>2757.05</v>
      </c>
      <c r="G146" s="0" t="s">
        <v>96</v>
      </c>
      <c r="H146" s="0" t="s">
        <v>97</v>
      </c>
      <c r="K146" s="0" t="n">
        <v>203</v>
      </c>
      <c r="L146" s="0" t="n">
        <v>11</v>
      </c>
      <c r="M146" s="0" t="n">
        <v>3</v>
      </c>
      <c r="O146" s="0" t="n">
        <v>2</v>
      </c>
      <c r="P146" s="0" t="n">
        <f aca="false">ROUND(Source!DI134,O146)</f>
        <v>39613.84</v>
      </c>
      <c r="W146" s="0" t="n">
        <v>2757.05</v>
      </c>
      <c r="X146" s="0" t="n">
        <v>1</v>
      </c>
      <c r="Y146" s="0" t="n">
        <v>2757.05</v>
      </c>
      <c r="Z146" s="0" t="n">
        <v>39613.84</v>
      </c>
      <c r="AA146" s="0" t="n">
        <v>1</v>
      </c>
      <c r="AB146" s="0" t="n">
        <v>39613.84</v>
      </c>
    </row>
    <row r="147" customFormat="false" ht="12.75" hidden="false" customHeight="false" outlineLevel="0" collapsed="false">
      <c r="A147" s="0" t="n">
        <v>50</v>
      </c>
      <c r="B147" s="0" t="n">
        <v>0</v>
      </c>
      <c r="C147" s="0" t="n">
        <v>0</v>
      </c>
      <c r="D147" s="0" t="n">
        <v>1</v>
      </c>
      <c r="E147" s="0" t="n">
        <v>231</v>
      </c>
      <c r="F147" s="0" t="n">
        <f aca="false">ROUND(Source!BB134,O147)</f>
        <v>0</v>
      </c>
      <c r="G147" s="0" t="s">
        <v>98</v>
      </c>
      <c r="H147" s="0" t="s">
        <v>99</v>
      </c>
      <c r="K147" s="0" t="n">
        <v>231</v>
      </c>
      <c r="L147" s="0" t="n">
        <v>12</v>
      </c>
      <c r="M147" s="0" t="n">
        <v>3</v>
      </c>
      <c r="O147" s="0" t="n">
        <v>2</v>
      </c>
      <c r="P147" s="0" t="n">
        <f aca="false">ROUND(Source!ET134,O147)</f>
        <v>0</v>
      </c>
      <c r="W147" s="0" t="n">
        <v>0</v>
      </c>
      <c r="X147" s="0" t="n">
        <v>1</v>
      </c>
      <c r="Y147" s="0" t="n">
        <v>0</v>
      </c>
      <c r="Z147" s="0" t="n">
        <v>0</v>
      </c>
      <c r="AA147" s="0" t="n">
        <v>1</v>
      </c>
      <c r="AB147" s="0" t="n">
        <v>0</v>
      </c>
    </row>
    <row r="148" customFormat="false" ht="12.75" hidden="false" customHeight="false" outlineLevel="0" collapsed="false">
      <c r="A148" s="0" t="n">
        <v>50</v>
      </c>
      <c r="B148" s="0" t="n">
        <v>0</v>
      </c>
      <c r="C148" s="0" t="n">
        <v>0</v>
      </c>
      <c r="D148" s="0" t="n">
        <v>1</v>
      </c>
      <c r="E148" s="0" t="n">
        <v>204</v>
      </c>
      <c r="F148" s="0" t="n">
        <f aca="false">ROUND(Source!R134,O148)</f>
        <v>0</v>
      </c>
      <c r="G148" s="0" t="s">
        <v>100</v>
      </c>
      <c r="H148" s="0" t="s">
        <v>101</v>
      </c>
      <c r="K148" s="0" t="n">
        <v>204</v>
      </c>
      <c r="L148" s="0" t="n">
        <v>13</v>
      </c>
      <c r="M148" s="0" t="n">
        <v>3</v>
      </c>
      <c r="O148" s="0" t="n">
        <v>2</v>
      </c>
      <c r="P148" s="0" t="n">
        <f aca="false">ROUND(Source!DJ134,O148)</f>
        <v>0</v>
      </c>
      <c r="W148" s="0" t="n">
        <v>0</v>
      </c>
      <c r="X148" s="0" t="n">
        <v>1</v>
      </c>
      <c r="Y148" s="0" t="n">
        <v>0</v>
      </c>
      <c r="Z148" s="0" t="n">
        <v>0</v>
      </c>
      <c r="AA148" s="0" t="n">
        <v>1</v>
      </c>
      <c r="AB148" s="0" t="n">
        <v>0</v>
      </c>
    </row>
    <row r="149" customFormat="false" ht="12.75" hidden="false" customHeight="false" outlineLevel="0" collapsed="false">
      <c r="A149" s="0" t="n">
        <v>50</v>
      </c>
      <c r="B149" s="0" t="n">
        <v>0</v>
      </c>
      <c r="C149" s="0" t="n">
        <v>0</v>
      </c>
      <c r="D149" s="0" t="n">
        <v>1</v>
      </c>
      <c r="E149" s="0" t="n">
        <v>205</v>
      </c>
      <c r="F149" s="0" t="n">
        <f aca="false">ROUND(Source!S134,O149)</f>
        <v>0</v>
      </c>
      <c r="G149" s="0" t="s">
        <v>102</v>
      </c>
      <c r="H149" s="0" t="s">
        <v>103</v>
      </c>
      <c r="K149" s="0" t="n">
        <v>205</v>
      </c>
      <c r="L149" s="0" t="n">
        <v>14</v>
      </c>
      <c r="M149" s="0" t="n">
        <v>3</v>
      </c>
      <c r="O149" s="0" t="n">
        <v>2</v>
      </c>
      <c r="P149" s="0" t="n">
        <f aca="false">ROUND(Source!DK134,O149)</f>
        <v>0</v>
      </c>
      <c r="W149" s="0" t="n">
        <v>0</v>
      </c>
      <c r="X149" s="0" t="n">
        <v>1</v>
      </c>
      <c r="Y149" s="0" t="n">
        <v>0</v>
      </c>
      <c r="Z149" s="0" t="n">
        <v>0</v>
      </c>
      <c r="AA149" s="0" t="n">
        <v>1</v>
      </c>
      <c r="AB149" s="0" t="n">
        <v>0</v>
      </c>
    </row>
    <row r="150" customFormat="false" ht="12.75" hidden="false" customHeight="false" outlineLevel="0" collapsed="false">
      <c r="A150" s="0" t="n">
        <v>50</v>
      </c>
      <c r="B150" s="0" t="n">
        <v>0</v>
      </c>
      <c r="C150" s="0" t="n">
        <v>0</v>
      </c>
      <c r="D150" s="0" t="n">
        <v>1</v>
      </c>
      <c r="E150" s="0" t="n">
        <v>232</v>
      </c>
      <c r="F150" s="0" t="n">
        <f aca="false">ROUND(Source!BC134,O150)</f>
        <v>0</v>
      </c>
      <c r="G150" s="0" t="s">
        <v>104</v>
      </c>
      <c r="H150" s="0" t="s">
        <v>105</v>
      </c>
      <c r="K150" s="0" t="n">
        <v>232</v>
      </c>
      <c r="L150" s="0" t="n">
        <v>15</v>
      </c>
      <c r="M150" s="0" t="n">
        <v>3</v>
      </c>
      <c r="O150" s="0" t="n">
        <v>2</v>
      </c>
      <c r="P150" s="0" t="n">
        <f aca="false">ROUND(Source!EU134,O150)</f>
        <v>0</v>
      </c>
      <c r="W150" s="0" t="n">
        <v>0</v>
      </c>
      <c r="X150" s="0" t="n">
        <v>1</v>
      </c>
      <c r="Y150" s="0" t="n">
        <v>0</v>
      </c>
      <c r="Z150" s="0" t="n">
        <v>0</v>
      </c>
      <c r="AA150" s="0" t="n">
        <v>1</v>
      </c>
      <c r="AB150" s="0" t="n">
        <v>0</v>
      </c>
    </row>
    <row r="151" customFormat="false" ht="12.75" hidden="false" customHeight="false" outlineLevel="0" collapsed="false">
      <c r="A151" s="0" t="n">
        <v>50</v>
      </c>
      <c r="B151" s="0" t="n">
        <v>0</v>
      </c>
      <c r="C151" s="0" t="n">
        <v>0</v>
      </c>
      <c r="D151" s="0" t="n">
        <v>1</v>
      </c>
      <c r="E151" s="0" t="n">
        <v>214</v>
      </c>
      <c r="F151" s="0" t="n">
        <f aca="false">ROUND(Source!AS134,O151)</f>
        <v>0</v>
      </c>
      <c r="G151" s="0" t="s">
        <v>106</v>
      </c>
      <c r="H151" s="0" t="s">
        <v>107</v>
      </c>
      <c r="K151" s="0" t="n">
        <v>214</v>
      </c>
      <c r="L151" s="0" t="n">
        <v>16</v>
      </c>
      <c r="M151" s="0" t="n">
        <v>3</v>
      </c>
      <c r="O151" s="0" t="n">
        <v>2</v>
      </c>
      <c r="P151" s="0" t="n">
        <f aca="false">ROUND(Source!EK134,O151)</f>
        <v>0</v>
      </c>
      <c r="W151" s="0" t="n">
        <v>0</v>
      </c>
      <c r="X151" s="0" t="n">
        <v>1</v>
      </c>
      <c r="Y151" s="0" t="n">
        <v>0</v>
      </c>
      <c r="Z151" s="0" t="n">
        <v>0</v>
      </c>
      <c r="AA151" s="0" t="n">
        <v>1</v>
      </c>
      <c r="AB151" s="0" t="n">
        <v>0</v>
      </c>
    </row>
    <row r="152" customFormat="false" ht="12.75" hidden="false" customHeight="false" outlineLevel="0" collapsed="false">
      <c r="A152" s="0" t="n">
        <v>50</v>
      </c>
      <c r="B152" s="0" t="n">
        <v>0</v>
      </c>
      <c r="C152" s="0" t="n">
        <v>0</v>
      </c>
      <c r="D152" s="0" t="n">
        <v>1</v>
      </c>
      <c r="E152" s="0" t="n">
        <v>215</v>
      </c>
      <c r="F152" s="0" t="n">
        <f aca="false">ROUND(Source!AT134,O152)</f>
        <v>0</v>
      </c>
      <c r="G152" s="0" t="s">
        <v>108</v>
      </c>
      <c r="H152" s="0" t="s">
        <v>109</v>
      </c>
      <c r="K152" s="0" t="n">
        <v>215</v>
      </c>
      <c r="L152" s="0" t="n">
        <v>17</v>
      </c>
      <c r="M152" s="0" t="n">
        <v>3</v>
      </c>
      <c r="O152" s="0" t="n">
        <v>2</v>
      </c>
      <c r="P152" s="0" t="n">
        <f aca="false">ROUND(Source!EL134,O152)</f>
        <v>0</v>
      </c>
      <c r="W152" s="0" t="n">
        <v>0</v>
      </c>
      <c r="X152" s="0" t="n">
        <v>1</v>
      </c>
      <c r="Y152" s="0" t="n">
        <v>0</v>
      </c>
      <c r="Z152" s="0" t="n">
        <v>0</v>
      </c>
      <c r="AA152" s="0" t="n">
        <v>1</v>
      </c>
      <c r="AB152" s="0" t="n">
        <v>0</v>
      </c>
    </row>
    <row r="153" customFormat="false" ht="12.75" hidden="false" customHeight="false" outlineLevel="0" collapsed="false">
      <c r="A153" s="0" t="n">
        <v>50</v>
      </c>
      <c r="B153" s="0" t="n">
        <v>0</v>
      </c>
      <c r="C153" s="0" t="n">
        <v>0</v>
      </c>
      <c r="D153" s="0" t="n">
        <v>1</v>
      </c>
      <c r="E153" s="0" t="n">
        <v>217</v>
      </c>
      <c r="F153" s="0" t="n">
        <f aca="false">ROUND(Source!AU134,O153)</f>
        <v>2757.05</v>
      </c>
      <c r="G153" s="0" t="s">
        <v>110</v>
      </c>
      <c r="H153" s="0" t="s">
        <v>111</v>
      </c>
      <c r="K153" s="0" t="n">
        <v>217</v>
      </c>
      <c r="L153" s="0" t="n">
        <v>18</v>
      </c>
      <c r="M153" s="0" t="n">
        <v>3</v>
      </c>
      <c r="O153" s="0" t="n">
        <v>2</v>
      </c>
      <c r="P153" s="0" t="n">
        <f aca="false">ROUND(Source!EM134,O153)</f>
        <v>39613.84</v>
      </c>
      <c r="W153" s="0" t="n">
        <v>2757.05</v>
      </c>
      <c r="X153" s="0" t="n">
        <v>1</v>
      </c>
      <c r="Y153" s="0" t="n">
        <v>2757.05</v>
      </c>
      <c r="Z153" s="0" t="n">
        <v>39613.84</v>
      </c>
      <c r="AA153" s="0" t="n">
        <v>1</v>
      </c>
      <c r="AB153" s="0" t="n">
        <v>39613.84</v>
      </c>
    </row>
    <row r="154" customFormat="false" ht="12.75" hidden="false" customHeight="false" outlineLevel="0" collapsed="false">
      <c r="A154" s="0" t="n">
        <v>50</v>
      </c>
      <c r="B154" s="0" t="n">
        <v>0</v>
      </c>
      <c r="C154" s="0" t="n">
        <v>0</v>
      </c>
      <c r="D154" s="0" t="n">
        <v>1</v>
      </c>
      <c r="E154" s="0" t="n">
        <v>230</v>
      </c>
      <c r="F154" s="0" t="n">
        <f aca="false">ROUND(Source!BA134,O154)</f>
        <v>0</v>
      </c>
      <c r="G154" s="0" t="s">
        <v>112</v>
      </c>
      <c r="H154" s="0" t="s">
        <v>113</v>
      </c>
      <c r="K154" s="0" t="n">
        <v>230</v>
      </c>
      <c r="L154" s="0" t="n">
        <v>19</v>
      </c>
      <c r="M154" s="0" t="n">
        <v>3</v>
      </c>
      <c r="O154" s="0" t="n">
        <v>2</v>
      </c>
      <c r="P154" s="0" t="n">
        <f aca="false">ROUND(Source!ES134,O154)</f>
        <v>0</v>
      </c>
      <c r="W154" s="0" t="n">
        <v>0</v>
      </c>
      <c r="X154" s="0" t="n">
        <v>1</v>
      </c>
      <c r="Y154" s="0" t="n">
        <v>0</v>
      </c>
      <c r="Z154" s="0" t="n">
        <v>0</v>
      </c>
      <c r="AA154" s="0" t="n">
        <v>1</v>
      </c>
      <c r="AB154" s="0" t="n">
        <v>0</v>
      </c>
    </row>
    <row r="155" customFormat="false" ht="12.75" hidden="false" customHeight="false" outlineLevel="0" collapsed="false">
      <c r="A155" s="0" t="n">
        <v>50</v>
      </c>
      <c r="B155" s="0" t="n">
        <v>0</v>
      </c>
      <c r="C155" s="0" t="n">
        <v>0</v>
      </c>
      <c r="D155" s="0" t="n">
        <v>1</v>
      </c>
      <c r="E155" s="0" t="n">
        <v>206</v>
      </c>
      <c r="F155" s="0" t="n">
        <f aca="false">ROUND(Source!T134,O155)</f>
        <v>0</v>
      </c>
      <c r="G155" s="0" t="s">
        <v>114</v>
      </c>
      <c r="H155" s="0" t="s">
        <v>16</v>
      </c>
      <c r="K155" s="0" t="n">
        <v>206</v>
      </c>
      <c r="L155" s="0" t="n">
        <v>20</v>
      </c>
      <c r="M155" s="0" t="n">
        <v>3</v>
      </c>
      <c r="O155" s="0" t="n">
        <v>2</v>
      </c>
      <c r="P155" s="0" t="n">
        <f aca="false">ROUND(Source!DL134,O155)</f>
        <v>0</v>
      </c>
      <c r="W155" s="0" t="n">
        <v>0</v>
      </c>
      <c r="X155" s="0" t="n">
        <v>1</v>
      </c>
      <c r="Y155" s="0" t="n">
        <v>0</v>
      </c>
      <c r="Z155" s="0" t="n">
        <v>0</v>
      </c>
      <c r="AA155" s="0" t="n">
        <v>1</v>
      </c>
      <c r="AB155" s="0" t="n">
        <v>0</v>
      </c>
    </row>
    <row r="156" customFormat="false" ht="12.75" hidden="false" customHeight="false" outlineLevel="0" collapsed="false">
      <c r="A156" s="0" t="n">
        <v>50</v>
      </c>
      <c r="B156" s="0" t="n">
        <v>0</v>
      </c>
      <c r="C156" s="0" t="n">
        <v>0</v>
      </c>
      <c r="D156" s="0" t="n">
        <v>1</v>
      </c>
      <c r="E156" s="0" t="n">
        <v>207</v>
      </c>
      <c r="F156" s="0" t="n">
        <f aca="false">Source!U134</f>
        <v>0</v>
      </c>
      <c r="G156" s="0" t="s">
        <v>115</v>
      </c>
      <c r="H156" s="0" t="s">
        <v>116</v>
      </c>
      <c r="K156" s="0" t="n">
        <v>207</v>
      </c>
      <c r="L156" s="0" t="n">
        <v>21</v>
      </c>
      <c r="M156" s="0" t="n">
        <v>3</v>
      </c>
      <c r="O156" s="0" t="n">
        <v>-1</v>
      </c>
      <c r="P156" s="0" t="n">
        <f aca="false">Source!DM134</f>
        <v>0</v>
      </c>
      <c r="W156" s="0" t="n">
        <v>0</v>
      </c>
      <c r="X156" s="0" t="n">
        <v>1</v>
      </c>
      <c r="Y156" s="0" t="n">
        <v>0</v>
      </c>
      <c r="Z156" s="0" t="n">
        <v>0</v>
      </c>
      <c r="AA156" s="0" t="n">
        <v>1</v>
      </c>
      <c r="AB156" s="0" t="n">
        <v>0</v>
      </c>
    </row>
    <row r="157" customFormat="false" ht="12.75" hidden="false" customHeight="false" outlineLevel="0" collapsed="false">
      <c r="A157" s="0" t="n">
        <v>50</v>
      </c>
      <c r="B157" s="0" t="n">
        <v>0</v>
      </c>
      <c r="C157" s="0" t="n">
        <v>0</v>
      </c>
      <c r="D157" s="0" t="n">
        <v>1</v>
      </c>
      <c r="E157" s="0" t="n">
        <v>208</v>
      </c>
      <c r="F157" s="0" t="n">
        <f aca="false">Source!V134</f>
        <v>0</v>
      </c>
      <c r="G157" s="0" t="s">
        <v>117</v>
      </c>
      <c r="H157" s="0" t="s">
        <v>118</v>
      </c>
      <c r="K157" s="0" t="n">
        <v>208</v>
      </c>
      <c r="L157" s="0" t="n">
        <v>22</v>
      </c>
      <c r="M157" s="0" t="n">
        <v>3</v>
      </c>
      <c r="O157" s="0" t="n">
        <v>-1</v>
      </c>
      <c r="P157" s="0" t="n">
        <f aca="false">Source!DN134</f>
        <v>0</v>
      </c>
      <c r="W157" s="0" t="n">
        <v>0</v>
      </c>
      <c r="X157" s="0" t="n">
        <v>1</v>
      </c>
      <c r="Y157" s="0" t="n">
        <v>0</v>
      </c>
      <c r="Z157" s="0" t="n">
        <v>0</v>
      </c>
      <c r="AA157" s="0" t="n">
        <v>1</v>
      </c>
      <c r="AB157" s="0" t="n">
        <v>0</v>
      </c>
    </row>
    <row r="158" customFormat="false" ht="12.75" hidden="false" customHeight="false" outlineLevel="0" collapsed="false">
      <c r="A158" s="0" t="n">
        <v>50</v>
      </c>
      <c r="B158" s="0" t="n">
        <v>0</v>
      </c>
      <c r="C158" s="0" t="n">
        <v>0</v>
      </c>
      <c r="D158" s="0" t="n">
        <v>1</v>
      </c>
      <c r="E158" s="0" t="n">
        <v>209</v>
      </c>
      <c r="F158" s="0" t="n">
        <f aca="false">ROUND(Source!W134,O158)</f>
        <v>0</v>
      </c>
      <c r="G158" s="0" t="s">
        <v>119</v>
      </c>
      <c r="H158" s="0" t="s">
        <v>120</v>
      </c>
      <c r="K158" s="0" t="n">
        <v>209</v>
      </c>
      <c r="L158" s="0" t="n">
        <v>23</v>
      </c>
      <c r="M158" s="0" t="n">
        <v>3</v>
      </c>
      <c r="O158" s="0" t="n">
        <v>2</v>
      </c>
      <c r="P158" s="0" t="n">
        <f aca="false">ROUND(Source!DO134,O158)</f>
        <v>0</v>
      </c>
      <c r="W158" s="0" t="n">
        <v>0</v>
      </c>
      <c r="X158" s="0" t="n">
        <v>1</v>
      </c>
      <c r="Y158" s="0" t="n">
        <v>0</v>
      </c>
      <c r="Z158" s="0" t="n">
        <v>0</v>
      </c>
      <c r="AA158" s="0" t="n">
        <v>1</v>
      </c>
      <c r="AB158" s="0" t="n">
        <v>0</v>
      </c>
    </row>
    <row r="159" customFormat="false" ht="12.75" hidden="false" customHeight="false" outlineLevel="0" collapsed="false">
      <c r="A159" s="0" t="n">
        <v>50</v>
      </c>
      <c r="B159" s="0" t="n">
        <v>0</v>
      </c>
      <c r="C159" s="0" t="n">
        <v>0</v>
      </c>
      <c r="D159" s="0" t="n">
        <v>1</v>
      </c>
      <c r="E159" s="0" t="n">
        <v>233</v>
      </c>
      <c r="F159" s="0" t="n">
        <f aca="false">ROUND(Source!BD134,O159)</f>
        <v>0</v>
      </c>
      <c r="G159" s="0" t="s">
        <v>121</v>
      </c>
      <c r="H159" s="0" t="s">
        <v>122</v>
      </c>
      <c r="K159" s="0" t="n">
        <v>233</v>
      </c>
      <c r="L159" s="0" t="n">
        <v>24</v>
      </c>
      <c r="M159" s="0" t="n">
        <v>3</v>
      </c>
      <c r="O159" s="0" t="n">
        <v>2</v>
      </c>
      <c r="P159" s="0" t="n">
        <f aca="false">ROUND(Source!EV134,O159)</f>
        <v>0</v>
      </c>
      <c r="W159" s="0" t="n">
        <v>0</v>
      </c>
      <c r="X159" s="0" t="n">
        <v>1</v>
      </c>
      <c r="Y159" s="0" t="n">
        <v>0</v>
      </c>
      <c r="Z159" s="0" t="n">
        <v>0</v>
      </c>
      <c r="AA159" s="0" t="n">
        <v>1</v>
      </c>
      <c r="AB159" s="0" t="n">
        <v>0</v>
      </c>
    </row>
    <row r="160" customFormat="false" ht="12.75" hidden="false" customHeight="false" outlineLevel="0" collapsed="false">
      <c r="A160" s="0" t="n">
        <v>50</v>
      </c>
      <c r="B160" s="0" t="n">
        <v>0</v>
      </c>
      <c r="C160" s="0" t="n">
        <v>0</v>
      </c>
      <c r="D160" s="0" t="n">
        <v>1</v>
      </c>
      <c r="E160" s="0" t="n">
        <v>210</v>
      </c>
      <c r="F160" s="0" t="n">
        <f aca="false">ROUND(Source!X134,O160)</f>
        <v>0</v>
      </c>
      <c r="G160" s="0" t="s">
        <v>123</v>
      </c>
      <c r="H160" s="0" t="s">
        <v>124</v>
      </c>
      <c r="K160" s="0" t="n">
        <v>210</v>
      </c>
      <c r="L160" s="0" t="n">
        <v>25</v>
      </c>
      <c r="M160" s="0" t="n">
        <v>3</v>
      </c>
      <c r="O160" s="0" t="n">
        <v>2</v>
      </c>
      <c r="P160" s="0" t="n">
        <f aca="false">ROUND(Source!DP134,O160)</f>
        <v>0</v>
      </c>
      <c r="W160" s="0" t="n">
        <v>0</v>
      </c>
      <c r="X160" s="0" t="n">
        <v>1</v>
      </c>
      <c r="Y160" s="0" t="n">
        <v>0</v>
      </c>
      <c r="Z160" s="0" t="n">
        <v>0</v>
      </c>
      <c r="AA160" s="0" t="n">
        <v>1</v>
      </c>
      <c r="AB160" s="0" t="n">
        <v>0</v>
      </c>
    </row>
    <row r="161" customFormat="false" ht="12.75" hidden="false" customHeight="false" outlineLevel="0" collapsed="false">
      <c r="A161" s="0" t="n">
        <v>50</v>
      </c>
      <c r="B161" s="0" t="n">
        <v>0</v>
      </c>
      <c r="C161" s="0" t="n">
        <v>0</v>
      </c>
      <c r="D161" s="0" t="n">
        <v>1</v>
      </c>
      <c r="E161" s="0" t="n">
        <v>211</v>
      </c>
      <c r="F161" s="0" t="n">
        <f aca="false">ROUND(Source!Y134,O161)</f>
        <v>0</v>
      </c>
      <c r="G161" s="0" t="s">
        <v>125</v>
      </c>
      <c r="H161" s="0" t="s">
        <v>126</v>
      </c>
      <c r="K161" s="0" t="n">
        <v>211</v>
      </c>
      <c r="L161" s="0" t="n">
        <v>26</v>
      </c>
      <c r="M161" s="0" t="n">
        <v>3</v>
      </c>
      <c r="O161" s="0" t="n">
        <v>2</v>
      </c>
      <c r="P161" s="0" t="n">
        <f aca="false">ROUND(Source!DQ134,O161)</f>
        <v>0</v>
      </c>
      <c r="W161" s="0" t="n">
        <v>0</v>
      </c>
      <c r="X161" s="0" t="n">
        <v>1</v>
      </c>
      <c r="Y161" s="0" t="n">
        <v>0</v>
      </c>
      <c r="Z161" s="0" t="n">
        <v>0</v>
      </c>
      <c r="AA161" s="0" t="n">
        <v>1</v>
      </c>
      <c r="AB161" s="0" t="n">
        <v>0</v>
      </c>
    </row>
    <row r="162" customFormat="false" ht="12.75" hidden="false" customHeight="false" outlineLevel="0" collapsed="false">
      <c r="A162" s="0" t="n">
        <v>50</v>
      </c>
      <c r="B162" s="0" t="n">
        <v>0</v>
      </c>
      <c r="C162" s="0" t="n">
        <v>0</v>
      </c>
      <c r="D162" s="0" t="n">
        <v>1</v>
      </c>
      <c r="E162" s="0" t="n">
        <v>224</v>
      </c>
      <c r="F162" s="0" t="n">
        <f aca="false">ROUND(Source!AR134,O162)</f>
        <v>2757.05</v>
      </c>
      <c r="G162" s="0" t="s">
        <v>127</v>
      </c>
      <c r="H162" s="0" t="s">
        <v>128</v>
      </c>
      <c r="K162" s="0" t="n">
        <v>224</v>
      </c>
      <c r="L162" s="0" t="n">
        <v>27</v>
      </c>
      <c r="M162" s="0" t="n">
        <v>3</v>
      </c>
      <c r="O162" s="0" t="n">
        <v>2</v>
      </c>
      <c r="P162" s="0" t="n">
        <f aca="false">ROUND(Source!EJ134,O162)</f>
        <v>39613.84</v>
      </c>
      <c r="W162" s="0" t="n">
        <v>2757.05</v>
      </c>
      <c r="X162" s="0" t="n">
        <v>1</v>
      </c>
      <c r="Y162" s="0" t="n">
        <v>2757.05</v>
      </c>
      <c r="Z162" s="0" t="n">
        <v>39613.84</v>
      </c>
      <c r="AA162" s="0" t="n">
        <v>1</v>
      </c>
      <c r="AB162" s="0" t="n">
        <v>39613.84</v>
      </c>
    </row>
    <row r="165" customFormat="false" ht="12.75" hidden="false" customHeight="false" outlineLevel="0" collapsed="false">
      <c r="A165" s="0" t="n">
        <v>70</v>
      </c>
      <c r="B165" s="0" t="n">
        <v>1</v>
      </c>
      <c r="D165" s="0" t="n">
        <v>1</v>
      </c>
      <c r="E165" s="0" t="s">
        <v>133</v>
      </c>
      <c r="F165" s="0" t="s">
        <v>134</v>
      </c>
      <c r="G165" s="0" t="n">
        <v>0</v>
      </c>
      <c r="H165" s="0" t="n">
        <v>0</v>
      </c>
      <c r="J165" s="0" t="n">
        <v>0</v>
      </c>
      <c r="K165" s="0" t="n">
        <v>0</v>
      </c>
      <c r="N165" s="0" t="n">
        <v>0</v>
      </c>
      <c r="O165" s="0" t="n">
        <v>0</v>
      </c>
    </row>
    <row r="167" customFormat="false" ht="12.75" hidden="false" customHeight="false" outlineLevel="0" collapsed="false">
      <c r="A167" s="0" t="n">
        <v>-1</v>
      </c>
    </row>
    <row r="169" customFormat="false" ht="12.75" hidden="false" customHeight="false" outlineLevel="0" collapsed="false">
      <c r="A169" s="0" t="n">
        <v>75</v>
      </c>
      <c r="B169" s="0" t="s">
        <v>135</v>
      </c>
      <c r="C169" s="0" t="n">
        <v>2000</v>
      </c>
      <c r="D169" s="0" t="n">
        <v>0</v>
      </c>
      <c r="E169" s="0" t="n">
        <v>1</v>
      </c>
      <c r="G169" s="0" t="n">
        <v>0</v>
      </c>
      <c r="H169" s="0" t="n">
        <v>1</v>
      </c>
      <c r="I169" s="0" t="n">
        <v>1</v>
      </c>
      <c r="J169" s="0" t="n">
        <v>3</v>
      </c>
      <c r="K169" s="0" t="n">
        <v>0</v>
      </c>
      <c r="L169" s="0" t="n">
        <v>0</v>
      </c>
      <c r="M169" s="0" t="n">
        <v>0</v>
      </c>
      <c r="N169" s="0" t="n">
        <v>86514064</v>
      </c>
      <c r="O169" s="0" t="n">
        <v>1</v>
      </c>
    </row>
    <row r="170" customFormat="false" ht="12.75" hidden="false" customHeight="false" outlineLevel="0" collapsed="false">
      <c r="A170" s="0" t="n">
        <v>75</v>
      </c>
      <c r="B170" s="0" t="s">
        <v>136</v>
      </c>
      <c r="C170" s="0" t="n">
        <v>2026</v>
      </c>
      <c r="D170" s="0" t="n">
        <v>0</v>
      </c>
      <c r="E170" s="0" t="n">
        <v>7</v>
      </c>
      <c r="G170" s="0" t="n">
        <v>0</v>
      </c>
      <c r="H170" s="0" t="n">
        <v>2</v>
      </c>
      <c r="I170" s="0" t="n">
        <v>1</v>
      </c>
      <c r="J170" s="0" t="n">
        <v>3</v>
      </c>
      <c r="K170" s="0" t="n">
        <v>0</v>
      </c>
      <c r="L170" s="0" t="n">
        <v>0</v>
      </c>
      <c r="M170" s="0" t="n">
        <v>1</v>
      </c>
      <c r="N170" s="0" t="n">
        <v>86514065</v>
      </c>
      <c r="O170" s="0" t="n">
        <v>2</v>
      </c>
    </row>
    <row r="174" customFormat="false" ht="12.75" hidden="false" customHeight="false" outlineLevel="0" collapsed="false">
      <c r="A174" s="0" t="n">
        <v>65</v>
      </c>
      <c r="C174" s="0" t="n">
        <v>1</v>
      </c>
      <c r="D174" s="0" t="n">
        <v>0</v>
      </c>
      <c r="E174" s="0" t="n">
        <v>245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C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44</v>
      </c>
      <c r="D1" s="0" t="s">
        <v>137</v>
      </c>
      <c r="F1" s="0" t="n">
        <v>0</v>
      </c>
      <c r="G1" s="0" t="n">
        <v>0</v>
      </c>
      <c r="H1" s="0" t="n">
        <v>0</v>
      </c>
      <c r="I1" s="0" t="s">
        <v>46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47</v>
      </c>
      <c r="G4" s="0" t="s">
        <v>48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51</v>
      </c>
      <c r="C12" s="0" t="n">
        <v>0</v>
      </c>
      <c r="E12" s="0" t="n">
        <v>0</v>
      </c>
      <c r="F12" s="0" t="s">
        <v>49</v>
      </c>
      <c r="G12" s="0" t="s">
        <v>50</v>
      </c>
      <c r="I12" s="0" t="n">
        <v>0</v>
      </c>
      <c r="J12" s="0" t="s">
        <v>51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52</v>
      </c>
      <c r="V12" s="0" t="n">
        <v>9</v>
      </c>
      <c r="BB12" s="0" t="n">
        <v>0</v>
      </c>
      <c r="BH12" s="0" t="s">
        <v>53</v>
      </c>
      <c r="BI12" s="0" t="s">
        <v>54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55</v>
      </c>
      <c r="CA12" s="0" t="s">
        <v>56</v>
      </c>
      <c r="CB12" s="0" t="s">
        <v>56</v>
      </c>
      <c r="CC12" s="0" t="s">
        <v>56</v>
      </c>
      <c r="CD12" s="0" t="s">
        <v>56</v>
      </c>
      <c r="CE12" s="0" t="s">
        <v>57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58</v>
      </c>
      <c r="CR12" s="0" t="s">
        <v>59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4" customFormat="false" ht="12.75" hidden="false" customHeight="false" outlineLevel="0" collapsed="false">
      <c r="A14" s="0" t="n">
        <v>22</v>
      </c>
      <c r="B14" s="0" t="n">
        <v>1</v>
      </c>
      <c r="C14" s="0" t="n">
        <v>0</v>
      </c>
      <c r="D14" s="0" t="n">
        <v>86514064</v>
      </c>
      <c r="E14" s="0" t="n">
        <v>86514065</v>
      </c>
      <c r="F14" s="0" t="n">
        <v>2</v>
      </c>
      <c r="G14" s="0" t="n">
        <v>1</v>
      </c>
    </row>
    <row r="16" customFormat="false" ht="12.75" hidden="false" customHeight="false" outlineLevel="0" collapsed="false">
      <c r="A16" s="0" t="n">
        <v>3</v>
      </c>
      <c r="B16" s="0" t="n">
        <v>1</v>
      </c>
      <c r="C16" s="0" t="s">
        <v>49</v>
      </c>
      <c r="D16" s="0" t="s">
        <v>50</v>
      </c>
      <c r="E16" s="0" t="n">
        <f aca="false">ROUND((Source!F120)/1000,2)</f>
        <v>0</v>
      </c>
      <c r="F16" s="0" t="n">
        <f aca="false">ROUND((Source!F122)/1000,2)</f>
        <v>0</v>
      </c>
      <c r="G16" s="0" t="n">
        <f aca="false">ROUND((Source!F113)/1000,2)</f>
        <v>0</v>
      </c>
      <c r="H16" s="0" t="n">
        <f aca="false">ROUND((Source!F123)/1000+(Source!F124)/1000,2)</f>
        <v>2.76</v>
      </c>
      <c r="I16" s="0" t="n">
        <f aca="false">E16+F16+G16+H16</f>
        <v>2.76</v>
      </c>
      <c r="J16" s="0" t="n">
        <f aca="false">ROUND((Source!F119+Source!F118)/1000,2)</f>
        <v>0</v>
      </c>
      <c r="K16" s="0" t="n">
        <v>2.76</v>
      </c>
      <c r="L16" s="0" t="n">
        <v>0</v>
      </c>
      <c r="M16" s="0" t="n">
        <v>0</v>
      </c>
      <c r="N16" s="0" t="n">
        <f aca="false">I16+L16+M16</f>
        <v>2.76</v>
      </c>
      <c r="T16" s="0" t="n">
        <f aca="false">ROUND((Source!P120)/1000,2)</f>
        <v>0</v>
      </c>
      <c r="U16" s="0" t="n">
        <f aca="false">ROUND((Source!P122)/1000,2)</f>
        <v>0</v>
      </c>
      <c r="V16" s="0" t="n">
        <f aca="false">ROUND((Source!P113)/1000,2)</f>
        <v>0</v>
      </c>
      <c r="W16" s="0" t="n">
        <f aca="false">ROUND((Source!P123)/1000+(Source!P124)/1000,2)</f>
        <v>39.61</v>
      </c>
      <c r="X16" s="0" t="n">
        <f aca="false">T16+U16+V16+W16</f>
        <v>39.61</v>
      </c>
      <c r="Y16" s="0" t="n">
        <f aca="false">ROUND((Source!P119+Source!P118)/1000,2)</f>
        <v>0</v>
      </c>
      <c r="Z16" s="0" t="n">
        <v>39.61</v>
      </c>
      <c r="AA16" s="0" t="n">
        <v>0</v>
      </c>
      <c r="AB16" s="0" t="n">
        <v>0</v>
      </c>
      <c r="AC16" s="0" t="n">
        <f aca="false">X16+AA16+AB16</f>
        <v>39.61</v>
      </c>
      <c r="AI16" s="0" t="n">
        <v>9</v>
      </c>
      <c r="AJ16" s="0" t="n">
        <v>0</v>
      </c>
      <c r="AK16" s="0" t="s">
        <v>50</v>
      </c>
      <c r="AN16" s="0" t="n">
        <v>0</v>
      </c>
      <c r="AT16" s="0" t="n">
        <v>2757.05</v>
      </c>
      <c r="AU16" s="0" t="n">
        <v>0</v>
      </c>
      <c r="AV16" s="0" t="n">
        <v>0</v>
      </c>
      <c r="AW16" s="0" t="n">
        <v>0</v>
      </c>
      <c r="AX16" s="0" t="n">
        <v>0</v>
      </c>
      <c r="AY16" s="0" t="n">
        <v>2757.05</v>
      </c>
      <c r="AZ16" s="0" t="n">
        <v>0</v>
      </c>
      <c r="BA16" s="0" t="n">
        <v>0</v>
      </c>
      <c r="BB16" s="0" t="n">
        <v>0</v>
      </c>
      <c r="BC16" s="0" t="n">
        <v>0</v>
      </c>
      <c r="BD16" s="0" t="n">
        <v>2757.05</v>
      </c>
      <c r="BE16" s="0" t="n">
        <v>0</v>
      </c>
      <c r="BF16" s="0" t="n">
        <v>0</v>
      </c>
      <c r="BG16" s="0" t="n">
        <v>0</v>
      </c>
      <c r="BH16" s="0" t="n">
        <v>0</v>
      </c>
      <c r="BI16" s="0" t="n">
        <v>0</v>
      </c>
      <c r="BJ16" s="0" t="n">
        <v>0</v>
      </c>
      <c r="BK16" s="0" t="n">
        <v>2757.05</v>
      </c>
      <c r="BR16" s="0" t="n">
        <v>39613.84</v>
      </c>
      <c r="BS16" s="0" t="n">
        <v>0</v>
      </c>
      <c r="BT16" s="0" t="n">
        <v>0</v>
      </c>
      <c r="BU16" s="0" t="n">
        <v>0</v>
      </c>
      <c r="BV16" s="0" t="n">
        <v>0</v>
      </c>
      <c r="BW16" s="0" t="n">
        <v>39613.84</v>
      </c>
      <c r="BX16" s="0" t="n">
        <v>0</v>
      </c>
      <c r="BY16" s="0" t="n">
        <v>0</v>
      </c>
      <c r="BZ16" s="0" t="n">
        <v>0</v>
      </c>
      <c r="CA16" s="0" t="n">
        <v>0</v>
      </c>
      <c r="CB16" s="0" t="n">
        <v>39613.84</v>
      </c>
      <c r="CC16" s="0" t="n">
        <v>0</v>
      </c>
      <c r="CD16" s="0" t="n">
        <v>0</v>
      </c>
      <c r="CE16" s="0" t="n">
        <v>0</v>
      </c>
      <c r="CF16" s="0" t="n">
        <v>0</v>
      </c>
      <c r="CG16" s="0" t="n">
        <v>0</v>
      </c>
      <c r="CH16" s="0" t="n">
        <v>0</v>
      </c>
      <c r="CI16" s="0" t="n">
        <v>39613.84</v>
      </c>
    </row>
    <row r="18" customFormat="false" ht="12.75" hidden="false" customHeight="false" outlineLevel="0" collapsed="false">
      <c r="A18" s="0" t="n">
        <v>51</v>
      </c>
      <c r="E18" s="0" t="n">
        <v>0</v>
      </c>
      <c r="F18" s="0" t="n">
        <v>0</v>
      </c>
      <c r="G18" s="0" t="n">
        <v>0</v>
      </c>
      <c r="H18" s="0" t="n">
        <v>2.76</v>
      </c>
      <c r="I18" s="0" t="n">
        <v>2.76</v>
      </c>
      <c r="J18" s="0" t="n">
        <v>0</v>
      </c>
      <c r="K18" s="0" t="n">
        <v>2.76</v>
      </c>
      <c r="L18" s="0" t="n">
        <v>0</v>
      </c>
      <c r="M18" s="0" t="n">
        <v>0</v>
      </c>
      <c r="N18" s="0" t="n">
        <v>2.76</v>
      </c>
      <c r="T18" s="0" t="n">
        <v>0</v>
      </c>
      <c r="U18" s="0" t="n">
        <v>0</v>
      </c>
      <c r="V18" s="0" t="n">
        <v>0</v>
      </c>
      <c r="W18" s="0" t="n">
        <v>39.61</v>
      </c>
      <c r="X18" s="0" t="n">
        <v>39.61</v>
      </c>
      <c r="Y18" s="0" t="n">
        <v>0</v>
      </c>
      <c r="Z18" s="0" t="n">
        <v>39.61</v>
      </c>
      <c r="AA18" s="0" t="n">
        <v>0</v>
      </c>
      <c r="AB18" s="0" t="n">
        <v>0</v>
      </c>
      <c r="AC18" s="0" t="n">
        <v>39.61</v>
      </c>
    </row>
    <row r="20" customFormat="false" ht="12.75" hidden="false" customHeight="false" outlineLevel="0" collapsed="false">
      <c r="A20" s="0" t="n">
        <v>50</v>
      </c>
      <c r="B20" s="0" t="n">
        <v>0</v>
      </c>
      <c r="C20" s="0" t="n">
        <v>0</v>
      </c>
      <c r="D20" s="0" t="n">
        <v>1</v>
      </c>
      <c r="E20" s="0" t="n">
        <v>201</v>
      </c>
      <c r="F20" s="0" t="n">
        <v>2757.05</v>
      </c>
      <c r="G20" s="0" t="s">
        <v>76</v>
      </c>
      <c r="H20" s="0" t="s">
        <v>77</v>
      </c>
      <c r="K20" s="0" t="n">
        <v>201</v>
      </c>
      <c r="L20" s="0" t="n">
        <v>1</v>
      </c>
      <c r="M20" s="0" t="n">
        <v>3</v>
      </c>
      <c r="O20" s="0" t="n">
        <v>2</v>
      </c>
      <c r="P20" s="0" t="n">
        <v>39613.84</v>
      </c>
    </row>
    <row r="21" customFormat="false" ht="12.75" hidden="false" customHeight="false" outlineLevel="0" collapsed="false">
      <c r="A21" s="0" t="n">
        <v>50</v>
      </c>
      <c r="B21" s="0" t="n">
        <v>0</v>
      </c>
      <c r="C21" s="0" t="n">
        <v>0</v>
      </c>
      <c r="D21" s="0" t="n">
        <v>1</v>
      </c>
      <c r="E21" s="0" t="n">
        <v>202</v>
      </c>
      <c r="F21" s="0" t="n">
        <v>0</v>
      </c>
      <c r="G21" s="0" t="s">
        <v>78</v>
      </c>
      <c r="H21" s="0" t="s">
        <v>79</v>
      </c>
      <c r="K21" s="0" t="n">
        <v>202</v>
      </c>
      <c r="L21" s="0" t="n">
        <v>2</v>
      </c>
      <c r="M21" s="0" t="n">
        <v>3</v>
      </c>
      <c r="O21" s="0" t="n">
        <v>2</v>
      </c>
      <c r="P21" s="0" t="n">
        <v>0</v>
      </c>
    </row>
    <row r="22" customFormat="false" ht="12.75" hidden="false" customHeight="false" outlineLevel="0" collapsed="false">
      <c r="A22" s="0" t="n">
        <v>50</v>
      </c>
      <c r="B22" s="0" t="n">
        <v>0</v>
      </c>
      <c r="C22" s="0" t="n">
        <v>0</v>
      </c>
      <c r="D22" s="0" t="n">
        <v>1</v>
      </c>
      <c r="E22" s="0" t="n">
        <v>222</v>
      </c>
      <c r="F22" s="0" t="n">
        <v>0</v>
      </c>
      <c r="G22" s="0" t="s">
        <v>80</v>
      </c>
      <c r="H22" s="0" t="s">
        <v>81</v>
      </c>
      <c r="K22" s="0" t="n">
        <v>222</v>
      </c>
      <c r="L22" s="0" t="n">
        <v>3</v>
      </c>
      <c r="M22" s="0" t="n">
        <v>3</v>
      </c>
      <c r="O22" s="0" t="n">
        <v>2</v>
      </c>
      <c r="P22" s="0" t="n">
        <v>0</v>
      </c>
    </row>
    <row r="23" customFormat="false" ht="12.75" hidden="false" customHeight="false" outlineLevel="0" collapsed="false">
      <c r="A23" s="0" t="n">
        <v>50</v>
      </c>
      <c r="B23" s="0" t="n">
        <v>0</v>
      </c>
      <c r="C23" s="0" t="n">
        <v>0</v>
      </c>
      <c r="D23" s="0" t="n">
        <v>1</v>
      </c>
      <c r="E23" s="0" t="n">
        <v>225</v>
      </c>
      <c r="F23" s="0" t="n">
        <v>0</v>
      </c>
      <c r="G23" s="0" t="s">
        <v>82</v>
      </c>
      <c r="H23" s="0" t="s">
        <v>83</v>
      </c>
      <c r="K23" s="0" t="n">
        <v>225</v>
      </c>
      <c r="L23" s="0" t="n">
        <v>4</v>
      </c>
      <c r="M23" s="0" t="n">
        <v>3</v>
      </c>
      <c r="O23" s="0" t="n">
        <v>2</v>
      </c>
      <c r="P23" s="0" t="n">
        <v>0</v>
      </c>
    </row>
    <row r="24" customFormat="false" ht="12.75" hidden="false" customHeight="false" outlineLevel="0" collapsed="false">
      <c r="A24" s="0" t="n">
        <v>50</v>
      </c>
      <c r="B24" s="0" t="n">
        <v>0</v>
      </c>
      <c r="C24" s="0" t="n">
        <v>0</v>
      </c>
      <c r="D24" s="0" t="n">
        <v>1</v>
      </c>
      <c r="E24" s="0" t="n">
        <v>226</v>
      </c>
      <c r="F24" s="0" t="n">
        <v>0</v>
      </c>
      <c r="G24" s="0" t="s">
        <v>84</v>
      </c>
      <c r="H24" s="0" t="s">
        <v>85</v>
      </c>
      <c r="K24" s="0" t="n">
        <v>226</v>
      </c>
      <c r="L24" s="0" t="n">
        <v>5</v>
      </c>
      <c r="M24" s="0" t="n">
        <v>3</v>
      </c>
      <c r="O24" s="0" t="n">
        <v>2</v>
      </c>
      <c r="P24" s="0" t="n">
        <v>0</v>
      </c>
    </row>
    <row r="25" customFormat="false" ht="12.75" hidden="false" customHeight="false" outlineLevel="0" collapsed="false">
      <c r="A25" s="0" t="n">
        <v>50</v>
      </c>
      <c r="B25" s="0" t="n">
        <v>0</v>
      </c>
      <c r="C25" s="0" t="n">
        <v>0</v>
      </c>
      <c r="D25" s="0" t="n">
        <v>1</v>
      </c>
      <c r="E25" s="0" t="n">
        <v>227</v>
      </c>
      <c r="F25" s="0" t="n">
        <v>0</v>
      </c>
      <c r="G25" s="0" t="s">
        <v>86</v>
      </c>
      <c r="H25" s="0" t="s">
        <v>87</v>
      </c>
      <c r="K25" s="0" t="n">
        <v>227</v>
      </c>
      <c r="L25" s="0" t="n">
        <v>6</v>
      </c>
      <c r="M25" s="0" t="n">
        <v>3</v>
      </c>
      <c r="O25" s="0" t="n">
        <v>2</v>
      </c>
      <c r="P25" s="0" t="n">
        <v>0</v>
      </c>
    </row>
    <row r="26" customFormat="false" ht="12.75" hidden="false" customHeight="false" outlineLevel="0" collapsed="false">
      <c r="A26" s="0" t="n">
        <v>50</v>
      </c>
      <c r="B26" s="0" t="n">
        <v>0</v>
      </c>
      <c r="C26" s="0" t="n">
        <v>0</v>
      </c>
      <c r="D26" s="0" t="n">
        <v>1</v>
      </c>
      <c r="E26" s="0" t="n">
        <v>228</v>
      </c>
      <c r="F26" s="0" t="n">
        <v>0</v>
      </c>
      <c r="G26" s="0" t="s">
        <v>88</v>
      </c>
      <c r="H26" s="0" t="s">
        <v>89</v>
      </c>
      <c r="K26" s="0" t="n">
        <v>228</v>
      </c>
      <c r="L26" s="0" t="n">
        <v>7</v>
      </c>
      <c r="M26" s="0" t="n">
        <v>3</v>
      </c>
      <c r="O26" s="0" t="n">
        <v>2</v>
      </c>
      <c r="P26" s="0" t="n">
        <v>0</v>
      </c>
    </row>
    <row r="27" customFormat="false" ht="12.75" hidden="false" customHeight="false" outlineLevel="0" collapsed="false">
      <c r="A27" s="0" t="n">
        <v>50</v>
      </c>
      <c r="B27" s="0" t="n">
        <v>0</v>
      </c>
      <c r="C27" s="0" t="n">
        <v>0</v>
      </c>
      <c r="D27" s="0" t="n">
        <v>1</v>
      </c>
      <c r="E27" s="0" t="n">
        <v>216</v>
      </c>
      <c r="F27" s="0" t="n">
        <v>0</v>
      </c>
      <c r="G27" s="0" t="s">
        <v>90</v>
      </c>
      <c r="H27" s="0" t="s">
        <v>91</v>
      </c>
      <c r="K27" s="0" t="n">
        <v>216</v>
      </c>
      <c r="L27" s="0" t="n">
        <v>8</v>
      </c>
      <c r="M27" s="0" t="n">
        <v>3</v>
      </c>
      <c r="O27" s="0" t="n">
        <v>2</v>
      </c>
      <c r="P27" s="0" t="n">
        <v>0</v>
      </c>
    </row>
    <row r="28" customFormat="false" ht="12.75" hidden="false" customHeight="false" outlineLevel="0" collapsed="false">
      <c r="A28" s="0" t="n">
        <v>50</v>
      </c>
      <c r="B28" s="0" t="n">
        <v>0</v>
      </c>
      <c r="C28" s="0" t="n">
        <v>0</v>
      </c>
      <c r="D28" s="0" t="n">
        <v>1</v>
      </c>
      <c r="E28" s="0" t="n">
        <v>223</v>
      </c>
      <c r="F28" s="0" t="n">
        <v>0</v>
      </c>
      <c r="G28" s="0" t="s">
        <v>92</v>
      </c>
      <c r="H28" s="0" t="s">
        <v>93</v>
      </c>
      <c r="K28" s="0" t="n">
        <v>223</v>
      </c>
      <c r="L28" s="0" t="n">
        <v>9</v>
      </c>
      <c r="M28" s="0" t="n">
        <v>3</v>
      </c>
      <c r="O28" s="0" t="n">
        <v>2</v>
      </c>
      <c r="P28" s="0" t="n">
        <v>0</v>
      </c>
    </row>
    <row r="29" customFormat="false" ht="12.75" hidden="false" customHeight="false" outlineLevel="0" collapsed="false">
      <c r="A29" s="0" t="n">
        <v>50</v>
      </c>
      <c r="B29" s="0" t="n">
        <v>0</v>
      </c>
      <c r="C29" s="0" t="n">
        <v>0</v>
      </c>
      <c r="D29" s="0" t="n">
        <v>1</v>
      </c>
      <c r="E29" s="0" t="n">
        <v>229</v>
      </c>
      <c r="F29" s="0" t="n">
        <v>0</v>
      </c>
      <c r="G29" s="0" t="s">
        <v>94</v>
      </c>
      <c r="H29" s="0" t="s">
        <v>95</v>
      </c>
      <c r="K29" s="0" t="n">
        <v>229</v>
      </c>
      <c r="L29" s="0" t="n">
        <v>10</v>
      </c>
      <c r="M29" s="0" t="n">
        <v>3</v>
      </c>
      <c r="O29" s="0" t="n">
        <v>2</v>
      </c>
      <c r="P29" s="0" t="n">
        <v>0</v>
      </c>
    </row>
    <row r="30" customFormat="false" ht="12.75" hidden="false" customHeight="false" outlineLevel="0" collapsed="false">
      <c r="A30" s="0" t="n">
        <v>50</v>
      </c>
      <c r="B30" s="0" t="n">
        <v>0</v>
      </c>
      <c r="C30" s="0" t="n">
        <v>0</v>
      </c>
      <c r="D30" s="0" t="n">
        <v>1</v>
      </c>
      <c r="E30" s="0" t="n">
        <v>203</v>
      </c>
      <c r="F30" s="0" t="n">
        <v>2757.05</v>
      </c>
      <c r="G30" s="0" t="s">
        <v>96</v>
      </c>
      <c r="H30" s="0" t="s">
        <v>97</v>
      </c>
      <c r="K30" s="0" t="n">
        <v>203</v>
      </c>
      <c r="L30" s="0" t="n">
        <v>11</v>
      </c>
      <c r="M30" s="0" t="n">
        <v>3</v>
      </c>
      <c r="O30" s="0" t="n">
        <v>2</v>
      </c>
      <c r="P30" s="0" t="n">
        <v>39613.84</v>
      </c>
    </row>
    <row r="31" customFormat="false" ht="12.75" hidden="false" customHeight="false" outlineLevel="0" collapsed="false">
      <c r="A31" s="0" t="n">
        <v>50</v>
      </c>
      <c r="B31" s="0" t="n">
        <v>0</v>
      </c>
      <c r="C31" s="0" t="n">
        <v>0</v>
      </c>
      <c r="D31" s="0" t="n">
        <v>1</v>
      </c>
      <c r="E31" s="0" t="n">
        <v>231</v>
      </c>
      <c r="F31" s="0" t="n">
        <v>0</v>
      </c>
      <c r="G31" s="0" t="s">
        <v>98</v>
      </c>
      <c r="H31" s="0" t="s">
        <v>99</v>
      </c>
      <c r="K31" s="0" t="n">
        <v>231</v>
      </c>
      <c r="L31" s="0" t="n">
        <v>12</v>
      </c>
      <c r="M31" s="0" t="n">
        <v>3</v>
      </c>
      <c r="O31" s="0" t="n">
        <v>2</v>
      </c>
      <c r="P31" s="0" t="n">
        <v>0</v>
      </c>
    </row>
    <row r="32" customFormat="false" ht="12.75" hidden="false" customHeight="false" outlineLevel="0" collapsed="false">
      <c r="A32" s="0" t="n">
        <v>50</v>
      </c>
      <c r="B32" s="0" t="n">
        <v>0</v>
      </c>
      <c r="C32" s="0" t="n">
        <v>0</v>
      </c>
      <c r="D32" s="0" t="n">
        <v>1</v>
      </c>
      <c r="E32" s="0" t="n">
        <v>204</v>
      </c>
      <c r="F32" s="0" t="n">
        <v>0</v>
      </c>
      <c r="G32" s="0" t="s">
        <v>100</v>
      </c>
      <c r="H32" s="0" t="s">
        <v>101</v>
      </c>
      <c r="K32" s="0" t="n">
        <v>204</v>
      </c>
      <c r="L32" s="0" t="n">
        <v>13</v>
      </c>
      <c r="M32" s="0" t="n">
        <v>3</v>
      </c>
      <c r="O32" s="0" t="n">
        <v>2</v>
      </c>
      <c r="P32" s="0" t="n">
        <v>0</v>
      </c>
    </row>
    <row r="33" customFormat="false" ht="12.75" hidden="false" customHeight="false" outlineLevel="0" collapsed="false">
      <c r="A33" s="0" t="n">
        <v>50</v>
      </c>
      <c r="B33" s="0" t="n">
        <v>0</v>
      </c>
      <c r="C33" s="0" t="n">
        <v>0</v>
      </c>
      <c r="D33" s="0" t="n">
        <v>1</v>
      </c>
      <c r="E33" s="0" t="n">
        <v>205</v>
      </c>
      <c r="F33" s="0" t="n">
        <v>0</v>
      </c>
      <c r="G33" s="0" t="s">
        <v>102</v>
      </c>
      <c r="H33" s="0" t="s">
        <v>103</v>
      </c>
      <c r="K33" s="0" t="n">
        <v>205</v>
      </c>
      <c r="L33" s="0" t="n">
        <v>14</v>
      </c>
      <c r="M33" s="0" t="n">
        <v>3</v>
      </c>
      <c r="O33" s="0" t="n">
        <v>2</v>
      </c>
      <c r="P33" s="0" t="n">
        <v>0</v>
      </c>
    </row>
    <row r="34" customFormat="false" ht="12.75" hidden="false" customHeight="false" outlineLevel="0" collapsed="false">
      <c r="A34" s="0" t="n">
        <v>50</v>
      </c>
      <c r="B34" s="0" t="n">
        <v>0</v>
      </c>
      <c r="C34" s="0" t="n">
        <v>0</v>
      </c>
      <c r="D34" s="0" t="n">
        <v>1</v>
      </c>
      <c r="E34" s="0" t="n">
        <v>232</v>
      </c>
      <c r="F34" s="0" t="n">
        <v>0</v>
      </c>
      <c r="G34" s="0" t="s">
        <v>104</v>
      </c>
      <c r="H34" s="0" t="s">
        <v>105</v>
      </c>
      <c r="K34" s="0" t="n">
        <v>232</v>
      </c>
      <c r="L34" s="0" t="n">
        <v>15</v>
      </c>
      <c r="M34" s="0" t="n">
        <v>3</v>
      </c>
      <c r="O34" s="0" t="n">
        <v>2</v>
      </c>
      <c r="P34" s="0" t="n">
        <v>0</v>
      </c>
    </row>
    <row r="35" customFormat="false" ht="12.75" hidden="false" customHeight="false" outlineLevel="0" collapsed="false">
      <c r="A35" s="0" t="n">
        <v>50</v>
      </c>
      <c r="B35" s="0" t="n">
        <v>0</v>
      </c>
      <c r="C35" s="0" t="n">
        <v>0</v>
      </c>
      <c r="D35" s="0" t="n">
        <v>1</v>
      </c>
      <c r="E35" s="0" t="n">
        <v>214</v>
      </c>
      <c r="F35" s="0" t="n">
        <v>0</v>
      </c>
      <c r="G35" s="0" t="s">
        <v>106</v>
      </c>
      <c r="H35" s="0" t="s">
        <v>107</v>
      </c>
      <c r="K35" s="0" t="n">
        <v>214</v>
      </c>
      <c r="L35" s="0" t="n">
        <v>16</v>
      </c>
      <c r="M35" s="0" t="n">
        <v>3</v>
      </c>
      <c r="O35" s="0" t="n">
        <v>2</v>
      </c>
      <c r="P35" s="0" t="n">
        <v>0</v>
      </c>
    </row>
    <row r="36" customFormat="false" ht="12.75" hidden="false" customHeight="false" outlineLevel="0" collapsed="false">
      <c r="A36" s="0" t="n">
        <v>50</v>
      </c>
      <c r="B36" s="0" t="n">
        <v>0</v>
      </c>
      <c r="C36" s="0" t="n">
        <v>0</v>
      </c>
      <c r="D36" s="0" t="n">
        <v>1</v>
      </c>
      <c r="E36" s="0" t="n">
        <v>215</v>
      </c>
      <c r="F36" s="0" t="n">
        <v>0</v>
      </c>
      <c r="G36" s="0" t="s">
        <v>108</v>
      </c>
      <c r="H36" s="0" t="s">
        <v>109</v>
      </c>
      <c r="K36" s="0" t="n">
        <v>215</v>
      </c>
      <c r="L36" s="0" t="n">
        <v>17</v>
      </c>
      <c r="M36" s="0" t="n">
        <v>3</v>
      </c>
      <c r="O36" s="0" t="n">
        <v>2</v>
      </c>
      <c r="P36" s="0" t="n">
        <v>0</v>
      </c>
    </row>
    <row r="37" customFormat="false" ht="12.75" hidden="false" customHeight="false" outlineLevel="0" collapsed="false">
      <c r="A37" s="0" t="n">
        <v>50</v>
      </c>
      <c r="B37" s="0" t="n">
        <v>0</v>
      </c>
      <c r="C37" s="0" t="n">
        <v>0</v>
      </c>
      <c r="D37" s="0" t="n">
        <v>1</v>
      </c>
      <c r="E37" s="0" t="n">
        <v>217</v>
      </c>
      <c r="F37" s="0" t="n">
        <v>2757.05</v>
      </c>
      <c r="G37" s="0" t="s">
        <v>110</v>
      </c>
      <c r="H37" s="0" t="s">
        <v>111</v>
      </c>
      <c r="K37" s="0" t="n">
        <v>217</v>
      </c>
      <c r="L37" s="0" t="n">
        <v>18</v>
      </c>
      <c r="M37" s="0" t="n">
        <v>3</v>
      </c>
      <c r="O37" s="0" t="n">
        <v>2</v>
      </c>
      <c r="P37" s="0" t="n">
        <v>39613.84</v>
      </c>
    </row>
    <row r="38" customFormat="false" ht="12.75" hidden="false" customHeight="false" outlineLevel="0" collapsed="false">
      <c r="A38" s="0" t="n">
        <v>50</v>
      </c>
      <c r="B38" s="0" t="n">
        <v>0</v>
      </c>
      <c r="C38" s="0" t="n">
        <v>0</v>
      </c>
      <c r="D38" s="0" t="n">
        <v>1</v>
      </c>
      <c r="E38" s="0" t="n">
        <v>230</v>
      </c>
      <c r="F38" s="0" t="n">
        <v>0</v>
      </c>
      <c r="G38" s="0" t="s">
        <v>112</v>
      </c>
      <c r="H38" s="0" t="s">
        <v>113</v>
      </c>
      <c r="K38" s="0" t="n">
        <v>230</v>
      </c>
      <c r="L38" s="0" t="n">
        <v>19</v>
      </c>
      <c r="M38" s="0" t="n">
        <v>3</v>
      </c>
      <c r="O38" s="0" t="n">
        <v>2</v>
      </c>
      <c r="P38" s="0" t="n">
        <v>0</v>
      </c>
    </row>
    <row r="39" customFormat="false" ht="12.75" hidden="false" customHeight="false" outlineLevel="0" collapsed="false">
      <c r="A39" s="0" t="n">
        <v>50</v>
      </c>
      <c r="B39" s="0" t="n">
        <v>0</v>
      </c>
      <c r="C39" s="0" t="n">
        <v>0</v>
      </c>
      <c r="D39" s="0" t="n">
        <v>1</v>
      </c>
      <c r="E39" s="0" t="n">
        <v>206</v>
      </c>
      <c r="F39" s="0" t="n">
        <v>0</v>
      </c>
      <c r="G39" s="0" t="s">
        <v>114</v>
      </c>
      <c r="H39" s="0" t="s">
        <v>16</v>
      </c>
      <c r="K39" s="0" t="n">
        <v>206</v>
      </c>
      <c r="L39" s="0" t="n">
        <v>20</v>
      </c>
      <c r="M39" s="0" t="n">
        <v>3</v>
      </c>
      <c r="O39" s="0" t="n">
        <v>2</v>
      </c>
      <c r="P39" s="0" t="n">
        <v>0</v>
      </c>
    </row>
    <row r="40" customFormat="false" ht="12.75" hidden="false" customHeight="false" outlineLevel="0" collapsed="false">
      <c r="A40" s="0" t="n">
        <v>50</v>
      </c>
      <c r="B40" s="0" t="n">
        <v>0</v>
      </c>
      <c r="C40" s="0" t="n">
        <v>0</v>
      </c>
      <c r="D40" s="0" t="n">
        <v>1</v>
      </c>
      <c r="E40" s="0" t="n">
        <v>207</v>
      </c>
      <c r="F40" s="0" t="n">
        <v>0</v>
      </c>
      <c r="G40" s="0" t="s">
        <v>115</v>
      </c>
      <c r="H40" s="0" t="s">
        <v>116</v>
      </c>
      <c r="K40" s="0" t="n">
        <v>207</v>
      </c>
      <c r="L40" s="0" t="n">
        <v>21</v>
      </c>
      <c r="M40" s="0" t="n">
        <v>3</v>
      </c>
      <c r="O40" s="0" t="n">
        <v>-1</v>
      </c>
      <c r="P40" s="0" t="n">
        <v>0</v>
      </c>
    </row>
    <row r="41" customFormat="false" ht="12.75" hidden="false" customHeight="false" outlineLevel="0" collapsed="false">
      <c r="A41" s="0" t="n">
        <v>50</v>
      </c>
      <c r="B41" s="0" t="n">
        <v>0</v>
      </c>
      <c r="C41" s="0" t="n">
        <v>0</v>
      </c>
      <c r="D41" s="0" t="n">
        <v>1</v>
      </c>
      <c r="E41" s="0" t="n">
        <v>208</v>
      </c>
      <c r="F41" s="0" t="n">
        <v>0</v>
      </c>
      <c r="G41" s="0" t="s">
        <v>117</v>
      </c>
      <c r="H41" s="0" t="s">
        <v>118</v>
      </c>
      <c r="K41" s="0" t="n">
        <v>208</v>
      </c>
      <c r="L41" s="0" t="n">
        <v>22</v>
      </c>
      <c r="M41" s="0" t="n">
        <v>3</v>
      </c>
      <c r="O41" s="0" t="n">
        <v>-1</v>
      </c>
      <c r="P41" s="0" t="n">
        <v>0</v>
      </c>
    </row>
    <row r="42" customFormat="false" ht="12.75" hidden="false" customHeight="false" outlineLevel="0" collapsed="false">
      <c r="A42" s="0" t="n">
        <v>50</v>
      </c>
      <c r="B42" s="0" t="n">
        <v>0</v>
      </c>
      <c r="C42" s="0" t="n">
        <v>0</v>
      </c>
      <c r="D42" s="0" t="n">
        <v>1</v>
      </c>
      <c r="E42" s="0" t="n">
        <v>209</v>
      </c>
      <c r="F42" s="0" t="n">
        <v>0</v>
      </c>
      <c r="G42" s="0" t="s">
        <v>119</v>
      </c>
      <c r="H42" s="0" t="s">
        <v>120</v>
      </c>
      <c r="K42" s="0" t="n">
        <v>209</v>
      </c>
      <c r="L42" s="0" t="n">
        <v>23</v>
      </c>
      <c r="M42" s="0" t="n">
        <v>3</v>
      </c>
      <c r="O42" s="0" t="n">
        <v>2</v>
      </c>
      <c r="P42" s="0" t="n">
        <v>0</v>
      </c>
    </row>
    <row r="43" customFormat="false" ht="12.75" hidden="false" customHeight="false" outlineLevel="0" collapsed="false">
      <c r="A43" s="0" t="n">
        <v>50</v>
      </c>
      <c r="B43" s="0" t="n">
        <v>0</v>
      </c>
      <c r="C43" s="0" t="n">
        <v>0</v>
      </c>
      <c r="D43" s="0" t="n">
        <v>1</v>
      </c>
      <c r="E43" s="0" t="n">
        <v>233</v>
      </c>
      <c r="F43" s="0" t="n">
        <v>0</v>
      </c>
      <c r="G43" s="0" t="s">
        <v>121</v>
      </c>
      <c r="H43" s="0" t="s">
        <v>122</v>
      </c>
      <c r="K43" s="0" t="n">
        <v>233</v>
      </c>
      <c r="L43" s="0" t="n">
        <v>24</v>
      </c>
      <c r="M43" s="0" t="n">
        <v>3</v>
      </c>
      <c r="O43" s="0" t="n">
        <v>2</v>
      </c>
      <c r="P43" s="0" t="n">
        <v>0</v>
      </c>
    </row>
    <row r="44" customFormat="false" ht="12.75" hidden="false" customHeight="false" outlineLevel="0" collapsed="false">
      <c r="A44" s="0" t="n">
        <v>50</v>
      </c>
      <c r="B44" s="0" t="n">
        <v>0</v>
      </c>
      <c r="C44" s="0" t="n">
        <v>0</v>
      </c>
      <c r="D44" s="0" t="n">
        <v>1</v>
      </c>
      <c r="E44" s="0" t="n">
        <v>210</v>
      </c>
      <c r="F44" s="0" t="n">
        <v>0</v>
      </c>
      <c r="G44" s="0" t="s">
        <v>123</v>
      </c>
      <c r="H44" s="0" t="s">
        <v>124</v>
      </c>
      <c r="K44" s="0" t="n">
        <v>210</v>
      </c>
      <c r="L44" s="0" t="n">
        <v>25</v>
      </c>
      <c r="M44" s="0" t="n">
        <v>3</v>
      </c>
      <c r="O44" s="0" t="n">
        <v>2</v>
      </c>
      <c r="P44" s="0" t="n">
        <v>0</v>
      </c>
    </row>
    <row r="45" customFormat="false" ht="12.75" hidden="false" customHeight="false" outlineLevel="0" collapsed="false">
      <c r="A45" s="0" t="n">
        <v>50</v>
      </c>
      <c r="B45" s="0" t="n">
        <v>0</v>
      </c>
      <c r="C45" s="0" t="n">
        <v>0</v>
      </c>
      <c r="D45" s="0" t="n">
        <v>1</v>
      </c>
      <c r="E45" s="0" t="n">
        <v>211</v>
      </c>
      <c r="F45" s="0" t="n">
        <v>0</v>
      </c>
      <c r="G45" s="0" t="s">
        <v>125</v>
      </c>
      <c r="H45" s="0" t="s">
        <v>126</v>
      </c>
      <c r="K45" s="0" t="n">
        <v>211</v>
      </c>
      <c r="L45" s="0" t="n">
        <v>26</v>
      </c>
      <c r="M45" s="0" t="n">
        <v>3</v>
      </c>
      <c r="O45" s="0" t="n">
        <v>2</v>
      </c>
      <c r="P45" s="0" t="n">
        <v>0</v>
      </c>
    </row>
    <row r="46" customFormat="false" ht="12.75" hidden="false" customHeight="false" outlineLevel="0" collapsed="false">
      <c r="A46" s="0" t="n">
        <v>50</v>
      </c>
      <c r="B46" s="0" t="n">
        <v>0</v>
      </c>
      <c r="C46" s="0" t="n">
        <v>0</v>
      </c>
      <c r="D46" s="0" t="n">
        <v>1</v>
      </c>
      <c r="E46" s="0" t="n">
        <v>224</v>
      </c>
      <c r="F46" s="0" t="n">
        <v>2757.05</v>
      </c>
      <c r="G46" s="0" t="s">
        <v>127</v>
      </c>
      <c r="H46" s="0" t="s">
        <v>128</v>
      </c>
      <c r="K46" s="0" t="n">
        <v>224</v>
      </c>
      <c r="L46" s="0" t="n">
        <v>27</v>
      </c>
      <c r="M46" s="0" t="n">
        <v>3</v>
      </c>
      <c r="O46" s="0" t="n">
        <v>2</v>
      </c>
      <c r="P46" s="0" t="n">
        <v>39613.84</v>
      </c>
    </row>
    <row r="48" customFormat="false" ht="12.75" hidden="false" customHeight="false" outlineLevel="0" collapsed="false">
      <c r="A48" s="0" t="n">
        <v>-1</v>
      </c>
    </row>
    <row r="51" customFormat="false" ht="12.75" hidden="false" customHeight="false" outlineLevel="0" collapsed="false">
      <c r="A51" s="0" t="n">
        <v>75</v>
      </c>
      <c r="B51" s="0" t="s">
        <v>135</v>
      </c>
      <c r="C51" s="0" t="n">
        <v>2000</v>
      </c>
      <c r="D51" s="0" t="n">
        <v>0</v>
      </c>
      <c r="E51" s="0" t="n">
        <v>1</v>
      </c>
      <c r="G51" s="0" t="n">
        <v>0</v>
      </c>
      <c r="H51" s="0" t="n">
        <v>1</v>
      </c>
      <c r="I51" s="0" t="n">
        <v>1</v>
      </c>
      <c r="J51" s="0" t="n">
        <v>3</v>
      </c>
      <c r="K51" s="0" t="n">
        <v>0</v>
      </c>
      <c r="L51" s="0" t="n">
        <v>0</v>
      </c>
      <c r="M51" s="0" t="n">
        <v>0</v>
      </c>
      <c r="N51" s="0" t="n">
        <v>86514064</v>
      </c>
      <c r="O51" s="0" t="n">
        <v>1</v>
      </c>
    </row>
    <row r="52" customFormat="false" ht="12.75" hidden="false" customHeight="false" outlineLevel="0" collapsed="false">
      <c r="A52" s="0" t="n">
        <v>75</v>
      </c>
      <c r="B52" s="0" t="s">
        <v>136</v>
      </c>
      <c r="C52" s="0" t="n">
        <v>2026</v>
      </c>
      <c r="D52" s="0" t="n">
        <v>0</v>
      </c>
      <c r="E52" s="0" t="n">
        <v>7</v>
      </c>
      <c r="G52" s="0" t="n">
        <v>0</v>
      </c>
      <c r="H52" s="0" t="n">
        <v>2</v>
      </c>
      <c r="I52" s="0" t="n">
        <v>1</v>
      </c>
      <c r="J52" s="0" t="n">
        <v>3</v>
      </c>
      <c r="K52" s="0" t="n">
        <v>0</v>
      </c>
      <c r="L52" s="0" t="n">
        <v>0</v>
      </c>
      <c r="M52" s="0" t="n">
        <v>1</v>
      </c>
      <c r="N52" s="0" t="n">
        <v>86514065</v>
      </c>
      <c r="O52" s="0" t="n">
        <v>2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O10"/>
  <sheetViews>
    <sheetView showFormulas="false" showGridLines="true" showRowColHeaders="true" showZeros="true" rightToLeft="false" tabSelected="false" showOutlineSymbols="true" defaultGridColor="true" view="normal" topLeftCell="A61" colorId="64" zoomScale="100" zoomScaleNormal="100" zoomScalePageLayoutView="100" workbookViewId="0">
      <selection pane="topLeft" activeCell="A32" activeCellId="0" sqref="A32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86514064</v>
      </c>
      <c r="C1" s="0" t="n">
        <v>86514066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2</v>
      </c>
      <c r="I1" s="0" t="s">
        <v>138</v>
      </c>
      <c r="K1" s="0" t="s">
        <v>139</v>
      </c>
      <c r="L1" s="0" t="n">
        <v>1344</v>
      </c>
      <c r="N1" s="0" t="n">
        <v>1008</v>
      </c>
      <c r="O1" s="0" t="s">
        <v>140</v>
      </c>
      <c r="P1" s="0" t="s">
        <v>140</v>
      </c>
      <c r="Q1" s="0" t="n">
        <v>1</v>
      </c>
      <c r="W1" s="0" t="n">
        <v>0</v>
      </c>
      <c r="X1" s="0" t="n">
        <v>422977256</v>
      </c>
      <c r="Y1" s="0" t="n">
        <f aca="false">AT1</f>
        <v>38.08</v>
      </c>
      <c r="AA1" s="0" t="n">
        <v>0</v>
      </c>
      <c r="AB1" s="0" t="n">
        <v>1.5</v>
      </c>
      <c r="AC1" s="0" t="n">
        <v>0</v>
      </c>
      <c r="AD1" s="0" t="n">
        <v>0</v>
      </c>
      <c r="AE1" s="0" t="n">
        <v>0</v>
      </c>
      <c r="AF1" s="0" t="n">
        <v>1.5</v>
      </c>
      <c r="AG1" s="0" t="n">
        <v>0</v>
      </c>
      <c r="AH1" s="0" t="n">
        <v>0</v>
      </c>
      <c r="AI1" s="0" t="n">
        <v>1</v>
      </c>
      <c r="AJ1" s="0" t="n">
        <v>1</v>
      </c>
      <c r="AK1" s="0" t="n">
        <v>1</v>
      </c>
      <c r="AL1" s="0" t="n">
        <v>1</v>
      </c>
      <c r="AM1" s="0" t="n">
        <v>0</v>
      </c>
      <c r="AN1" s="0" t="n">
        <v>0</v>
      </c>
      <c r="AO1" s="0" t="n">
        <v>1</v>
      </c>
      <c r="AP1" s="0" t="n">
        <v>0</v>
      </c>
      <c r="AQ1" s="0" t="n">
        <v>0</v>
      </c>
      <c r="AR1" s="0" t="n">
        <v>0</v>
      </c>
      <c r="AT1" s="0" t="n">
        <v>38.08</v>
      </c>
      <c r="AV1" s="0" t="n">
        <v>0</v>
      </c>
      <c r="AW1" s="0" t="n">
        <v>2</v>
      </c>
      <c r="AX1" s="0" t="n">
        <v>86514068</v>
      </c>
      <c r="AY1" s="0" t="n">
        <v>1</v>
      </c>
      <c r="AZ1" s="0" t="n">
        <v>6144</v>
      </c>
      <c r="BA1" s="0" t="n">
        <v>1</v>
      </c>
      <c r="BB1" s="0" t="n">
        <v>0</v>
      </c>
      <c r="BC1" s="0" t="n">
        <v>0</v>
      </c>
      <c r="BD1" s="0" t="n">
        <v>0</v>
      </c>
      <c r="BE1" s="0" t="n">
        <v>0</v>
      </c>
      <c r="BF1" s="0" t="n">
        <v>0</v>
      </c>
      <c r="BG1" s="0" t="n">
        <v>0</v>
      </c>
      <c r="BH1" s="0" t="n">
        <v>0</v>
      </c>
      <c r="BI1" s="0" t="n">
        <v>0</v>
      </c>
      <c r="BJ1" s="0" t="n">
        <v>0</v>
      </c>
      <c r="BK1" s="0" t="n">
        <v>0</v>
      </c>
      <c r="BL1" s="0" t="n">
        <v>0</v>
      </c>
      <c r="BM1" s="0" t="n">
        <v>0</v>
      </c>
      <c r="BN1" s="0" t="n">
        <v>0</v>
      </c>
      <c r="BO1" s="0" t="n">
        <v>0</v>
      </c>
      <c r="BP1" s="0" t="n">
        <v>0</v>
      </c>
      <c r="BQ1" s="0" t="n">
        <v>0</v>
      </c>
      <c r="BR1" s="0" t="n">
        <v>0</v>
      </c>
      <c r="BS1" s="0" t="n">
        <v>0</v>
      </c>
      <c r="BT1" s="0" t="n">
        <v>0</v>
      </c>
      <c r="BU1" s="0" t="n">
        <v>0</v>
      </c>
      <c r="BV1" s="0" t="n">
        <v>0</v>
      </c>
      <c r="BW1" s="0" t="n">
        <v>0</v>
      </c>
      <c r="CV1" s="0" t="n">
        <v>0</v>
      </c>
      <c r="CW1" s="0" t="n">
        <f aca="false">ROUND(AT1*Source!I28*DO1,9)</f>
        <v>0</v>
      </c>
      <c r="CX1" s="0" t="n">
        <f aca="false">ROUND(Y1*Source!I28,9)</f>
        <v>973.7056</v>
      </c>
      <c r="CY1" s="0" t="n">
        <f aca="false">AB1</f>
        <v>1.5</v>
      </c>
      <c r="CZ1" s="0" t="n">
        <f aca="false">AF1</f>
        <v>1.5</v>
      </c>
      <c r="DA1" s="0" t="n">
        <f aca="false">AJ1</f>
        <v>1</v>
      </c>
      <c r="DB1" s="0" t="n">
        <f aca="false">ROUND(AT1*CZ1,2)</f>
        <v>57.12</v>
      </c>
      <c r="DC1" s="0" t="n">
        <f aca="false">ROUND(AT1*AG1,2)</f>
        <v>0</v>
      </c>
      <c r="DF1" s="0" t="n">
        <f aca="false">ROUND(ROUND(AE1,2)*CX1,2)</f>
        <v>0</v>
      </c>
      <c r="DG1" s="0" t="n">
        <f aca="false">ROUND(ROUND(AF1,2)*CX1,2)</f>
        <v>1460.56</v>
      </c>
      <c r="DH1" s="0" t="n">
        <f aca="false">ROUND(ROUND(AG1,2)*ROUND(AT1*Source!I28,9),2)</f>
        <v>0</v>
      </c>
      <c r="DI1" s="0" t="n">
        <f aca="false">ROUND(ROUND(AH1,2)*CX1,2)</f>
        <v>0</v>
      </c>
      <c r="DJ1" s="0" t="n">
        <f aca="false">DG1</f>
        <v>1460.56</v>
      </c>
      <c r="DK1" s="0" t="n">
        <v>0</v>
      </c>
      <c r="DM1" s="0" t="n">
        <v>0</v>
      </c>
      <c r="DO1" s="0" t="n">
        <v>0</v>
      </c>
    </row>
    <row r="2" customFormat="false" ht="12.75" hidden="false" customHeight="false" outlineLevel="0" collapsed="false">
      <c r="A2" s="0" t="n">
        <f aca="false">ROW(Source!A29)</f>
        <v>29</v>
      </c>
      <c r="B2" s="0" t="n">
        <v>86514065</v>
      </c>
      <c r="C2" s="0" t="n">
        <v>86514066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2</v>
      </c>
      <c r="I2" s="0" t="s">
        <v>138</v>
      </c>
      <c r="K2" s="0" t="s">
        <v>139</v>
      </c>
      <c r="L2" s="0" t="n">
        <v>1344</v>
      </c>
      <c r="N2" s="0" t="n">
        <v>1008</v>
      </c>
      <c r="O2" s="0" t="s">
        <v>140</v>
      </c>
      <c r="P2" s="0" t="s">
        <v>140</v>
      </c>
      <c r="Q2" s="0" t="n">
        <v>1</v>
      </c>
      <c r="W2" s="0" t="n">
        <v>0</v>
      </c>
      <c r="X2" s="0" t="n">
        <v>422977256</v>
      </c>
      <c r="Y2" s="0" t="n">
        <f aca="false">AT2</f>
        <v>38.08</v>
      </c>
      <c r="AA2" s="0" t="n">
        <v>0</v>
      </c>
      <c r="AB2" s="0" t="n">
        <v>1.5</v>
      </c>
      <c r="AC2" s="0" t="n">
        <v>0</v>
      </c>
      <c r="AD2" s="0" t="n">
        <v>0</v>
      </c>
      <c r="AE2" s="0" t="n">
        <v>0</v>
      </c>
      <c r="AF2" s="0" t="n">
        <v>1.5</v>
      </c>
      <c r="AG2" s="0" t="n">
        <v>0</v>
      </c>
      <c r="AH2" s="0" t="n">
        <v>0</v>
      </c>
      <c r="AI2" s="0" t="n">
        <v>1</v>
      </c>
      <c r="AJ2" s="0" t="n">
        <v>1</v>
      </c>
      <c r="AK2" s="0" t="n">
        <v>1</v>
      </c>
      <c r="AL2" s="0" t="n">
        <v>1</v>
      </c>
      <c r="AM2" s="0" t="n">
        <v>0</v>
      </c>
      <c r="AN2" s="0" t="n">
        <v>0</v>
      </c>
      <c r="AO2" s="0" t="n">
        <v>1</v>
      </c>
      <c r="AP2" s="0" t="n">
        <v>0</v>
      </c>
      <c r="AQ2" s="0" t="n">
        <v>0</v>
      </c>
      <c r="AR2" s="0" t="n">
        <v>0</v>
      </c>
      <c r="AT2" s="0" t="n">
        <v>38.08</v>
      </c>
      <c r="AV2" s="0" t="n">
        <v>0</v>
      </c>
      <c r="AW2" s="0" t="n">
        <v>2</v>
      </c>
      <c r="AX2" s="0" t="n">
        <v>86514068</v>
      </c>
      <c r="AY2" s="0" t="n">
        <v>1</v>
      </c>
      <c r="AZ2" s="0" t="n">
        <v>6144</v>
      </c>
      <c r="BA2" s="0" t="n">
        <v>2</v>
      </c>
      <c r="BB2" s="0" t="n">
        <v>0</v>
      </c>
      <c r="BC2" s="0" t="n">
        <v>0</v>
      </c>
      <c r="BD2" s="0" t="n">
        <v>0</v>
      </c>
      <c r="BE2" s="0" t="n">
        <v>0</v>
      </c>
      <c r="BF2" s="0" t="n">
        <v>0</v>
      </c>
      <c r="BG2" s="0" t="n">
        <v>0</v>
      </c>
      <c r="BH2" s="0" t="n">
        <v>0</v>
      </c>
      <c r="BI2" s="0" t="n">
        <v>0</v>
      </c>
      <c r="BJ2" s="0" t="n">
        <v>0</v>
      </c>
      <c r="BK2" s="0" t="n">
        <v>0</v>
      </c>
      <c r="BL2" s="0" t="n">
        <v>0</v>
      </c>
      <c r="BM2" s="0" t="n">
        <v>0</v>
      </c>
      <c r="BN2" s="0" t="n">
        <v>0</v>
      </c>
      <c r="BO2" s="0" t="n">
        <v>0</v>
      </c>
      <c r="BP2" s="0" t="n">
        <v>0</v>
      </c>
      <c r="BQ2" s="0" t="n">
        <v>0</v>
      </c>
      <c r="BR2" s="0" t="n">
        <v>0</v>
      </c>
      <c r="BS2" s="0" t="n">
        <v>0</v>
      </c>
      <c r="BT2" s="0" t="n">
        <v>0</v>
      </c>
      <c r="BU2" s="0" t="n">
        <v>0</v>
      </c>
      <c r="BV2" s="0" t="n">
        <v>0</v>
      </c>
      <c r="BW2" s="0" t="n">
        <v>0</v>
      </c>
      <c r="CV2" s="0" t="n">
        <v>0</v>
      </c>
      <c r="CW2" s="0" t="n">
        <f aca="false">ROUND(AT2*Source!I29*DO2,9)</f>
        <v>0</v>
      </c>
      <c r="CX2" s="0" t="n">
        <f aca="false">ROUND(Y2*Source!I29,9)</f>
        <v>973.7056</v>
      </c>
      <c r="CY2" s="0" t="n">
        <f aca="false">AB2</f>
        <v>1.5</v>
      </c>
      <c r="CZ2" s="0" t="n">
        <f aca="false">AF2</f>
        <v>1.5</v>
      </c>
      <c r="DA2" s="0" t="n">
        <f aca="false">AJ2</f>
        <v>1</v>
      </c>
      <c r="DB2" s="0" t="n">
        <f aca="false">ROUND(AT2*CZ2,2)</f>
        <v>57.12</v>
      </c>
      <c r="DC2" s="0" t="n">
        <f aca="false">ROUND(AT2*AG2,2)</f>
        <v>0</v>
      </c>
      <c r="DF2" s="0" t="n">
        <f aca="false">ROUND(ROUND(AE2,2)*CX2,2)</f>
        <v>0</v>
      </c>
      <c r="DG2" s="0" t="n">
        <f aca="false">ROUND(ROUND(AF2,2)*CX2,2)</f>
        <v>1460.56</v>
      </c>
      <c r="DH2" s="0" t="n">
        <f aca="false">ROUND(ROUND(AG2,2)*ROUND(AT2*Source!I29,9),2)</f>
        <v>0</v>
      </c>
      <c r="DI2" s="0" t="n">
        <f aca="false">ROUND(ROUND(AH2,2)*CX2,2)</f>
        <v>0</v>
      </c>
      <c r="DJ2" s="0" t="n">
        <f aca="false">DG2</f>
        <v>1460.56</v>
      </c>
      <c r="DK2" s="0" t="n">
        <v>0</v>
      </c>
      <c r="DM2" s="0" t="n">
        <v>0</v>
      </c>
      <c r="DO2" s="0" t="n">
        <v>0</v>
      </c>
    </row>
    <row r="3" customFormat="false" ht="12.75" hidden="false" customHeight="false" outlineLevel="0" collapsed="false">
      <c r="A3" s="0" t="n">
        <f aca="false">ROW(Source!A30)</f>
        <v>30</v>
      </c>
      <c r="B3" s="0" t="n">
        <v>86514064</v>
      </c>
      <c r="C3" s="0" t="n">
        <v>86514069</v>
      </c>
      <c r="D3" s="0" t="n">
        <v>0</v>
      </c>
      <c r="E3" s="0" t="n">
        <v>1</v>
      </c>
      <c r="F3" s="0" t="n">
        <v>1</v>
      </c>
      <c r="G3" s="0" t="n">
        <v>30515945</v>
      </c>
      <c r="H3" s="0" t="n">
        <v>2</v>
      </c>
      <c r="I3" s="0" t="s">
        <v>138</v>
      </c>
      <c r="K3" s="0" t="s">
        <v>139</v>
      </c>
      <c r="L3" s="0" t="n">
        <v>1344</v>
      </c>
      <c r="N3" s="0" t="n">
        <v>1008</v>
      </c>
      <c r="O3" s="0" t="s">
        <v>140</v>
      </c>
      <c r="P3" s="0" t="s">
        <v>140</v>
      </c>
      <c r="Q3" s="0" t="n">
        <v>1</v>
      </c>
      <c r="W3" s="0" t="n">
        <v>0</v>
      </c>
      <c r="X3" s="0" t="n">
        <v>422977256</v>
      </c>
      <c r="Y3" s="0" t="n">
        <f aca="false">AT3</f>
        <v>94.47</v>
      </c>
      <c r="AA3" s="0" t="n">
        <v>0</v>
      </c>
      <c r="AB3" s="0" t="n">
        <v>1</v>
      </c>
      <c r="AC3" s="0" t="n">
        <v>0</v>
      </c>
      <c r="AD3" s="0" t="n">
        <v>0</v>
      </c>
      <c r="AE3" s="0" t="n">
        <v>0</v>
      </c>
      <c r="AF3" s="0" t="n">
        <v>1</v>
      </c>
      <c r="AG3" s="0" t="n">
        <v>0</v>
      </c>
      <c r="AH3" s="0" t="n">
        <v>0</v>
      </c>
      <c r="AI3" s="0" t="n">
        <v>1</v>
      </c>
      <c r="AJ3" s="0" t="n">
        <v>1</v>
      </c>
      <c r="AK3" s="0" t="n">
        <v>1</v>
      </c>
      <c r="AL3" s="0" t="n">
        <v>1</v>
      </c>
      <c r="AM3" s="0" t="n">
        <v>0</v>
      </c>
      <c r="AN3" s="0" t="n">
        <v>0</v>
      </c>
      <c r="AO3" s="0" t="n">
        <v>1</v>
      </c>
      <c r="AP3" s="0" t="n">
        <v>0</v>
      </c>
      <c r="AQ3" s="0" t="n">
        <v>0</v>
      </c>
      <c r="AR3" s="0" t="n">
        <v>0</v>
      </c>
      <c r="AT3" s="0" t="n">
        <v>94.47</v>
      </c>
      <c r="AV3" s="0" t="n">
        <v>0</v>
      </c>
      <c r="AW3" s="0" t="n">
        <v>2</v>
      </c>
      <c r="AX3" s="0" t="n">
        <v>86514071</v>
      </c>
      <c r="AY3" s="0" t="n">
        <v>1</v>
      </c>
      <c r="AZ3" s="0" t="n">
        <v>0</v>
      </c>
      <c r="BA3" s="0" t="n">
        <v>3</v>
      </c>
      <c r="BB3" s="0" t="n">
        <v>0</v>
      </c>
      <c r="BC3" s="0" t="n">
        <v>0</v>
      </c>
      <c r="BD3" s="0" t="n">
        <v>0</v>
      </c>
      <c r="BE3" s="0" t="n">
        <v>0</v>
      </c>
      <c r="BF3" s="0" t="n">
        <v>0</v>
      </c>
      <c r="BG3" s="0" t="n">
        <v>0</v>
      </c>
      <c r="BH3" s="0" t="n">
        <v>0</v>
      </c>
      <c r="BI3" s="0" t="n">
        <v>0</v>
      </c>
      <c r="BJ3" s="0" t="n">
        <v>0</v>
      </c>
      <c r="BK3" s="0" t="n">
        <v>0</v>
      </c>
      <c r="BL3" s="0" t="n">
        <v>0</v>
      </c>
      <c r="BM3" s="0" t="n">
        <v>0</v>
      </c>
      <c r="BN3" s="0" t="n">
        <v>0</v>
      </c>
      <c r="BO3" s="0" t="n">
        <v>0</v>
      </c>
      <c r="BP3" s="0" t="n">
        <v>0</v>
      </c>
      <c r="BQ3" s="0" t="n">
        <v>0</v>
      </c>
      <c r="BR3" s="0" t="n">
        <v>0</v>
      </c>
      <c r="BS3" s="0" t="n">
        <v>0</v>
      </c>
      <c r="BT3" s="0" t="n">
        <v>0</v>
      </c>
      <c r="BU3" s="0" t="n">
        <v>0</v>
      </c>
      <c r="BV3" s="0" t="n">
        <v>0</v>
      </c>
      <c r="BW3" s="0" t="n">
        <v>0</v>
      </c>
      <c r="CV3" s="0" t="n">
        <v>0</v>
      </c>
      <c r="CW3" s="0" t="n">
        <f aca="false">ROUND(AT3*Source!I30*DO3,9)</f>
        <v>0</v>
      </c>
      <c r="CX3" s="0" t="n">
        <f aca="false">ROUND(Y3*Source!I30,9)</f>
        <v>181.3824</v>
      </c>
      <c r="CY3" s="0" t="n">
        <f aca="false">AB3</f>
        <v>1</v>
      </c>
      <c r="CZ3" s="0" t="n">
        <f aca="false">AF3</f>
        <v>1</v>
      </c>
      <c r="DA3" s="0" t="n">
        <f aca="false">AJ3</f>
        <v>1</v>
      </c>
      <c r="DB3" s="0" t="n">
        <f aca="false">ROUND(AT3*CZ3,2)</f>
        <v>94.47</v>
      </c>
      <c r="DC3" s="0" t="n">
        <f aca="false">ROUND(AT3*AG3,2)</f>
        <v>0</v>
      </c>
      <c r="DF3" s="0" t="n">
        <f aca="false">ROUND(ROUND(AE3,2)*CX3,2)</f>
        <v>0</v>
      </c>
      <c r="DG3" s="0" t="n">
        <f aca="false">ROUND(ROUND(AF3,2)*CX3,2)</f>
        <v>181.38</v>
      </c>
      <c r="DH3" s="0" t="n">
        <f aca="false">ROUND(ROUND(AG3,2)*ROUND(AT3*Source!I30,9),2)</f>
        <v>0</v>
      </c>
      <c r="DI3" s="0" t="n">
        <f aca="false">ROUND(ROUND(AH3,2)*CX3,2)</f>
        <v>0</v>
      </c>
      <c r="DJ3" s="0" t="n">
        <f aca="false">DG3</f>
        <v>181.38</v>
      </c>
      <c r="DK3" s="0" t="n">
        <v>0</v>
      </c>
      <c r="DM3" s="0" t="n">
        <v>0</v>
      </c>
      <c r="DO3" s="0" t="n">
        <v>0</v>
      </c>
    </row>
    <row r="4" customFormat="false" ht="12.75" hidden="false" customHeight="false" outlineLevel="0" collapsed="false">
      <c r="A4" s="0" t="n">
        <f aca="false">ROW(Source!A31)</f>
        <v>31</v>
      </c>
      <c r="B4" s="0" t="n">
        <v>86514065</v>
      </c>
      <c r="C4" s="0" t="n">
        <v>86514069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2</v>
      </c>
      <c r="I4" s="0" t="s">
        <v>138</v>
      </c>
      <c r="K4" s="0" t="s">
        <v>139</v>
      </c>
      <c r="L4" s="0" t="n">
        <v>1344</v>
      </c>
      <c r="N4" s="0" t="n">
        <v>1008</v>
      </c>
      <c r="O4" s="0" t="s">
        <v>140</v>
      </c>
      <c r="P4" s="0" t="s">
        <v>140</v>
      </c>
      <c r="Q4" s="0" t="n">
        <v>1</v>
      </c>
      <c r="W4" s="0" t="n">
        <v>0</v>
      </c>
      <c r="X4" s="0" t="n">
        <v>422977256</v>
      </c>
      <c r="Y4" s="0" t="n">
        <f aca="false">AT4</f>
        <v>94.47</v>
      </c>
      <c r="AA4" s="0" t="n">
        <v>0</v>
      </c>
      <c r="AB4" s="0" t="n">
        <v>1</v>
      </c>
      <c r="AC4" s="0" t="n">
        <v>0</v>
      </c>
      <c r="AD4" s="0" t="n">
        <v>0</v>
      </c>
      <c r="AE4" s="0" t="n">
        <v>0</v>
      </c>
      <c r="AF4" s="0" t="n">
        <v>1</v>
      </c>
      <c r="AG4" s="0" t="n">
        <v>0</v>
      </c>
      <c r="AH4" s="0" t="n">
        <v>0</v>
      </c>
      <c r="AI4" s="0" t="n">
        <v>1</v>
      </c>
      <c r="AJ4" s="0" t="n">
        <v>1</v>
      </c>
      <c r="AK4" s="0" t="n">
        <v>1</v>
      </c>
      <c r="AL4" s="0" t="n">
        <v>1</v>
      </c>
      <c r="AM4" s="0" t="n">
        <v>0</v>
      </c>
      <c r="AN4" s="0" t="n">
        <v>0</v>
      </c>
      <c r="AO4" s="0" t="n">
        <v>1</v>
      </c>
      <c r="AP4" s="0" t="n">
        <v>0</v>
      </c>
      <c r="AQ4" s="0" t="n">
        <v>0</v>
      </c>
      <c r="AR4" s="0" t="n">
        <v>0</v>
      </c>
      <c r="AT4" s="0" t="n">
        <v>94.47</v>
      </c>
      <c r="AV4" s="0" t="n">
        <v>0</v>
      </c>
      <c r="AW4" s="0" t="n">
        <v>2</v>
      </c>
      <c r="AX4" s="0" t="n">
        <v>86514071</v>
      </c>
      <c r="AY4" s="0" t="n">
        <v>1</v>
      </c>
      <c r="AZ4" s="0" t="n">
        <v>0</v>
      </c>
      <c r="BA4" s="0" t="n">
        <v>4</v>
      </c>
      <c r="BB4" s="0" t="n">
        <v>0</v>
      </c>
      <c r="BC4" s="0" t="n">
        <v>0</v>
      </c>
      <c r="BD4" s="0" t="n">
        <v>0</v>
      </c>
      <c r="BE4" s="0" t="n">
        <v>0</v>
      </c>
      <c r="BF4" s="0" t="n">
        <v>0</v>
      </c>
      <c r="BG4" s="0" t="n">
        <v>0</v>
      </c>
      <c r="BH4" s="0" t="n">
        <v>0</v>
      </c>
      <c r="BI4" s="0" t="n">
        <v>0</v>
      </c>
      <c r="BJ4" s="0" t="n">
        <v>0</v>
      </c>
      <c r="BK4" s="0" t="n">
        <v>0</v>
      </c>
      <c r="BL4" s="0" t="n">
        <v>0</v>
      </c>
      <c r="BM4" s="0" t="n">
        <v>0</v>
      </c>
      <c r="BN4" s="0" t="n">
        <v>0</v>
      </c>
      <c r="BO4" s="0" t="n">
        <v>0</v>
      </c>
      <c r="BP4" s="0" t="n">
        <v>0</v>
      </c>
      <c r="BQ4" s="0" t="n">
        <v>0</v>
      </c>
      <c r="BR4" s="0" t="n">
        <v>0</v>
      </c>
      <c r="BS4" s="0" t="n">
        <v>0</v>
      </c>
      <c r="BT4" s="0" t="n">
        <v>0</v>
      </c>
      <c r="BU4" s="0" t="n">
        <v>0</v>
      </c>
      <c r="BV4" s="0" t="n">
        <v>0</v>
      </c>
      <c r="BW4" s="0" t="n">
        <v>0</v>
      </c>
      <c r="CV4" s="0" t="n">
        <v>0</v>
      </c>
      <c r="CW4" s="0" t="n">
        <f aca="false">ROUND(AT4*Source!I31*DO4,9)</f>
        <v>0</v>
      </c>
      <c r="CX4" s="0" t="n">
        <f aca="false">ROUND(Y4*Source!I31,9)</f>
        <v>181.3824</v>
      </c>
      <c r="CY4" s="0" t="n">
        <f aca="false">AB4</f>
        <v>1</v>
      </c>
      <c r="CZ4" s="0" t="n">
        <f aca="false">AF4</f>
        <v>1</v>
      </c>
      <c r="DA4" s="0" t="n">
        <f aca="false">AJ4</f>
        <v>1</v>
      </c>
      <c r="DB4" s="0" t="n">
        <f aca="false">ROUND(AT4*CZ4,2)</f>
        <v>94.47</v>
      </c>
      <c r="DC4" s="0" t="n">
        <f aca="false">ROUND(AT4*AG4,2)</f>
        <v>0</v>
      </c>
      <c r="DF4" s="0" t="n">
        <f aca="false">ROUND(ROUND(AE4,2)*CX4,2)</f>
        <v>0</v>
      </c>
      <c r="DG4" s="0" t="n">
        <f aca="false">ROUND(ROUND(AF4,2)*CX4,2)</f>
        <v>181.38</v>
      </c>
      <c r="DH4" s="0" t="n">
        <f aca="false">ROUND(ROUND(AG4,2)*ROUND(AT4*Source!I31,9),2)</f>
        <v>0</v>
      </c>
      <c r="DI4" s="0" t="n">
        <f aca="false">ROUND(ROUND(AH4,2)*CX4,2)</f>
        <v>0</v>
      </c>
      <c r="DJ4" s="0" t="n">
        <f aca="false">DG4</f>
        <v>181.38</v>
      </c>
      <c r="DK4" s="0" t="n">
        <v>0</v>
      </c>
      <c r="DM4" s="0" t="n">
        <v>0</v>
      </c>
      <c r="DO4" s="0" t="n">
        <v>0</v>
      </c>
    </row>
    <row r="5" customFormat="false" ht="12.75" hidden="false" customHeight="false" outlineLevel="0" collapsed="false">
      <c r="A5" s="0" t="n">
        <f aca="false">ROW(Source!A32)</f>
        <v>32</v>
      </c>
      <c r="B5" s="0" t="n">
        <v>86514064</v>
      </c>
      <c r="C5" s="0" t="n">
        <v>86514072</v>
      </c>
      <c r="D5" s="0" t="n">
        <v>0</v>
      </c>
      <c r="E5" s="0" t="n">
        <v>1</v>
      </c>
      <c r="F5" s="0" t="n">
        <v>1</v>
      </c>
      <c r="G5" s="0" t="n">
        <v>30515945</v>
      </c>
      <c r="H5" s="0" t="n">
        <v>2</v>
      </c>
      <c r="I5" s="0" t="s">
        <v>138</v>
      </c>
      <c r="K5" s="0" t="s">
        <v>139</v>
      </c>
      <c r="L5" s="0" t="n">
        <v>1344</v>
      </c>
      <c r="N5" s="0" t="n">
        <v>1008</v>
      </c>
      <c r="O5" s="0" t="s">
        <v>140</v>
      </c>
      <c r="P5" s="0" t="s">
        <v>140</v>
      </c>
      <c r="Q5" s="0" t="n">
        <v>1</v>
      </c>
      <c r="W5" s="0" t="n">
        <v>0</v>
      </c>
      <c r="X5" s="0" t="n">
        <v>422977256</v>
      </c>
      <c r="Y5" s="0" t="n">
        <f aca="false">AT5</f>
        <v>29.07</v>
      </c>
      <c r="AA5" s="0" t="n">
        <v>0</v>
      </c>
      <c r="AB5" s="0" t="n">
        <v>1</v>
      </c>
      <c r="AC5" s="0" t="n">
        <v>0</v>
      </c>
      <c r="AD5" s="0" t="n">
        <v>0</v>
      </c>
      <c r="AE5" s="0" t="n">
        <v>0</v>
      </c>
      <c r="AF5" s="0" t="n">
        <v>1</v>
      </c>
      <c r="AG5" s="0" t="n">
        <v>0</v>
      </c>
      <c r="AH5" s="0" t="n">
        <v>0</v>
      </c>
      <c r="AI5" s="0" t="n">
        <v>1</v>
      </c>
      <c r="AJ5" s="0" t="n">
        <v>1</v>
      </c>
      <c r="AK5" s="0" t="n">
        <v>1</v>
      </c>
      <c r="AL5" s="0" t="n">
        <v>1</v>
      </c>
      <c r="AM5" s="0" t="n">
        <v>0</v>
      </c>
      <c r="AN5" s="0" t="n">
        <v>0</v>
      </c>
      <c r="AO5" s="0" t="n">
        <v>1</v>
      </c>
      <c r="AP5" s="0" t="n">
        <v>0</v>
      </c>
      <c r="AQ5" s="0" t="n">
        <v>0</v>
      </c>
      <c r="AR5" s="0" t="n">
        <v>0</v>
      </c>
      <c r="AT5" s="0" t="n">
        <v>29.07</v>
      </c>
      <c r="AV5" s="0" t="n">
        <v>0</v>
      </c>
      <c r="AW5" s="0" t="n">
        <v>2</v>
      </c>
      <c r="AX5" s="0" t="n">
        <v>86514074</v>
      </c>
      <c r="AY5" s="0" t="n">
        <v>1</v>
      </c>
      <c r="AZ5" s="0" t="n">
        <v>0</v>
      </c>
      <c r="BA5" s="0" t="n">
        <v>5</v>
      </c>
      <c r="BB5" s="0" t="n">
        <v>0</v>
      </c>
      <c r="BC5" s="0" t="n">
        <v>0</v>
      </c>
      <c r="BD5" s="0" t="n">
        <v>0</v>
      </c>
      <c r="BE5" s="0" t="n">
        <v>0</v>
      </c>
      <c r="BF5" s="0" t="n">
        <v>0</v>
      </c>
      <c r="BG5" s="0" t="n">
        <v>0</v>
      </c>
      <c r="BH5" s="0" t="n">
        <v>0</v>
      </c>
      <c r="BI5" s="0" t="n">
        <v>0</v>
      </c>
      <c r="BJ5" s="0" t="n">
        <v>0</v>
      </c>
      <c r="BK5" s="0" t="n">
        <v>0</v>
      </c>
      <c r="BL5" s="0" t="n">
        <v>0</v>
      </c>
      <c r="BM5" s="0" t="n">
        <v>0</v>
      </c>
      <c r="BN5" s="0" t="n">
        <v>0</v>
      </c>
      <c r="BO5" s="0" t="n">
        <v>0</v>
      </c>
      <c r="BP5" s="0" t="n">
        <v>0</v>
      </c>
      <c r="BQ5" s="0" t="n">
        <v>0</v>
      </c>
      <c r="BR5" s="0" t="n">
        <v>0</v>
      </c>
      <c r="BS5" s="0" t="n">
        <v>0</v>
      </c>
      <c r="BT5" s="0" t="n">
        <v>0</v>
      </c>
      <c r="BU5" s="0" t="n">
        <v>0</v>
      </c>
      <c r="BV5" s="0" t="n">
        <v>0</v>
      </c>
      <c r="BW5" s="0" t="n">
        <v>0</v>
      </c>
      <c r="CV5" s="0" t="n">
        <v>0</v>
      </c>
      <c r="CW5" s="0" t="n">
        <f aca="false">ROUND(AT5*Source!I32*DO5,9)</f>
        <v>0</v>
      </c>
      <c r="CX5" s="0" t="n">
        <f aca="false">ROUND(Y5*Source!I32,9)</f>
        <v>687.5055</v>
      </c>
      <c r="CY5" s="0" t="n">
        <f aca="false">AB5</f>
        <v>1</v>
      </c>
      <c r="CZ5" s="0" t="n">
        <f aca="false">AF5</f>
        <v>1</v>
      </c>
      <c r="DA5" s="0" t="n">
        <f aca="false">AJ5</f>
        <v>1</v>
      </c>
      <c r="DB5" s="0" t="n">
        <f aca="false">ROUND(AT5*CZ5,2)</f>
        <v>29.07</v>
      </c>
      <c r="DC5" s="0" t="n">
        <f aca="false">ROUND(AT5*AG5,2)</f>
        <v>0</v>
      </c>
      <c r="DF5" s="0" t="n">
        <f aca="false">ROUND(ROUND(AE5,2)*CX5,2)</f>
        <v>0</v>
      </c>
      <c r="DG5" s="0" t="n">
        <f aca="false">ROUND(ROUND(AF5,2)*CX5,2)</f>
        <v>687.51</v>
      </c>
      <c r="DH5" s="0" t="n">
        <f aca="false">ROUND(ROUND(AG5,2)*ROUND(AT5*Source!I32,9),2)</f>
        <v>0</v>
      </c>
      <c r="DI5" s="0" t="n">
        <f aca="false">ROUND(ROUND(AH5,2)*CX5,2)</f>
        <v>0</v>
      </c>
      <c r="DJ5" s="0" t="n">
        <f aca="false">DG5</f>
        <v>687.51</v>
      </c>
      <c r="DK5" s="0" t="n">
        <v>0</v>
      </c>
      <c r="DM5" s="0" t="n">
        <v>0</v>
      </c>
      <c r="DO5" s="0" t="n">
        <v>0</v>
      </c>
    </row>
    <row r="6" customFormat="false" ht="12.75" hidden="false" customHeight="false" outlineLevel="0" collapsed="false">
      <c r="A6" s="0" t="n">
        <f aca="false">ROW(Source!A33)</f>
        <v>33</v>
      </c>
      <c r="B6" s="0" t="n">
        <v>86514065</v>
      </c>
      <c r="C6" s="0" t="n">
        <v>86514072</v>
      </c>
      <c r="D6" s="0" t="n">
        <v>0</v>
      </c>
      <c r="E6" s="0" t="n">
        <v>1</v>
      </c>
      <c r="F6" s="0" t="n">
        <v>1</v>
      </c>
      <c r="G6" s="0" t="n">
        <v>30515945</v>
      </c>
      <c r="H6" s="0" t="n">
        <v>2</v>
      </c>
      <c r="I6" s="0" t="s">
        <v>138</v>
      </c>
      <c r="K6" s="0" t="s">
        <v>139</v>
      </c>
      <c r="L6" s="0" t="n">
        <v>1344</v>
      </c>
      <c r="N6" s="0" t="n">
        <v>1008</v>
      </c>
      <c r="O6" s="0" t="s">
        <v>140</v>
      </c>
      <c r="P6" s="0" t="s">
        <v>140</v>
      </c>
      <c r="Q6" s="0" t="n">
        <v>1</v>
      </c>
      <c r="W6" s="0" t="n">
        <v>0</v>
      </c>
      <c r="X6" s="0" t="n">
        <v>422977256</v>
      </c>
      <c r="Y6" s="0" t="n">
        <f aca="false">AT6</f>
        <v>29.07</v>
      </c>
      <c r="AA6" s="0" t="n">
        <v>0</v>
      </c>
      <c r="AB6" s="0" t="n">
        <v>1</v>
      </c>
      <c r="AC6" s="0" t="n">
        <v>0</v>
      </c>
      <c r="AD6" s="0" t="n">
        <v>0</v>
      </c>
      <c r="AE6" s="0" t="n">
        <v>0</v>
      </c>
      <c r="AF6" s="0" t="n">
        <v>1</v>
      </c>
      <c r="AG6" s="0" t="n">
        <v>0</v>
      </c>
      <c r="AH6" s="0" t="n">
        <v>0</v>
      </c>
      <c r="AI6" s="0" t="n">
        <v>1</v>
      </c>
      <c r="AJ6" s="0" t="n">
        <v>1</v>
      </c>
      <c r="AK6" s="0" t="n">
        <v>1</v>
      </c>
      <c r="AL6" s="0" t="n">
        <v>1</v>
      </c>
      <c r="AM6" s="0" t="n">
        <v>0</v>
      </c>
      <c r="AN6" s="0" t="n">
        <v>0</v>
      </c>
      <c r="AO6" s="0" t="n">
        <v>1</v>
      </c>
      <c r="AP6" s="0" t="n">
        <v>0</v>
      </c>
      <c r="AQ6" s="0" t="n">
        <v>0</v>
      </c>
      <c r="AR6" s="0" t="n">
        <v>0</v>
      </c>
      <c r="AT6" s="0" t="n">
        <v>29.07</v>
      </c>
      <c r="AV6" s="0" t="n">
        <v>0</v>
      </c>
      <c r="AW6" s="0" t="n">
        <v>2</v>
      </c>
      <c r="AX6" s="0" t="n">
        <v>86514074</v>
      </c>
      <c r="AY6" s="0" t="n">
        <v>1</v>
      </c>
      <c r="AZ6" s="0" t="n">
        <v>0</v>
      </c>
      <c r="BA6" s="0" t="n">
        <v>6</v>
      </c>
      <c r="BB6" s="0" t="n">
        <v>0</v>
      </c>
      <c r="BC6" s="0" t="n">
        <v>0</v>
      </c>
      <c r="BD6" s="0" t="n">
        <v>0</v>
      </c>
      <c r="BE6" s="0" t="n">
        <v>0</v>
      </c>
      <c r="BF6" s="0" t="n">
        <v>0</v>
      </c>
      <c r="BG6" s="0" t="n">
        <v>0</v>
      </c>
      <c r="BH6" s="0" t="n">
        <v>0</v>
      </c>
      <c r="BI6" s="0" t="n">
        <v>0</v>
      </c>
      <c r="BJ6" s="0" t="n">
        <v>0</v>
      </c>
      <c r="BK6" s="0" t="n">
        <v>0</v>
      </c>
      <c r="BL6" s="0" t="n">
        <v>0</v>
      </c>
      <c r="BM6" s="0" t="n">
        <v>0</v>
      </c>
      <c r="BN6" s="0" t="n">
        <v>0</v>
      </c>
      <c r="BO6" s="0" t="n">
        <v>0</v>
      </c>
      <c r="BP6" s="0" t="n">
        <v>0</v>
      </c>
      <c r="BQ6" s="0" t="n">
        <v>0</v>
      </c>
      <c r="BR6" s="0" t="n">
        <v>0</v>
      </c>
      <c r="BS6" s="0" t="n">
        <v>0</v>
      </c>
      <c r="BT6" s="0" t="n">
        <v>0</v>
      </c>
      <c r="BU6" s="0" t="n">
        <v>0</v>
      </c>
      <c r="BV6" s="0" t="n">
        <v>0</v>
      </c>
      <c r="BW6" s="0" t="n">
        <v>0</v>
      </c>
      <c r="CV6" s="0" t="n">
        <v>0</v>
      </c>
      <c r="CW6" s="0" t="n">
        <f aca="false">ROUND(AT6*Source!I33*DO6,9)</f>
        <v>0</v>
      </c>
      <c r="CX6" s="0" t="n">
        <f aca="false">ROUND(Y6*Source!I33,9)</f>
        <v>687.5055</v>
      </c>
      <c r="CY6" s="0" t="n">
        <f aca="false">AB6</f>
        <v>1</v>
      </c>
      <c r="CZ6" s="0" t="n">
        <f aca="false">AF6</f>
        <v>1</v>
      </c>
      <c r="DA6" s="0" t="n">
        <f aca="false">AJ6</f>
        <v>1</v>
      </c>
      <c r="DB6" s="0" t="n">
        <f aca="false">ROUND(AT6*CZ6,2)</f>
        <v>29.07</v>
      </c>
      <c r="DC6" s="0" t="n">
        <f aca="false">ROUND(AT6*AG6,2)</f>
        <v>0</v>
      </c>
      <c r="DF6" s="0" t="n">
        <f aca="false">ROUND(ROUND(AE6,2)*CX6,2)</f>
        <v>0</v>
      </c>
      <c r="DG6" s="0" t="n">
        <f aca="false">ROUND(ROUND(AF6,2)*CX6,2)</f>
        <v>687.51</v>
      </c>
      <c r="DH6" s="0" t="n">
        <f aca="false">ROUND(ROUND(AG6,2)*ROUND(AT6*Source!I33,9),2)</f>
        <v>0</v>
      </c>
      <c r="DI6" s="0" t="n">
        <f aca="false">ROUND(ROUND(AH6,2)*CX6,2)</f>
        <v>0</v>
      </c>
      <c r="DJ6" s="0" t="n">
        <f aca="false">DG6</f>
        <v>687.51</v>
      </c>
      <c r="DK6" s="0" t="n">
        <v>0</v>
      </c>
      <c r="DM6" s="0" t="n">
        <v>0</v>
      </c>
      <c r="DO6" s="0" t="n">
        <v>0</v>
      </c>
    </row>
    <row r="7" customFormat="false" ht="12.75" hidden="false" customHeight="false" outlineLevel="0" collapsed="false">
      <c r="A7" s="0" t="n">
        <f aca="false">ROW(Source!A69)</f>
        <v>69</v>
      </c>
      <c r="B7" s="0" t="n">
        <v>86514064</v>
      </c>
      <c r="C7" s="0" t="n">
        <v>86514075</v>
      </c>
      <c r="D7" s="0" t="n">
        <v>0</v>
      </c>
      <c r="E7" s="0" t="n">
        <v>1</v>
      </c>
      <c r="F7" s="0" t="n">
        <v>1</v>
      </c>
      <c r="G7" s="0" t="n">
        <v>30515945</v>
      </c>
      <c r="H7" s="0" t="n">
        <v>2</v>
      </c>
      <c r="I7" s="0" t="s">
        <v>138</v>
      </c>
      <c r="K7" s="0" t="s">
        <v>139</v>
      </c>
      <c r="L7" s="0" t="n">
        <v>1344</v>
      </c>
      <c r="N7" s="0" t="n">
        <v>1008</v>
      </c>
      <c r="O7" s="0" t="s">
        <v>140</v>
      </c>
      <c r="P7" s="0" t="s">
        <v>140</v>
      </c>
      <c r="Q7" s="0" t="n">
        <v>1</v>
      </c>
      <c r="W7" s="0" t="n">
        <v>0</v>
      </c>
      <c r="X7" s="0" t="n">
        <v>422977256</v>
      </c>
      <c r="Y7" s="0" t="n">
        <f aca="false">AT7</f>
        <v>38.08</v>
      </c>
      <c r="AA7" s="0" t="n">
        <v>0</v>
      </c>
      <c r="AB7" s="0" t="n">
        <v>1</v>
      </c>
      <c r="AC7" s="0" t="n">
        <v>0</v>
      </c>
      <c r="AD7" s="0" t="n">
        <v>0</v>
      </c>
      <c r="AE7" s="0" t="n">
        <v>0</v>
      </c>
      <c r="AF7" s="0" t="n">
        <v>1</v>
      </c>
      <c r="AG7" s="0" t="n">
        <v>0</v>
      </c>
      <c r="AH7" s="0" t="n">
        <v>0</v>
      </c>
      <c r="AI7" s="0" t="n">
        <v>1</v>
      </c>
      <c r="AJ7" s="0" t="n">
        <v>1</v>
      </c>
      <c r="AK7" s="0" t="n">
        <v>1</v>
      </c>
      <c r="AL7" s="0" t="n">
        <v>1</v>
      </c>
      <c r="AM7" s="0" t="n">
        <v>0</v>
      </c>
      <c r="AN7" s="0" t="n">
        <v>0</v>
      </c>
      <c r="AO7" s="0" t="n">
        <v>1</v>
      </c>
      <c r="AP7" s="0" t="n">
        <v>0</v>
      </c>
      <c r="AQ7" s="0" t="n">
        <v>0</v>
      </c>
      <c r="AR7" s="0" t="n">
        <v>0</v>
      </c>
      <c r="AT7" s="0" t="n">
        <v>38.08</v>
      </c>
      <c r="AV7" s="0" t="n">
        <v>0</v>
      </c>
      <c r="AW7" s="0" t="n">
        <v>2</v>
      </c>
      <c r="AX7" s="0" t="n">
        <v>86514077</v>
      </c>
      <c r="AY7" s="0" t="n">
        <v>1</v>
      </c>
      <c r="AZ7" s="0" t="n">
        <v>0</v>
      </c>
      <c r="BA7" s="0" t="n">
        <v>7</v>
      </c>
      <c r="BB7" s="0" t="n">
        <v>0</v>
      </c>
      <c r="BC7" s="0" t="n">
        <v>0</v>
      </c>
      <c r="BD7" s="0" t="n">
        <v>0</v>
      </c>
      <c r="BE7" s="0" t="n">
        <v>0</v>
      </c>
      <c r="BF7" s="0" t="n">
        <v>0</v>
      </c>
      <c r="BG7" s="0" t="n">
        <v>0</v>
      </c>
      <c r="BH7" s="0" t="n">
        <v>0</v>
      </c>
      <c r="BI7" s="0" t="n">
        <v>0</v>
      </c>
      <c r="BJ7" s="0" t="n">
        <v>0</v>
      </c>
      <c r="BK7" s="0" t="n">
        <v>0</v>
      </c>
      <c r="BL7" s="0" t="n">
        <v>0</v>
      </c>
      <c r="BM7" s="0" t="n">
        <v>0</v>
      </c>
      <c r="BN7" s="0" t="n">
        <v>0</v>
      </c>
      <c r="BO7" s="0" t="n">
        <v>0</v>
      </c>
      <c r="BP7" s="0" t="n">
        <v>0</v>
      </c>
      <c r="BQ7" s="0" t="n">
        <v>0</v>
      </c>
      <c r="BR7" s="0" t="n">
        <v>0</v>
      </c>
      <c r="BS7" s="0" t="n">
        <v>0</v>
      </c>
      <c r="BT7" s="0" t="n">
        <v>0</v>
      </c>
      <c r="BU7" s="0" t="n">
        <v>0</v>
      </c>
      <c r="BV7" s="0" t="n">
        <v>0</v>
      </c>
      <c r="BW7" s="0" t="n">
        <v>0</v>
      </c>
      <c r="CV7" s="0" t="n">
        <v>0</v>
      </c>
      <c r="CW7" s="0" t="n">
        <f aca="false">ROUND(AT7*Source!I69*DO7,9)</f>
        <v>0</v>
      </c>
      <c r="CX7" s="0" t="n">
        <f aca="false">ROUND(Y7*Source!I69,9)</f>
        <v>127.568</v>
      </c>
      <c r="CY7" s="0" t="n">
        <f aca="false">AB7</f>
        <v>1</v>
      </c>
      <c r="CZ7" s="0" t="n">
        <f aca="false">AF7</f>
        <v>1</v>
      </c>
      <c r="DA7" s="0" t="n">
        <f aca="false">AJ7</f>
        <v>1</v>
      </c>
      <c r="DB7" s="0" t="n">
        <f aca="false">ROUND(AT7*CZ7,2)</f>
        <v>38.08</v>
      </c>
      <c r="DC7" s="0" t="n">
        <f aca="false">ROUND(AT7*AG7,2)</f>
        <v>0</v>
      </c>
      <c r="DF7" s="0" t="n">
        <f aca="false">ROUND(ROUND(AE7,2)*CX7,2)</f>
        <v>0</v>
      </c>
      <c r="DG7" s="0" t="n">
        <f aca="false">ROUND(ROUND(AF7,2)*CX7,2)</f>
        <v>127.57</v>
      </c>
      <c r="DH7" s="0" t="n">
        <f aca="false">ROUND(ROUND(AG7,2)*ROUND(AT7*Source!I69,9),2)</f>
        <v>0</v>
      </c>
      <c r="DI7" s="0" t="n">
        <f aca="false">ROUND(ROUND(AH7,2)*CX7,2)</f>
        <v>0</v>
      </c>
      <c r="DJ7" s="0" t="n">
        <f aca="false">DG7</f>
        <v>127.57</v>
      </c>
      <c r="DK7" s="0" t="n">
        <v>0</v>
      </c>
      <c r="DM7" s="0" t="n">
        <v>0</v>
      </c>
      <c r="DO7" s="0" t="n">
        <v>0</v>
      </c>
    </row>
    <row r="8" customFormat="false" ht="12.75" hidden="false" customHeight="false" outlineLevel="0" collapsed="false">
      <c r="A8" s="0" t="n">
        <f aca="false">ROW(Source!A70)</f>
        <v>70</v>
      </c>
      <c r="B8" s="0" t="n">
        <v>86514065</v>
      </c>
      <c r="C8" s="0" t="n">
        <v>86514075</v>
      </c>
      <c r="D8" s="0" t="n">
        <v>0</v>
      </c>
      <c r="E8" s="0" t="n">
        <v>1</v>
      </c>
      <c r="F8" s="0" t="n">
        <v>1</v>
      </c>
      <c r="G8" s="0" t="n">
        <v>30515945</v>
      </c>
      <c r="H8" s="0" t="n">
        <v>2</v>
      </c>
      <c r="I8" s="0" t="s">
        <v>138</v>
      </c>
      <c r="K8" s="0" t="s">
        <v>139</v>
      </c>
      <c r="L8" s="0" t="n">
        <v>1344</v>
      </c>
      <c r="N8" s="0" t="n">
        <v>1008</v>
      </c>
      <c r="O8" s="0" t="s">
        <v>140</v>
      </c>
      <c r="P8" s="0" t="s">
        <v>140</v>
      </c>
      <c r="Q8" s="0" t="n">
        <v>1</v>
      </c>
      <c r="W8" s="0" t="n">
        <v>0</v>
      </c>
      <c r="X8" s="0" t="n">
        <v>422977256</v>
      </c>
      <c r="Y8" s="0" t="n">
        <f aca="false">AT8</f>
        <v>38.08</v>
      </c>
      <c r="AA8" s="0" t="n">
        <v>0</v>
      </c>
      <c r="AB8" s="0" t="n">
        <v>1</v>
      </c>
      <c r="AC8" s="0" t="n">
        <v>0</v>
      </c>
      <c r="AD8" s="0" t="n">
        <v>0</v>
      </c>
      <c r="AE8" s="0" t="n">
        <v>0</v>
      </c>
      <c r="AF8" s="0" t="n">
        <v>1</v>
      </c>
      <c r="AG8" s="0" t="n">
        <v>0</v>
      </c>
      <c r="AH8" s="0" t="n">
        <v>0</v>
      </c>
      <c r="AI8" s="0" t="n">
        <v>1</v>
      </c>
      <c r="AJ8" s="0" t="n">
        <v>1</v>
      </c>
      <c r="AK8" s="0" t="n">
        <v>1</v>
      </c>
      <c r="AL8" s="0" t="n">
        <v>1</v>
      </c>
      <c r="AM8" s="0" t="n">
        <v>0</v>
      </c>
      <c r="AN8" s="0" t="n">
        <v>0</v>
      </c>
      <c r="AO8" s="0" t="n">
        <v>1</v>
      </c>
      <c r="AP8" s="0" t="n">
        <v>0</v>
      </c>
      <c r="AQ8" s="0" t="n">
        <v>0</v>
      </c>
      <c r="AR8" s="0" t="n">
        <v>0</v>
      </c>
      <c r="AT8" s="0" t="n">
        <v>38.08</v>
      </c>
      <c r="AV8" s="0" t="n">
        <v>0</v>
      </c>
      <c r="AW8" s="0" t="n">
        <v>2</v>
      </c>
      <c r="AX8" s="0" t="n">
        <v>86514077</v>
      </c>
      <c r="AY8" s="0" t="n">
        <v>1</v>
      </c>
      <c r="AZ8" s="0" t="n">
        <v>0</v>
      </c>
      <c r="BA8" s="0" t="n">
        <v>8</v>
      </c>
      <c r="BB8" s="0" t="n">
        <v>0</v>
      </c>
      <c r="BC8" s="0" t="n">
        <v>0</v>
      </c>
      <c r="BD8" s="0" t="n">
        <v>0</v>
      </c>
      <c r="BE8" s="0" t="n">
        <v>0</v>
      </c>
      <c r="BF8" s="0" t="n">
        <v>0</v>
      </c>
      <c r="BG8" s="0" t="n">
        <v>0</v>
      </c>
      <c r="BH8" s="0" t="n">
        <v>0</v>
      </c>
      <c r="BI8" s="0" t="n">
        <v>0</v>
      </c>
      <c r="BJ8" s="0" t="n">
        <v>0</v>
      </c>
      <c r="BK8" s="0" t="n">
        <v>0</v>
      </c>
      <c r="BL8" s="0" t="n">
        <v>0</v>
      </c>
      <c r="BM8" s="0" t="n">
        <v>0</v>
      </c>
      <c r="BN8" s="0" t="n">
        <v>0</v>
      </c>
      <c r="BO8" s="0" t="n">
        <v>0</v>
      </c>
      <c r="BP8" s="0" t="n">
        <v>0</v>
      </c>
      <c r="BQ8" s="0" t="n">
        <v>0</v>
      </c>
      <c r="BR8" s="0" t="n">
        <v>0</v>
      </c>
      <c r="BS8" s="0" t="n">
        <v>0</v>
      </c>
      <c r="BT8" s="0" t="n">
        <v>0</v>
      </c>
      <c r="BU8" s="0" t="n">
        <v>0</v>
      </c>
      <c r="BV8" s="0" t="n">
        <v>0</v>
      </c>
      <c r="BW8" s="0" t="n">
        <v>0</v>
      </c>
      <c r="CV8" s="0" t="n">
        <v>0</v>
      </c>
      <c r="CW8" s="0" t="n">
        <f aca="false">ROUND(AT8*Source!I70*DO8,9)</f>
        <v>0</v>
      </c>
      <c r="CX8" s="0" t="n">
        <f aca="false">ROUND(Y8*Source!I70,9)</f>
        <v>127.568</v>
      </c>
      <c r="CY8" s="0" t="n">
        <f aca="false">AB8</f>
        <v>1</v>
      </c>
      <c r="CZ8" s="0" t="n">
        <f aca="false">AF8</f>
        <v>1</v>
      </c>
      <c r="DA8" s="0" t="n">
        <f aca="false">AJ8</f>
        <v>1</v>
      </c>
      <c r="DB8" s="0" t="n">
        <f aca="false">ROUND(AT8*CZ8,2)</f>
        <v>38.08</v>
      </c>
      <c r="DC8" s="0" t="n">
        <f aca="false">ROUND(AT8*AG8,2)</f>
        <v>0</v>
      </c>
      <c r="DF8" s="0" t="n">
        <f aca="false">ROUND(ROUND(AE8,2)*CX8,2)</f>
        <v>0</v>
      </c>
      <c r="DG8" s="0" t="n">
        <f aca="false">ROUND(ROUND(AF8,2)*CX8,2)</f>
        <v>127.57</v>
      </c>
      <c r="DH8" s="0" t="n">
        <f aca="false">ROUND(ROUND(AG8,2)*ROUND(AT8*Source!I70,9),2)</f>
        <v>0</v>
      </c>
      <c r="DI8" s="0" t="n">
        <f aca="false">ROUND(ROUND(AH8,2)*CX8,2)</f>
        <v>0</v>
      </c>
      <c r="DJ8" s="0" t="n">
        <f aca="false">DG8</f>
        <v>127.57</v>
      </c>
      <c r="DK8" s="0" t="n">
        <v>0</v>
      </c>
      <c r="DM8" s="0" t="n">
        <v>0</v>
      </c>
      <c r="DO8" s="0" t="n">
        <v>0</v>
      </c>
    </row>
    <row r="9" customFormat="false" ht="12.75" hidden="false" customHeight="false" outlineLevel="0" collapsed="false">
      <c r="A9" s="0" t="n">
        <f aca="false">ROW(Source!A71)</f>
        <v>71</v>
      </c>
      <c r="B9" s="0" t="n">
        <v>86514064</v>
      </c>
      <c r="C9" s="0" t="n">
        <v>86514078</v>
      </c>
      <c r="D9" s="0" t="n">
        <v>0</v>
      </c>
      <c r="E9" s="0" t="n">
        <v>1</v>
      </c>
      <c r="F9" s="0" t="n">
        <v>1</v>
      </c>
      <c r="G9" s="0" t="n">
        <v>30515945</v>
      </c>
      <c r="H9" s="0" t="n">
        <v>2</v>
      </c>
      <c r="I9" s="0" t="s">
        <v>138</v>
      </c>
      <c r="K9" s="0" t="s">
        <v>139</v>
      </c>
      <c r="L9" s="0" t="n">
        <v>1344</v>
      </c>
      <c r="N9" s="0" t="n">
        <v>1008</v>
      </c>
      <c r="O9" s="0" t="s">
        <v>140</v>
      </c>
      <c r="P9" s="0" t="s">
        <v>140</v>
      </c>
      <c r="Q9" s="0" t="n">
        <v>1</v>
      </c>
      <c r="W9" s="0" t="n">
        <v>0</v>
      </c>
      <c r="X9" s="0" t="n">
        <v>422977256</v>
      </c>
      <c r="Y9" s="0" t="n">
        <f aca="false">AT9</f>
        <v>89.56</v>
      </c>
      <c r="AA9" s="0" t="n">
        <v>0</v>
      </c>
      <c r="AB9" s="0" t="n">
        <v>1</v>
      </c>
      <c r="AC9" s="0" t="n">
        <v>0</v>
      </c>
      <c r="AD9" s="0" t="n">
        <v>0</v>
      </c>
      <c r="AE9" s="0" t="n">
        <v>0</v>
      </c>
      <c r="AF9" s="0" t="n">
        <v>1</v>
      </c>
      <c r="AG9" s="0" t="n">
        <v>0</v>
      </c>
      <c r="AH9" s="0" t="n">
        <v>0</v>
      </c>
      <c r="AI9" s="0" t="n">
        <v>1</v>
      </c>
      <c r="AJ9" s="0" t="n">
        <v>1</v>
      </c>
      <c r="AK9" s="0" t="n">
        <v>1</v>
      </c>
      <c r="AL9" s="0" t="n">
        <v>1</v>
      </c>
      <c r="AM9" s="0" t="n">
        <v>0</v>
      </c>
      <c r="AN9" s="0" t="n">
        <v>0</v>
      </c>
      <c r="AO9" s="0" t="n">
        <v>1</v>
      </c>
      <c r="AP9" s="0" t="n">
        <v>0</v>
      </c>
      <c r="AQ9" s="0" t="n">
        <v>0</v>
      </c>
      <c r="AR9" s="0" t="n">
        <v>0</v>
      </c>
      <c r="AT9" s="0" t="n">
        <v>89.56</v>
      </c>
      <c r="AV9" s="0" t="n">
        <v>0</v>
      </c>
      <c r="AW9" s="0" t="n">
        <v>2</v>
      </c>
      <c r="AX9" s="0" t="n">
        <v>86514080</v>
      </c>
      <c r="AY9" s="0" t="n">
        <v>1</v>
      </c>
      <c r="AZ9" s="0" t="n">
        <v>0</v>
      </c>
      <c r="BA9" s="0" t="n">
        <v>9</v>
      </c>
      <c r="BB9" s="0" t="n">
        <v>0</v>
      </c>
      <c r="BC9" s="0" t="n">
        <v>0</v>
      </c>
      <c r="BD9" s="0" t="n">
        <v>0</v>
      </c>
      <c r="BE9" s="0" t="n">
        <v>0</v>
      </c>
      <c r="BF9" s="0" t="n">
        <v>0</v>
      </c>
      <c r="BG9" s="0" t="n">
        <v>0</v>
      </c>
      <c r="BH9" s="0" t="n">
        <v>0</v>
      </c>
      <c r="BI9" s="0" t="n">
        <v>0</v>
      </c>
      <c r="BJ9" s="0" t="n">
        <v>0</v>
      </c>
      <c r="BK9" s="0" t="n">
        <v>0</v>
      </c>
      <c r="BL9" s="0" t="n">
        <v>0</v>
      </c>
      <c r="BM9" s="0" t="n">
        <v>0</v>
      </c>
      <c r="BN9" s="0" t="n">
        <v>0</v>
      </c>
      <c r="BO9" s="0" t="n">
        <v>0</v>
      </c>
      <c r="BP9" s="0" t="n">
        <v>0</v>
      </c>
      <c r="BQ9" s="0" t="n">
        <v>0</v>
      </c>
      <c r="BR9" s="0" t="n">
        <v>0</v>
      </c>
      <c r="BS9" s="0" t="n">
        <v>0</v>
      </c>
      <c r="BT9" s="0" t="n">
        <v>0</v>
      </c>
      <c r="BU9" s="0" t="n">
        <v>0</v>
      </c>
      <c r="BV9" s="0" t="n">
        <v>0</v>
      </c>
      <c r="BW9" s="0" t="n">
        <v>0</v>
      </c>
      <c r="CV9" s="0" t="n">
        <v>0</v>
      </c>
      <c r="CW9" s="0" t="n">
        <f aca="false">ROUND(AT9*Source!I71*DO9,9)</f>
        <v>0</v>
      </c>
      <c r="CX9" s="0" t="n">
        <f aca="false">ROUND(Y9*Source!I71,9)</f>
        <v>300.026</v>
      </c>
      <c r="CY9" s="0" t="n">
        <f aca="false">AB9</f>
        <v>1</v>
      </c>
      <c r="CZ9" s="0" t="n">
        <f aca="false">AF9</f>
        <v>1</v>
      </c>
      <c r="DA9" s="0" t="n">
        <f aca="false">AJ9</f>
        <v>1</v>
      </c>
      <c r="DB9" s="0" t="n">
        <f aca="false">ROUND(AT9*CZ9,2)</f>
        <v>89.56</v>
      </c>
      <c r="DC9" s="0" t="n">
        <f aca="false">ROUND(AT9*AG9,2)</f>
        <v>0</v>
      </c>
      <c r="DF9" s="0" t="n">
        <f aca="false">ROUND(ROUND(AE9,2)*CX9,2)</f>
        <v>0</v>
      </c>
      <c r="DG9" s="0" t="n">
        <f aca="false">ROUND(ROUND(AF9,2)*CX9,2)</f>
        <v>300.03</v>
      </c>
      <c r="DH9" s="0" t="n">
        <f aca="false">ROUND(ROUND(AG9,2)*ROUND(AT9*Source!I71,9),2)</f>
        <v>0</v>
      </c>
      <c r="DI9" s="0" t="n">
        <f aca="false">ROUND(ROUND(AH9,2)*CX9,2)</f>
        <v>0</v>
      </c>
      <c r="DJ9" s="0" t="n">
        <f aca="false">DG9</f>
        <v>300.03</v>
      </c>
      <c r="DK9" s="0" t="n">
        <v>0</v>
      </c>
      <c r="DM9" s="0" t="n">
        <v>0</v>
      </c>
      <c r="DO9" s="0" t="n">
        <v>0</v>
      </c>
    </row>
    <row r="10" customFormat="false" ht="12.75" hidden="false" customHeight="false" outlineLevel="0" collapsed="false">
      <c r="A10" s="0" t="n">
        <f aca="false">ROW(Source!A72)</f>
        <v>72</v>
      </c>
      <c r="B10" s="0" t="n">
        <v>86514065</v>
      </c>
      <c r="C10" s="0" t="n">
        <v>86514078</v>
      </c>
      <c r="D10" s="0" t="n">
        <v>0</v>
      </c>
      <c r="E10" s="0" t="n">
        <v>1</v>
      </c>
      <c r="F10" s="0" t="n">
        <v>1</v>
      </c>
      <c r="G10" s="0" t="n">
        <v>30515945</v>
      </c>
      <c r="H10" s="0" t="n">
        <v>2</v>
      </c>
      <c r="I10" s="0" t="s">
        <v>138</v>
      </c>
      <c r="K10" s="0" t="s">
        <v>139</v>
      </c>
      <c r="L10" s="0" t="n">
        <v>1344</v>
      </c>
      <c r="N10" s="0" t="n">
        <v>1008</v>
      </c>
      <c r="O10" s="0" t="s">
        <v>140</v>
      </c>
      <c r="P10" s="0" t="s">
        <v>140</v>
      </c>
      <c r="Q10" s="0" t="n">
        <v>1</v>
      </c>
      <c r="W10" s="0" t="n">
        <v>0</v>
      </c>
      <c r="X10" s="0" t="n">
        <v>422977256</v>
      </c>
      <c r="Y10" s="0" t="n">
        <f aca="false">AT10</f>
        <v>89.56</v>
      </c>
      <c r="AA10" s="0" t="n">
        <v>0</v>
      </c>
      <c r="AB10" s="0" t="n">
        <v>1</v>
      </c>
      <c r="AC10" s="0" t="n">
        <v>0</v>
      </c>
      <c r="AD10" s="0" t="n">
        <v>0</v>
      </c>
      <c r="AE10" s="0" t="n">
        <v>0</v>
      </c>
      <c r="AF10" s="0" t="n">
        <v>1</v>
      </c>
      <c r="AG10" s="0" t="n">
        <v>0</v>
      </c>
      <c r="AH10" s="0" t="n">
        <v>0</v>
      </c>
      <c r="AI10" s="0" t="n">
        <v>1</v>
      </c>
      <c r="AJ10" s="0" t="n">
        <v>1</v>
      </c>
      <c r="AK10" s="0" t="n">
        <v>1</v>
      </c>
      <c r="AL10" s="0" t="n">
        <v>1</v>
      </c>
      <c r="AM10" s="0" t="n">
        <v>0</v>
      </c>
      <c r="AN10" s="0" t="n">
        <v>0</v>
      </c>
      <c r="AO10" s="0" t="n">
        <v>1</v>
      </c>
      <c r="AP10" s="0" t="n">
        <v>0</v>
      </c>
      <c r="AQ10" s="0" t="n">
        <v>0</v>
      </c>
      <c r="AR10" s="0" t="n">
        <v>0</v>
      </c>
      <c r="AT10" s="0" t="n">
        <v>89.56</v>
      </c>
      <c r="AV10" s="0" t="n">
        <v>0</v>
      </c>
      <c r="AW10" s="0" t="n">
        <v>2</v>
      </c>
      <c r="AX10" s="0" t="n">
        <v>86514080</v>
      </c>
      <c r="AY10" s="0" t="n">
        <v>1</v>
      </c>
      <c r="AZ10" s="0" t="n">
        <v>0</v>
      </c>
      <c r="BA10" s="0" t="n">
        <v>10</v>
      </c>
      <c r="BB10" s="0" t="n">
        <v>0</v>
      </c>
      <c r="BC10" s="0" t="n">
        <v>0</v>
      </c>
      <c r="BD10" s="0" t="n">
        <v>0</v>
      </c>
      <c r="BE10" s="0" t="n">
        <v>0</v>
      </c>
      <c r="BF10" s="0" t="n">
        <v>0</v>
      </c>
      <c r="BG10" s="0" t="n">
        <v>0</v>
      </c>
      <c r="BH10" s="0" t="n">
        <v>0</v>
      </c>
      <c r="BI10" s="0" t="n">
        <v>0</v>
      </c>
      <c r="BJ10" s="0" t="n">
        <v>0</v>
      </c>
      <c r="BK10" s="0" t="n">
        <v>0</v>
      </c>
      <c r="BL10" s="0" t="n">
        <v>0</v>
      </c>
      <c r="BM10" s="0" t="n">
        <v>0</v>
      </c>
      <c r="BN10" s="0" t="n">
        <v>0</v>
      </c>
      <c r="BO10" s="0" t="n">
        <v>0</v>
      </c>
      <c r="BP10" s="0" t="n">
        <v>0</v>
      </c>
      <c r="BQ10" s="0" t="n">
        <v>0</v>
      </c>
      <c r="BR10" s="0" t="n">
        <v>0</v>
      </c>
      <c r="BS10" s="0" t="n">
        <v>0</v>
      </c>
      <c r="BT10" s="0" t="n">
        <v>0</v>
      </c>
      <c r="BU10" s="0" t="n">
        <v>0</v>
      </c>
      <c r="BV10" s="0" t="n">
        <v>0</v>
      </c>
      <c r="BW10" s="0" t="n">
        <v>0</v>
      </c>
      <c r="CV10" s="0" t="n">
        <v>0</v>
      </c>
      <c r="CW10" s="0" t="n">
        <f aca="false">ROUND(AT10*Source!I72*DO10,9)</f>
        <v>0</v>
      </c>
      <c r="CX10" s="0" t="n">
        <f aca="false">ROUND(Y10*Source!I72,9)</f>
        <v>300.026</v>
      </c>
      <c r="CY10" s="0" t="n">
        <f aca="false">AB10</f>
        <v>1</v>
      </c>
      <c r="CZ10" s="0" t="n">
        <f aca="false">AF10</f>
        <v>1</v>
      </c>
      <c r="DA10" s="0" t="n">
        <f aca="false">AJ10</f>
        <v>1</v>
      </c>
      <c r="DB10" s="0" t="n">
        <f aca="false">ROUND(AT10*CZ10,2)</f>
        <v>89.56</v>
      </c>
      <c r="DC10" s="0" t="n">
        <f aca="false">ROUND(AT10*AG10,2)</f>
        <v>0</v>
      </c>
      <c r="DF10" s="0" t="n">
        <f aca="false">ROUND(ROUND(AE10,2)*CX10,2)</f>
        <v>0</v>
      </c>
      <c r="DG10" s="0" t="n">
        <f aca="false">ROUND(ROUND(AF10,2)*CX10,2)</f>
        <v>300.03</v>
      </c>
      <c r="DH10" s="0" t="n">
        <f aca="false">ROUND(ROUND(AG10,2)*ROUND(AT10*Source!I72,9),2)</f>
        <v>0</v>
      </c>
      <c r="DI10" s="0" t="n">
        <f aca="false">ROUND(ROUND(AH10,2)*CX10,2)</f>
        <v>0</v>
      </c>
      <c r="DJ10" s="0" t="n">
        <f aca="false">DG10</f>
        <v>300.03</v>
      </c>
      <c r="DK10" s="0" t="n">
        <v>0</v>
      </c>
      <c r="DM10" s="0" t="n">
        <v>0</v>
      </c>
      <c r="DO10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10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C19" activeCellId="0" sqref="C19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86514068</v>
      </c>
      <c r="C1" s="0" t="n">
        <v>86514066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2</v>
      </c>
      <c r="I1" s="0" t="s">
        <v>138</v>
      </c>
      <c r="K1" s="0" t="s">
        <v>139</v>
      </c>
      <c r="L1" s="0" t="n">
        <v>1344</v>
      </c>
      <c r="N1" s="0" t="n">
        <v>1008</v>
      </c>
      <c r="O1" s="0" t="s">
        <v>140</v>
      </c>
      <c r="P1" s="0" t="s">
        <v>140</v>
      </c>
      <c r="Q1" s="0" t="n">
        <v>1</v>
      </c>
      <c r="X1" s="0" t="n">
        <v>128.52</v>
      </c>
      <c r="Y1" s="0" t="n">
        <v>0</v>
      </c>
      <c r="Z1" s="0" t="n">
        <v>1.5</v>
      </c>
      <c r="AA1" s="0" t="n">
        <v>0</v>
      </c>
      <c r="AB1" s="0" t="n">
        <v>0</v>
      </c>
      <c r="AC1" s="0" t="n">
        <v>0</v>
      </c>
      <c r="AD1" s="0" t="n">
        <v>1</v>
      </c>
      <c r="AE1" s="0" t="n">
        <v>0</v>
      </c>
      <c r="AF1" s="0" t="s">
        <v>64</v>
      </c>
      <c r="AG1" s="0" t="n">
        <v>192.78</v>
      </c>
      <c r="AH1" s="0" t="n">
        <v>2</v>
      </c>
      <c r="AI1" s="0" t="n">
        <v>86514067</v>
      </c>
      <c r="AJ1" s="0" t="n">
        <v>1</v>
      </c>
      <c r="AK1" s="0" t="n">
        <v>0</v>
      </c>
      <c r="AL1" s="0" t="n">
        <v>0</v>
      </c>
      <c r="AM1" s="0" t="n">
        <v>0</v>
      </c>
      <c r="AN1" s="0" t="n">
        <v>0</v>
      </c>
      <c r="AO1" s="0" t="n">
        <v>0</v>
      </c>
      <c r="AP1" s="0" t="n">
        <v>0</v>
      </c>
      <c r="AQ1" s="0" t="n">
        <v>0</v>
      </c>
      <c r="AR1" s="0" t="n">
        <v>0</v>
      </c>
    </row>
    <row r="2" customFormat="false" ht="12.75" hidden="false" customHeight="false" outlineLevel="0" collapsed="false">
      <c r="A2" s="0" t="n">
        <f aca="false">ROW(Source!A29)</f>
        <v>29</v>
      </c>
      <c r="B2" s="0" t="n">
        <v>86514068</v>
      </c>
      <c r="C2" s="0" t="n">
        <v>86514066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2</v>
      </c>
      <c r="I2" s="0" t="s">
        <v>138</v>
      </c>
      <c r="K2" s="0" t="s">
        <v>139</v>
      </c>
      <c r="L2" s="0" t="n">
        <v>1344</v>
      </c>
      <c r="N2" s="0" t="n">
        <v>1008</v>
      </c>
      <c r="O2" s="0" t="s">
        <v>140</v>
      </c>
      <c r="P2" s="0" t="s">
        <v>140</v>
      </c>
      <c r="Q2" s="0" t="n">
        <v>1</v>
      </c>
      <c r="X2" s="0" t="n">
        <v>128.52</v>
      </c>
      <c r="Y2" s="0" t="n">
        <v>0</v>
      </c>
      <c r="Z2" s="0" t="n">
        <v>1.5</v>
      </c>
      <c r="AA2" s="0" t="n">
        <v>0</v>
      </c>
      <c r="AB2" s="0" t="n">
        <v>0</v>
      </c>
      <c r="AC2" s="0" t="n">
        <v>0</v>
      </c>
      <c r="AD2" s="0" t="n">
        <v>1</v>
      </c>
      <c r="AE2" s="0" t="n">
        <v>0</v>
      </c>
      <c r="AF2" s="0" t="s">
        <v>64</v>
      </c>
      <c r="AG2" s="0" t="n">
        <v>192.78</v>
      </c>
      <c r="AH2" s="0" t="n">
        <v>2</v>
      </c>
      <c r="AI2" s="0" t="n">
        <v>86514067</v>
      </c>
      <c r="AJ2" s="0" t="n">
        <v>2</v>
      </c>
      <c r="AK2" s="0" t="n">
        <v>0</v>
      </c>
      <c r="AL2" s="0" t="n">
        <v>0</v>
      </c>
      <c r="AM2" s="0" t="n">
        <v>0</v>
      </c>
      <c r="AN2" s="0" t="n">
        <v>0</v>
      </c>
      <c r="AO2" s="0" t="n">
        <v>0</v>
      </c>
      <c r="AP2" s="0" t="n">
        <v>0</v>
      </c>
      <c r="AQ2" s="0" t="n">
        <v>0</v>
      </c>
      <c r="AR2" s="0" t="n">
        <v>0</v>
      </c>
    </row>
    <row r="3" customFormat="false" ht="12.75" hidden="false" customHeight="false" outlineLevel="0" collapsed="false">
      <c r="A3" s="0" t="n">
        <f aca="false">ROW(Source!A30)</f>
        <v>30</v>
      </c>
      <c r="B3" s="0" t="n">
        <v>86514071</v>
      </c>
      <c r="C3" s="0" t="n">
        <v>86514069</v>
      </c>
      <c r="D3" s="0" t="n">
        <v>0</v>
      </c>
      <c r="E3" s="0" t="n">
        <v>1</v>
      </c>
      <c r="F3" s="0" t="n">
        <v>1</v>
      </c>
      <c r="G3" s="0" t="n">
        <v>30515945</v>
      </c>
      <c r="H3" s="0" t="n">
        <v>2</v>
      </c>
      <c r="I3" s="0" t="s">
        <v>138</v>
      </c>
      <c r="K3" s="0" t="s">
        <v>139</v>
      </c>
      <c r="L3" s="0" t="n">
        <v>1344</v>
      </c>
      <c r="N3" s="0" t="n">
        <v>1008</v>
      </c>
      <c r="O3" s="0" t="s">
        <v>140</v>
      </c>
      <c r="P3" s="0" t="s">
        <v>140</v>
      </c>
      <c r="Q3" s="0" t="n">
        <v>1</v>
      </c>
      <c r="X3" s="0" t="n">
        <v>94.47</v>
      </c>
      <c r="Y3" s="0" t="n">
        <v>0</v>
      </c>
      <c r="Z3" s="0" t="n">
        <v>1</v>
      </c>
      <c r="AA3" s="0" t="n">
        <v>0</v>
      </c>
      <c r="AB3" s="0" t="n">
        <v>0</v>
      </c>
      <c r="AC3" s="0" t="n">
        <v>0</v>
      </c>
      <c r="AD3" s="0" t="n">
        <v>1</v>
      </c>
      <c r="AE3" s="0" t="n">
        <v>0</v>
      </c>
      <c r="AG3" s="0" t="n">
        <v>94.47</v>
      </c>
      <c r="AH3" s="0" t="n">
        <v>2</v>
      </c>
      <c r="AI3" s="0" t="n">
        <v>86514070</v>
      </c>
      <c r="AJ3" s="0" t="n">
        <v>3</v>
      </c>
      <c r="AK3" s="0" t="n">
        <v>0</v>
      </c>
      <c r="AL3" s="0" t="n">
        <v>0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</row>
    <row r="4" customFormat="false" ht="12.75" hidden="false" customHeight="false" outlineLevel="0" collapsed="false">
      <c r="A4" s="0" t="n">
        <f aca="false">ROW(Source!A31)</f>
        <v>31</v>
      </c>
      <c r="B4" s="0" t="n">
        <v>86514071</v>
      </c>
      <c r="C4" s="0" t="n">
        <v>86514069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2</v>
      </c>
      <c r="I4" s="0" t="s">
        <v>138</v>
      </c>
      <c r="K4" s="0" t="s">
        <v>139</v>
      </c>
      <c r="L4" s="0" t="n">
        <v>1344</v>
      </c>
      <c r="N4" s="0" t="n">
        <v>1008</v>
      </c>
      <c r="O4" s="0" t="s">
        <v>140</v>
      </c>
      <c r="P4" s="0" t="s">
        <v>140</v>
      </c>
      <c r="Q4" s="0" t="n">
        <v>1</v>
      </c>
      <c r="X4" s="0" t="n">
        <v>94.47</v>
      </c>
      <c r="Y4" s="0" t="n">
        <v>0</v>
      </c>
      <c r="Z4" s="0" t="n">
        <v>1</v>
      </c>
      <c r="AA4" s="0" t="n">
        <v>0</v>
      </c>
      <c r="AB4" s="0" t="n">
        <v>0</v>
      </c>
      <c r="AC4" s="0" t="n">
        <v>0</v>
      </c>
      <c r="AD4" s="0" t="n">
        <v>1</v>
      </c>
      <c r="AE4" s="0" t="n">
        <v>0</v>
      </c>
      <c r="AG4" s="0" t="n">
        <v>94.47</v>
      </c>
      <c r="AH4" s="0" t="n">
        <v>2</v>
      </c>
      <c r="AI4" s="0" t="n">
        <v>86514070</v>
      </c>
      <c r="AJ4" s="0" t="n">
        <v>4</v>
      </c>
      <c r="AK4" s="0" t="n">
        <v>0</v>
      </c>
      <c r="AL4" s="0" t="n">
        <v>0</v>
      </c>
      <c r="AM4" s="0" t="n">
        <v>0</v>
      </c>
      <c r="AN4" s="0" t="n">
        <v>0</v>
      </c>
      <c r="AO4" s="0" t="n">
        <v>0</v>
      </c>
      <c r="AP4" s="0" t="n">
        <v>0</v>
      </c>
      <c r="AQ4" s="0" t="n">
        <v>0</v>
      </c>
      <c r="AR4" s="0" t="n">
        <v>0</v>
      </c>
    </row>
    <row r="5" customFormat="false" ht="12.75" hidden="false" customHeight="false" outlineLevel="0" collapsed="false">
      <c r="A5" s="0" t="n">
        <f aca="false">ROW(Source!A32)</f>
        <v>32</v>
      </c>
      <c r="B5" s="0" t="n">
        <v>86514074</v>
      </c>
      <c r="C5" s="0" t="n">
        <v>86514072</v>
      </c>
      <c r="D5" s="0" t="n">
        <v>0</v>
      </c>
      <c r="E5" s="0" t="n">
        <v>1</v>
      </c>
      <c r="F5" s="0" t="n">
        <v>1</v>
      </c>
      <c r="G5" s="0" t="n">
        <v>30515945</v>
      </c>
      <c r="H5" s="0" t="n">
        <v>2</v>
      </c>
      <c r="I5" s="0" t="s">
        <v>138</v>
      </c>
      <c r="K5" s="0" t="s">
        <v>139</v>
      </c>
      <c r="L5" s="0" t="n">
        <v>1344</v>
      </c>
      <c r="N5" s="0" t="n">
        <v>1008</v>
      </c>
      <c r="O5" s="0" t="s">
        <v>140</v>
      </c>
      <c r="P5" s="0" t="s">
        <v>140</v>
      </c>
      <c r="Q5" s="0" t="n">
        <v>1</v>
      </c>
      <c r="X5" s="0" t="n">
        <v>29.07</v>
      </c>
      <c r="Y5" s="0" t="n">
        <v>0</v>
      </c>
      <c r="Z5" s="0" t="n">
        <v>1</v>
      </c>
      <c r="AA5" s="0" t="n">
        <v>0</v>
      </c>
      <c r="AB5" s="0" t="n">
        <v>0</v>
      </c>
      <c r="AC5" s="0" t="n">
        <v>0</v>
      </c>
      <c r="AD5" s="0" t="n">
        <v>1</v>
      </c>
      <c r="AE5" s="0" t="n">
        <v>0</v>
      </c>
      <c r="AG5" s="0" t="n">
        <v>29.07</v>
      </c>
      <c r="AH5" s="0" t="n">
        <v>2</v>
      </c>
      <c r="AI5" s="0" t="n">
        <v>86514073</v>
      </c>
      <c r="AJ5" s="0" t="n">
        <v>5</v>
      </c>
      <c r="AK5" s="0" t="n">
        <v>0</v>
      </c>
      <c r="AL5" s="0" t="n">
        <v>0</v>
      </c>
      <c r="AM5" s="0" t="n">
        <v>0</v>
      </c>
      <c r="AN5" s="0" t="n">
        <v>0</v>
      </c>
      <c r="AO5" s="0" t="n">
        <v>0</v>
      </c>
      <c r="AP5" s="0" t="n">
        <v>0</v>
      </c>
      <c r="AQ5" s="0" t="n">
        <v>0</v>
      </c>
      <c r="AR5" s="0" t="n">
        <v>0</v>
      </c>
    </row>
    <row r="6" customFormat="false" ht="12.75" hidden="false" customHeight="false" outlineLevel="0" collapsed="false">
      <c r="A6" s="0" t="n">
        <f aca="false">ROW(Source!A33)</f>
        <v>33</v>
      </c>
      <c r="B6" s="0" t="n">
        <v>86514074</v>
      </c>
      <c r="C6" s="0" t="n">
        <v>86514072</v>
      </c>
      <c r="D6" s="0" t="n">
        <v>0</v>
      </c>
      <c r="E6" s="0" t="n">
        <v>1</v>
      </c>
      <c r="F6" s="0" t="n">
        <v>1</v>
      </c>
      <c r="G6" s="0" t="n">
        <v>30515945</v>
      </c>
      <c r="H6" s="0" t="n">
        <v>2</v>
      </c>
      <c r="I6" s="0" t="s">
        <v>138</v>
      </c>
      <c r="K6" s="0" t="s">
        <v>139</v>
      </c>
      <c r="L6" s="0" t="n">
        <v>1344</v>
      </c>
      <c r="N6" s="0" t="n">
        <v>1008</v>
      </c>
      <c r="O6" s="0" t="s">
        <v>140</v>
      </c>
      <c r="P6" s="0" t="s">
        <v>140</v>
      </c>
      <c r="Q6" s="0" t="n">
        <v>1</v>
      </c>
      <c r="X6" s="0" t="n">
        <v>29.07</v>
      </c>
      <c r="Y6" s="0" t="n">
        <v>0</v>
      </c>
      <c r="Z6" s="0" t="n">
        <v>1</v>
      </c>
      <c r="AA6" s="0" t="n">
        <v>0</v>
      </c>
      <c r="AB6" s="0" t="n">
        <v>0</v>
      </c>
      <c r="AC6" s="0" t="n">
        <v>0</v>
      </c>
      <c r="AD6" s="0" t="n">
        <v>1</v>
      </c>
      <c r="AE6" s="0" t="n">
        <v>0</v>
      </c>
      <c r="AG6" s="0" t="n">
        <v>29.07</v>
      </c>
      <c r="AH6" s="0" t="n">
        <v>2</v>
      </c>
      <c r="AI6" s="0" t="n">
        <v>86514073</v>
      </c>
      <c r="AJ6" s="0" t="n">
        <v>6</v>
      </c>
      <c r="AK6" s="0" t="n">
        <v>0</v>
      </c>
      <c r="AL6" s="0" t="n">
        <v>0</v>
      </c>
      <c r="AM6" s="0" t="n">
        <v>0</v>
      </c>
      <c r="AN6" s="0" t="n">
        <v>0</v>
      </c>
      <c r="AO6" s="0" t="n">
        <v>0</v>
      </c>
      <c r="AP6" s="0" t="n">
        <v>0</v>
      </c>
      <c r="AQ6" s="0" t="n">
        <v>0</v>
      </c>
      <c r="AR6" s="0" t="n">
        <v>0</v>
      </c>
    </row>
    <row r="7" customFormat="false" ht="12.75" hidden="false" customHeight="false" outlineLevel="0" collapsed="false">
      <c r="A7" s="0" t="n">
        <f aca="false">ROW(Source!A69)</f>
        <v>69</v>
      </c>
      <c r="B7" s="0" t="n">
        <v>86514077</v>
      </c>
      <c r="C7" s="0" t="n">
        <v>86514075</v>
      </c>
      <c r="D7" s="0" t="n">
        <v>0</v>
      </c>
      <c r="E7" s="0" t="n">
        <v>1</v>
      </c>
      <c r="F7" s="0" t="n">
        <v>1</v>
      </c>
      <c r="G7" s="0" t="n">
        <v>30515945</v>
      </c>
      <c r="H7" s="0" t="n">
        <v>2</v>
      </c>
      <c r="I7" s="0" t="s">
        <v>138</v>
      </c>
      <c r="K7" s="0" t="s">
        <v>139</v>
      </c>
      <c r="L7" s="0" t="n">
        <v>1344</v>
      </c>
      <c r="N7" s="0" t="n">
        <v>1008</v>
      </c>
      <c r="O7" s="0" t="s">
        <v>140</v>
      </c>
      <c r="P7" s="0" t="s">
        <v>140</v>
      </c>
      <c r="Q7" s="0" t="n">
        <v>1</v>
      </c>
      <c r="X7" s="0" t="n">
        <v>38.08</v>
      </c>
      <c r="Y7" s="0" t="n">
        <v>0</v>
      </c>
      <c r="Z7" s="0" t="n">
        <v>1</v>
      </c>
      <c r="AA7" s="0" t="n">
        <v>0</v>
      </c>
      <c r="AB7" s="0" t="n">
        <v>0</v>
      </c>
      <c r="AC7" s="0" t="n">
        <v>0</v>
      </c>
      <c r="AD7" s="0" t="n">
        <v>1</v>
      </c>
      <c r="AE7" s="0" t="n">
        <v>0</v>
      </c>
      <c r="AG7" s="0" t="n">
        <v>38.08</v>
      </c>
      <c r="AH7" s="0" t="n">
        <v>2</v>
      </c>
      <c r="AI7" s="0" t="n">
        <v>86514076</v>
      </c>
      <c r="AJ7" s="0" t="n">
        <v>7</v>
      </c>
      <c r="AK7" s="0" t="n">
        <v>0</v>
      </c>
      <c r="AL7" s="0" t="n">
        <v>0</v>
      </c>
      <c r="AM7" s="0" t="n">
        <v>0</v>
      </c>
      <c r="AN7" s="0" t="n">
        <v>0</v>
      </c>
      <c r="AO7" s="0" t="n">
        <v>0</v>
      </c>
      <c r="AP7" s="0" t="n">
        <v>0</v>
      </c>
      <c r="AQ7" s="0" t="n">
        <v>0</v>
      </c>
      <c r="AR7" s="0" t="n">
        <v>0</v>
      </c>
    </row>
    <row r="8" customFormat="false" ht="12.75" hidden="false" customHeight="false" outlineLevel="0" collapsed="false">
      <c r="A8" s="0" t="n">
        <f aca="false">ROW(Source!A70)</f>
        <v>70</v>
      </c>
      <c r="B8" s="0" t="n">
        <v>86514077</v>
      </c>
      <c r="C8" s="0" t="n">
        <v>86514075</v>
      </c>
      <c r="D8" s="0" t="n">
        <v>0</v>
      </c>
      <c r="E8" s="0" t="n">
        <v>1</v>
      </c>
      <c r="F8" s="0" t="n">
        <v>1</v>
      </c>
      <c r="G8" s="0" t="n">
        <v>30515945</v>
      </c>
      <c r="H8" s="0" t="n">
        <v>2</v>
      </c>
      <c r="I8" s="0" t="s">
        <v>138</v>
      </c>
      <c r="K8" s="0" t="s">
        <v>139</v>
      </c>
      <c r="L8" s="0" t="n">
        <v>1344</v>
      </c>
      <c r="N8" s="0" t="n">
        <v>1008</v>
      </c>
      <c r="O8" s="0" t="s">
        <v>140</v>
      </c>
      <c r="P8" s="0" t="s">
        <v>140</v>
      </c>
      <c r="Q8" s="0" t="n">
        <v>1</v>
      </c>
      <c r="X8" s="0" t="n">
        <v>38.08</v>
      </c>
      <c r="Y8" s="0" t="n">
        <v>0</v>
      </c>
      <c r="Z8" s="0" t="n">
        <v>1</v>
      </c>
      <c r="AA8" s="0" t="n">
        <v>0</v>
      </c>
      <c r="AB8" s="0" t="n">
        <v>0</v>
      </c>
      <c r="AC8" s="0" t="n">
        <v>0</v>
      </c>
      <c r="AD8" s="0" t="n">
        <v>1</v>
      </c>
      <c r="AE8" s="0" t="n">
        <v>0</v>
      </c>
      <c r="AG8" s="0" t="n">
        <v>38.08</v>
      </c>
      <c r="AH8" s="0" t="n">
        <v>2</v>
      </c>
      <c r="AI8" s="0" t="n">
        <v>86514076</v>
      </c>
      <c r="AJ8" s="0" t="n">
        <v>8</v>
      </c>
      <c r="AK8" s="0" t="n">
        <v>0</v>
      </c>
      <c r="AL8" s="0" t="n">
        <v>0</v>
      </c>
      <c r="AM8" s="0" t="n">
        <v>0</v>
      </c>
      <c r="AN8" s="0" t="n">
        <v>0</v>
      </c>
      <c r="AO8" s="0" t="n">
        <v>0</v>
      </c>
      <c r="AP8" s="0" t="n">
        <v>0</v>
      </c>
      <c r="AQ8" s="0" t="n">
        <v>0</v>
      </c>
      <c r="AR8" s="0" t="n">
        <v>0</v>
      </c>
    </row>
    <row r="9" customFormat="false" ht="12.75" hidden="false" customHeight="false" outlineLevel="0" collapsed="false">
      <c r="A9" s="0" t="n">
        <f aca="false">ROW(Source!A71)</f>
        <v>71</v>
      </c>
      <c r="B9" s="0" t="n">
        <v>86514080</v>
      </c>
      <c r="C9" s="0" t="n">
        <v>86514078</v>
      </c>
      <c r="D9" s="0" t="n">
        <v>0</v>
      </c>
      <c r="E9" s="0" t="n">
        <v>1</v>
      </c>
      <c r="F9" s="0" t="n">
        <v>1</v>
      </c>
      <c r="G9" s="0" t="n">
        <v>30515945</v>
      </c>
      <c r="H9" s="0" t="n">
        <v>2</v>
      </c>
      <c r="I9" s="0" t="s">
        <v>138</v>
      </c>
      <c r="K9" s="0" t="s">
        <v>139</v>
      </c>
      <c r="L9" s="0" t="n">
        <v>1344</v>
      </c>
      <c r="N9" s="0" t="n">
        <v>1008</v>
      </c>
      <c r="O9" s="0" t="s">
        <v>140</v>
      </c>
      <c r="P9" s="0" t="s">
        <v>140</v>
      </c>
      <c r="Q9" s="0" t="n">
        <v>1</v>
      </c>
      <c r="X9" s="0" t="n">
        <v>89.56</v>
      </c>
      <c r="Y9" s="0" t="n">
        <v>0</v>
      </c>
      <c r="Z9" s="0" t="n">
        <v>1</v>
      </c>
      <c r="AA9" s="0" t="n">
        <v>0</v>
      </c>
      <c r="AB9" s="0" t="n">
        <v>0</v>
      </c>
      <c r="AC9" s="0" t="n">
        <v>0</v>
      </c>
      <c r="AD9" s="0" t="n">
        <v>1</v>
      </c>
      <c r="AE9" s="0" t="n">
        <v>0</v>
      </c>
      <c r="AG9" s="0" t="n">
        <v>89.56</v>
      </c>
      <c r="AH9" s="0" t="n">
        <v>2</v>
      </c>
      <c r="AI9" s="0" t="n">
        <v>86514079</v>
      </c>
      <c r="AJ9" s="0" t="n">
        <v>9</v>
      </c>
      <c r="AK9" s="0" t="n">
        <v>0</v>
      </c>
      <c r="AL9" s="0" t="n">
        <v>0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0</v>
      </c>
    </row>
    <row r="10" customFormat="false" ht="12.75" hidden="false" customHeight="false" outlineLevel="0" collapsed="false">
      <c r="A10" s="0" t="n">
        <f aca="false">ROW(Source!A72)</f>
        <v>72</v>
      </c>
      <c r="B10" s="0" t="n">
        <v>86514080</v>
      </c>
      <c r="C10" s="0" t="n">
        <v>86514078</v>
      </c>
      <c r="D10" s="0" t="n">
        <v>0</v>
      </c>
      <c r="E10" s="0" t="n">
        <v>1</v>
      </c>
      <c r="F10" s="0" t="n">
        <v>1</v>
      </c>
      <c r="G10" s="0" t="n">
        <v>30515945</v>
      </c>
      <c r="H10" s="0" t="n">
        <v>2</v>
      </c>
      <c r="I10" s="0" t="s">
        <v>138</v>
      </c>
      <c r="K10" s="0" t="s">
        <v>139</v>
      </c>
      <c r="L10" s="0" t="n">
        <v>1344</v>
      </c>
      <c r="N10" s="0" t="n">
        <v>1008</v>
      </c>
      <c r="O10" s="0" t="s">
        <v>140</v>
      </c>
      <c r="P10" s="0" t="s">
        <v>140</v>
      </c>
      <c r="Q10" s="0" t="n">
        <v>1</v>
      </c>
      <c r="X10" s="0" t="n">
        <v>89.56</v>
      </c>
      <c r="Y10" s="0" t="n">
        <v>0</v>
      </c>
      <c r="Z10" s="0" t="n">
        <v>1</v>
      </c>
      <c r="AA10" s="0" t="n">
        <v>0</v>
      </c>
      <c r="AB10" s="0" t="n">
        <v>0</v>
      </c>
      <c r="AC10" s="0" t="n">
        <v>0</v>
      </c>
      <c r="AD10" s="0" t="n">
        <v>1</v>
      </c>
      <c r="AE10" s="0" t="n">
        <v>0</v>
      </c>
      <c r="AG10" s="0" t="n">
        <v>89.56</v>
      </c>
      <c r="AH10" s="0" t="n">
        <v>2</v>
      </c>
      <c r="AI10" s="0" t="n">
        <v>86514079</v>
      </c>
      <c r="AJ10" s="0" t="n">
        <v>10</v>
      </c>
      <c r="AK10" s="0" t="n">
        <v>0</v>
      </c>
      <c r="AL10" s="0" t="n">
        <v>0</v>
      </c>
      <c r="AM10" s="0" t="n">
        <v>0</v>
      </c>
      <c r="AN10" s="0" t="n">
        <v>0</v>
      </c>
      <c r="AO10" s="0" t="n">
        <v>0</v>
      </c>
      <c r="AP10" s="0" t="n">
        <v>0</v>
      </c>
      <c r="AQ10" s="0" t="n">
        <v>0</v>
      </c>
      <c r="AR10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33" activeCellId="0" sqref="A33"/>
    </sheetView>
  </sheetViews>
  <sheetFormatPr defaultColWidth="9.13671875" defaultRowHeight="12.75" zeroHeight="false" outlineLevelRow="0" outlineLevelCol="0"/>
  <sheetData/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Y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9" activeCellId="0" sqref="A79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44</v>
      </c>
      <c r="D1" s="0" t="s">
        <v>45</v>
      </c>
      <c r="F1" s="0" t="n">
        <v>0</v>
      </c>
      <c r="G1" s="0" t="n">
        <v>0</v>
      </c>
      <c r="H1" s="0" t="n">
        <v>0</v>
      </c>
      <c r="I1" s="0" t="s">
        <v>46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12" customFormat="false" ht="12.75" hidden="false" customHeight="false" outlineLevel="0" collapsed="false">
      <c r="F12" s="0" t="str">
        <f aca="false">Source!F12</f>
        <v>СР-09-02</v>
      </c>
      <c r="G12" s="0" t="str">
        <f aca="false">Source!G12</f>
        <v>Перевозка и приём порубочных остатков</v>
      </c>
      <c r="AJ12" s="0" t="n">
        <v>0</v>
      </c>
      <c r="CY12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LibreOffice/7.5.7.1$Windows_X86_64 LibreOffice_project/47eb0cf7efbacdee9b19ae25d6752381ede23126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2026-09-27T18:03:33Z</dcterms:modified>
  <cp:revision>1</cp:revision>
  <dc:subject/>
  <dc:title/>
</cp:coreProperties>
</file>