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45" windowWidth="6960" windowHeight="12075"/>
  </bookViews>
  <sheets>
    <sheet name="Table 3" sheetId="3" r:id="rId1"/>
  </sheets>
  <definedNames>
    <definedName name="_xlnm.Print_Titles" localSheetId="0">'Table 3'!$8:$8</definedName>
    <definedName name="_xlnm.Print_Area" localSheetId="0">'Table 3'!$A$1:$R$388</definedName>
  </definedNames>
  <calcPr calcId="145621" calcMode="auto" fullCalcOnLoad="1" forceFullCalc="1"/>
</workbook>
</file>

<file path=xl/sharedStrings.xml><?xml version="1.0" encoding="utf-8"?>
<sst xmlns="http://schemas.openxmlformats.org/spreadsheetml/2006/main" count="2233" uniqueCount="497">
  <si>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</si>
  <si>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</si>
  <si>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</si>
  <si>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</si>
  <si>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</si>
  <si>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</si>
  <si>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</si>
  <si>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</si>
  <si>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</si>
  <si>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</si>
  <si>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</si>
  <si>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</si>
  <si>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</si>
  <si>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</si>
  <si>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</si>
  <si>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</si>
  <si>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Раздел 1. Демонтаж</t>
  </si>
  <si>
    <t>100 М</t>
  </si>
  <si>
    <t>100 ШТ.</t>
  </si>
  <si>
    <t>1 ШТ.</t>
  </si>
  <si>
    <t>Ед. изм.</t>
  </si>
  <si>
    <t>ШТ</t>
  </si>
  <si>
    <t>м</t>
  </si>
  <si>
    <t>100 м</t>
  </si>
  <si>
    <t>100 шт.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</si>
  <si>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</si>
  <si>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шт.</t>
  </si>
  <si>
    <t>ИТОГО</t>
  </si>
  <si>
    <t>Коррект.  ПД</t>
  </si>
  <si>
    <t>Составил:</t>
  </si>
  <si>
    <t>М</t>
  </si>
  <si>
    <t>ШТ.</t>
  </si>
  <si>
    <t>1 КОМПЛЕКТ</t>
  </si>
  <si>
    <t>1  ШТ.</t>
  </si>
  <si>
    <t>Работы, предусмотренные сметами 2018 г.
ЛС №02-01-02_искл, ЛС № 02-01-02 (2018 г.), частично ЛС № 02-01-02_доб.
Нумерация по ЛС № 02-01-02_2018 г, (по доб. работам - по ЛС № 02-01-02_доб. - указана в скобках)</t>
  </si>
  <si>
    <t>117/15-ЭС</t>
  </si>
  <si>
    <t>23/085-И-ИОС1</t>
  </si>
  <si>
    <t>Электрооборудование и элеткроосвещение</t>
  </si>
  <si>
    <t>Раздел 2. Электрооборудование</t>
  </si>
  <si>
    <t>ВРУ</t>
  </si>
  <si>
    <t>4.8-238-2</t>
  </si>
  <si>
    <t>ЩИТЫ И СТЕЛЛАЖИ С БЛОКАМИ РЕЗИСТОРОВ (ЯЩИКАМИ СОПРОТИВЛЕНИЯ) ВЫСОТОЙ СВЫШЕ 1700 ММ, ЩИТ СОБИРАЕМЫЙ ИЗ ОТДЕЛЬНЫХ ПАНЕЛЕЙ И БЛОКОВ УПРАВЛЕНИЯ ОДНОРЯДНЫЙ ИЛИ ДВУХРЯДНЫЙ БЕЗ БЛОКОВ РЕЗИСТОРОВ, ГЛУБИНОЙ ДО 800 ММ ШКАФНОГО ИСПОЛНЕНИЯ</t>
  </si>
  <si>
    <t>1 М ШИРИНЫ ПО ФРОНТУ</t>
  </si>
  <si>
    <t>Прайс-лист Лист 135</t>
  </si>
  <si>
    <t>Панель вводно-распределительного устройства ВРУ1-13-20УХЛ4   Ц:31892/1,18/4,11*1,042</t>
  </si>
  <si>
    <t>Прайс-лист Лист 137</t>
  </si>
  <si>
    <t>Вводно-распределительное устройство ВРУ-1-44-00-УХЛ4  Ц:22051/1,18/4,11*1,042</t>
  </si>
  <si>
    <t>Прайс-лист Лист 139</t>
  </si>
  <si>
    <t>Вводно-распределительное устройство ВРУ1-17-70 -УХЛ4
 Ц:31078/1,18/4,11*1,042</t>
  </si>
  <si>
    <t>4.8-57-1</t>
  </si>
  <si>
    <t>ПРИБОРЫ ИЗМЕРЕНИЯ И ЗАЩИТЫ, ПРИБОР, КОЛИЧЕСТВО ПОДКЛЮЧАЕМЫХ КОНЦОВ: ДО 2</t>
  </si>
  <si>
    <t>Прайс-лист Лист 143</t>
  </si>
  <si>
    <t>УСТРОЙСТВО ЗАЩИТНОЕ SPC3.1-150DS
 Ц:20000/1,18/4,11*1,042</t>
  </si>
  <si>
    <t>4.8-252-2</t>
  </si>
  <si>
    <t>СЧЕТЧИК, УСТАНАВЛИВАЕМЫЙ НА ГОТОВОМ ОСНОВАНИИ ТРЕХФАЗНЫЙ</t>
  </si>
  <si>
    <t>1.21-5-779</t>
  </si>
  <si>
    <t>СЧЕТЧИКИ ЭЛЕКТРИЧЕСКИЕ ТРЕХФАЗНЫЕ, ТИП МЕРКУРИЙ 230 АМ</t>
  </si>
  <si>
    <t>ВРУ-АВР</t>
  </si>
  <si>
    <t>4.8-240-4</t>
  </si>
  <si>
    <t>ПУЛЬТЫ И ШКАФЫ УПРАВЛЕНИЯ, ШКАФ (ПУЛЬТ) УПРАВЛЕНИЯ НАВЕСНОЙ, ВЫСОТА, ШИРИНА, ГЛУБИНА ДО 600Х600Х350 ММ</t>
  </si>
  <si>
    <t>1.21-4-294
Доп.18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</si>
  <si>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ЩРН-36З УХЛ3, РАЗМЕРЫ 540Х310Х120 ММ (ЩУРн-3/30зо-1 36 УХЛ3)</t>
  </si>
  <si>
    <t>4.8-217-2</t>
  </si>
  <si>
    <t>ВЫКЛЮЧАТЕЛЬ ИЛИ ПЕРЕКЛЮЧАТЕЛЬ ПАКЕТНЫЙ В МЕТАЛЛИЧЕСКОЙ ОБОЛОЧКЕ, УСТАНАВЛИВАЕМЫЙ НА КОНСТРУКЦИИ НА СТЕНЕ ИЛИ КОЛОННЕ С КОЛИЧЕСТВОМ ЗАЖИМОВ ДЛЯ ПОДКЛЮЧЕНИЯ ДО 9, НА ТОК ДО 100 А</t>
  </si>
  <si>
    <t>1.21-5-1103
Доп.14</t>
  </si>
  <si>
    <t>ВЫКЛЮЧАТЕЛИ НАГРУЗКИ (РАЗЪЕДИНИТЕЛИ), ТИП ВН-32, ТРЕХПОЛЮСНЫЕ, НОМИНАЛЬНЫЙ ТОК 63 А, 100 А</t>
  </si>
  <si>
    <t>4.8-218-1</t>
  </si>
  <si>
    <t>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</t>
  </si>
  <si>
    <t>1.21-5-1132
Доп.16</t>
  </si>
  <si>
    <t>ВЫКЛЮЧАТЕЛИ АВТОМАТИЧЕСКИЕ, НА ТОК ДО 100 А, ТИП ВА 47-100, ТРЕХПОЛЮСНЫЕ</t>
  </si>
  <si>
    <t>4.8-218-2</t>
  </si>
  <si>
    <t>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100 А</t>
  </si>
  <si>
    <t>РЩ3.1</t>
  </si>
  <si>
    <t>1.21-4-293
Доп.18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</si>
  <si>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ЩРН-24З УХЛ3, РАЗМЕРЫ 395Х310Х120 ММ</t>
  </si>
  <si>
    <t>4.8-217-1</t>
  </si>
  <si>
    <t>ВЫКЛЮЧАТЕЛЬ ИЛИ ПЕРЕКЛЮЧАТЕЛЬ ПАКЕТНЫЙ В МЕТАЛЛИЧЕСКОЙ ОБОЛОЧКЕ, УСТАНАВЛИВАЕМЫЙ НА КОНСТРУКЦИИ НА СТЕНЕ ИЛИ КОЛОННЕ С КОЛИЧЕСТВОМ ЗАЖИМОВ ДЛЯ ПОДКЛЮЧЕНИЯ ДО 9, НА ТОК ДО 25 А</t>
  </si>
  <si>
    <t>1.21-5-1149
Доп.18</t>
  </si>
  <si>
    <t>ВЫКЛЮЧАТЕЛИ НАГРУЗКИ (РАЗЪЕДИНИТЕЛИ), ТИП ВН-32, ТРЕХПОЛЮСНЫЕ, НОМИНАЛЬНЫЙ ТОК 20 А - 40 А</t>
  </si>
  <si>
    <t>1.21-5-1146
Доп.18</t>
  </si>
  <si>
    <t>ВЫКЛЮЧАТЕЛИ АВТОМАТИЧЕСКИЕ ДИФФЕРЕНЦИАЛЬНОГО ТОКА, ДВУХПОЛЮСНЫЕ, ТИП АД12, НА ТОК 6 А- 63 А/10 МА, 100 МА, 300 МА (АВДТ)</t>
  </si>
  <si>
    <t>РЩ3.2</t>
  </si>
  <si>
    <t>4.8-217-9</t>
  </si>
  <si>
    <t>АППАРАТ ШТЕПСЕЛЬНЫЙ ОБЩЕГО НАЗНАЧЕНИЯ, УСТАНАВЛИВАЕМЫЙ НА КОНСТРУКЦИИ НА СТЕНЕ ИЛИ КОЛОННЕ, С КОНТАКТАМИ СИЛОВЫХ ЦЕПЕЙ НА ТОК ДО 63 А</t>
  </si>
  <si>
    <t>Прайс-лист Лист 146</t>
  </si>
  <si>
    <t>Расцепитель независимый IEK РН47 230В
 Ц:946,77/1,18/4,11*1,042</t>
  </si>
  <si>
    <t>1.21-5-1142
Доп.18</t>
  </si>
  <si>
    <t>ВЫКЛЮЧАТЕЛИ АВТОМАТИЧЕСКИЕ, НА ТОК ДО 63 А, ТИП ВА 47-29М, ОДНОПОЛЮСНЫЕ</t>
  </si>
  <si>
    <t>РЩ3.3</t>
  </si>
  <si>
    <t>1.21-5-1144
Доп.18</t>
  </si>
  <si>
    <t>ВЫКЛЮЧАТЕЛИ АВТОМАТИЧЕСКИЕ, НА ТОК ДО 63 А, ТИП ВА 47-29М, ТРЕХПОЛЮСНЫЕ</t>
  </si>
  <si>
    <t>РЩ4.1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</si>
  <si>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ЩРН-36З УХЛ3, РАЗМЕРЫ 540Х310Х120 ММ</t>
  </si>
  <si>
    <t>РЩ4.2</t>
  </si>
  <si>
    <t>Электроустановочные изделия</t>
  </si>
  <si>
    <t>4.8-243-9</t>
  </si>
  <si>
    <t>РОЗЕТКА ШТЕПСЕЛЬНАЯ УТОПЛЕННОГО ТИПА ПРИ СКРЫТОЙ ПРОВОДКЕ</t>
  </si>
  <si>
    <t>1.21-5-390</t>
  </si>
  <si>
    <t>РОЗЕТКИ ШТЕПСЕЛЬНЫЕ, СЕРИЯ "МОСКВИЧКА", ТИП РС10/16-641, ДВУХПОЛЮСНЫЕ, СКРЫТОЙ УСТАНОВКИ, С ЗАЗЕМЛЯЮЩИМ КОНТАКТОМ, 10 А, 250 В, ОДНОМЕСТНЫЕ, ЦВЕТ БЕЛЫЙ (РС 10-3-ГБ)</t>
  </si>
  <si>
    <t>1.21-5-193</t>
  </si>
  <si>
    <t>КОРОБКИ ДЛЯ УСТАНОВКИ ВЫКЛЮЧАТЕЛЕЙ И ШТЕПСЕЛЬНЫХ РОЗЕТОК ПРИ СКРЫТОЙ ЭЛЕКТРОПРОВОДКЕ, СТАЛЬНЫЕ, ТИП У-196 УХЛ3</t>
  </si>
  <si>
    <t>Материалы и кабельные изделия</t>
  </si>
  <si>
    <t>4.8-172-1
Доп.5</t>
  </si>
  <si>
    <t>ТРУБЫ ВИНИПЛАСТОВЫЕ ПО УСТАНОВЛЕННЫМ КОНСТРУКЦИЯМ, ПО СТЕНАМ И КОЛОННАМ С КРЕПЛЕНИЕМ СКОБАМИ, ВНУТРЕННИЙ ДИАМЕТР, ММ, ДО: 25</t>
  </si>
  <si>
    <t>1.12-5-43
Доп.5</t>
  </si>
  <si>
    <t>ТРУБЫ ПОЛИВИНИЛХЛОРИДНЫЕ ДЛЯ ЭЛЕКТРОПРОВОДОК, ГЛАДКИЕ, УСИЛЕННОГО ТИПА ИЗ ОТХОДОВ ПВХ, НАРУЖНЫЙ ДИАМЕТР 25 ММ, ТОЛЩИНА СТЕНКИ 1,5 ММ</t>
  </si>
  <si>
    <t>4.8-172-2
Доп.5</t>
  </si>
  <si>
    <t>ТРУБЫ ВИНИПЛАСТОВЫЕ ПО УСТАНОВЛЕННЫМ КОНСТРУКЦИЯМ, ПО СТЕНАМ И КОЛОННАМ С КРЕПЛЕНИЕМ СКОБАМИ, ВНУТРЕННИЙ ДИАМЕТР, ММ, ДО: 50</t>
  </si>
  <si>
    <t>1.12-5-46
Доп.5</t>
  </si>
  <si>
    <t>ТРУБЫ ПОЛИВИНИЛХЛОРИДНЫЕ ДЛЯ ЭЛЕКТРОПРОВОДОК, ГЛАДКИЕ, УСИЛЕННОГО ТИПА ИЗ ОТХОДОВ ПВХ, НАРУЖНЫЙ ДИАМЕТР 50 ММ, ТОЛЩИНА СТЕНКИ 2,4 ММ</t>
  </si>
  <si>
    <t>4.8-175-2
Доп.15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</si>
  <si>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6 ММ2</t>
  </si>
  <si>
    <t>1.23-8-755
Доп.40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</si>
  <si>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3Х1,5</t>
  </si>
  <si>
    <t>КМ</t>
  </si>
  <si>
    <t>1.23-8-756
Доп.40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</si>
  <si>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3Х2,5</t>
  </si>
  <si>
    <t>1.23-8-770
Доп.40</t>
  </si>
  <si>
    <t>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ММ2: 3Х1,5</t>
  </si>
  <si>
    <t>4.8-175-3
Доп.15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</si>
  <si>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16 ММ2</t>
  </si>
  <si>
    <t>1.23-8-760
Доп.40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</si>
  <si>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5Х1,5</t>
  </si>
  <si>
    <t>1.23-8-772
Доп.40</t>
  </si>
  <si>
    <t>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ММ2: 5Х1,5</t>
  </si>
  <si>
    <t>4.8-175-4
Доп.15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</si>
  <si>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35 ММ2</t>
  </si>
  <si>
    <t>1.23-8-763
Доп.40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</si>
  <si>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5Х6</t>
  </si>
  <si>
    <t>1.23-8-774
Доп.40</t>
  </si>
  <si>
    <t>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ММ2: 5Х4</t>
  </si>
  <si>
    <t>1.23-8-775
Доп.40</t>
  </si>
  <si>
    <t>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ММ2: 5Х6</t>
  </si>
  <si>
    <t>4.8-175-5
Доп.15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</si>
  <si>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70 ММ2</t>
  </si>
  <si>
    <t>1.23-8-764
Доп.40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</si>
  <si>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5Х10</t>
  </si>
  <si>
    <t>4.8-175-6
Доп.15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</si>
  <si>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120 ММ2</t>
  </si>
  <si>
    <t>1.23-8-765
Доп.40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</si>
  <si>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5Х16</t>
  </si>
  <si>
    <t>1.21-5-1105
Доп.14</t>
  </si>
  <si>
    <t>КОРОБКИ РАСПАЕЧНЫЕ, СЕРИЯ "TYCO", ОТКРЫТОЙ УСТАНОВКИ, ИЗ ПОЛИСТИРОЛА, СТЕПЕНЬ ЗАЩИТЫ IP55, 7 ВВОДОВ, РАЗМЕРЫ 70Х70Х40 ММ, АРТИКУЛ 67030</t>
  </si>
  <si>
    <t>4.8-187-6</t>
  </si>
  <si>
    <t>ПРОВОДНИК ЗАЗЕМЛЯЮЩИЙ ОТКРЫТО ПО СТРОИТЕЛЬНЫМ ОСНОВАНИЯМ ИЗ ПОЛОСОВОЙ СТАЛИ, СЕЧЕНИЕ: 100 ММ2</t>
  </si>
  <si>
    <t>Раздел 3. Электроосвещение</t>
  </si>
  <si>
    <t>Силовое электрооборудование</t>
  </si>
  <si>
    <t>1.21-4-291
Доп.18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</si>
  <si>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ЩРН-9З УХЛ3, ЩРН-12З УХЛ3, РАЗМЕРЫ 265Х310Х120 ММ (ЩАО3.1, ЩАО4.1)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</si>
  <si>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ЩРН-24З УХЛ3, РАЗМЕРЫ 395Х310Х120 ММ (ЩО3.1, ЩО4.1)</t>
  </si>
  <si>
    <t>4.8-243-1</t>
  </si>
  <si>
    <t>ВЫКЛЮЧАТЕЛЬ ОДНОКЛАВИШНЫЙ НЕУТОПЛЕННОГО ТИПА ПРИ ОТКРЫТОЙ ПРОВОДКЕ</t>
  </si>
  <si>
    <t>1.21-5-1058
Доп.11</t>
  </si>
  <si>
    <t>ВЫКЛЮЧАТЕЛИ, СЕРИЯ "ЭТЮД", НАПРЯЖЕНИЕ 250 В, СИЛА ТОКА 10 А, ОТКРЫТОЙ УСТАНОВКИ, ОДНОКЛАВИШНЫЕ, ТИП ВА10-001</t>
  </si>
  <si>
    <t>4.8-243-4</t>
  </si>
  <si>
    <t>ВЫКЛЮЧАТЕЛЬ ДВУХКЛАВИШНЫЙ НЕУТОПЛЕННОГО ТИПА ПРИ ОТКРЫТОЙ ПРОВОДКЕ</t>
  </si>
  <si>
    <t>1.21-5-1059
Доп.11</t>
  </si>
  <si>
    <t>ВЫКЛЮЧАТЕЛИ, СЕРИЯ "ЭТЮД", НАПРЯЖЕНИЕ 250 В, СИЛА ТОКА 10 А, ОТКРЫТОЙ УСТАНОВКИ, ДВУХКЛАВИШНЫЕ, ТИП ВА10-002</t>
  </si>
  <si>
    <t>4.8-243-2</t>
  </si>
  <si>
    <t>ВЫКЛЮЧАТЕЛЬ ОДНОКЛАВИШНЫЙ УТОПЛЕННОГО ТИПА ПРИ СКРЫТОЙ ПРОВОДКЕ</t>
  </si>
  <si>
    <t>1.21-5-1056
Доп.11</t>
  </si>
  <si>
    <t>ВЫКЛЮЧАТЕЛИ, СЕРИЯ "ЭТЮД", НАПРЯЖЕНИЕ 250 В, СИЛА ТОКА 10 А, СКРЫТОЙ УСТАНОВКИ, ОДНОКЛАВИШНЫЕ, ТИП ВС10-001</t>
  </si>
  <si>
    <t>1.21-5-64</t>
  </si>
  <si>
    <t>ВЫКЛЮЧАТЕЛИ ДЛЯ ВНУТРЕННИХ ЭЛЕКТРОПРОВОДОК ПРИ НАПРЯЖЕНИИ 250 В И СИЛЕ ТОКА 6 А ПРОХОДНЫЕ С ДВУХСТОРОННЕЙ КНОПКОЙ МАРКИ ПР-6-602-1/250</t>
  </si>
  <si>
    <t>4.8-243-5</t>
  </si>
  <si>
    <t>ВЫКЛЮЧАТЕЛЬ ДВУХКЛАВИШНЫЙ УТОПЛЕННОГО ТИПА ПРИ СКРЫТОЙ ПРОВОДКЕ</t>
  </si>
  <si>
    <t>1.21-5-1057
Доп.11</t>
  </si>
  <si>
    <t>ВЫКЛЮЧАТЕЛИ, СЕРИЯ "ЭТЮД", НАПРЯЖЕНИЕ 250 В, СИЛА ТОКА 10 А, СКРЫТОЙ УСТАНОВКИ, ДВУХКЛАВИШНЫЕ, ТИП ВС10-002</t>
  </si>
  <si>
    <t>4.8-255-1</t>
  </si>
  <si>
    <t>ЯЩИКИ С ПОНИЖАЮЩИМИ ТРАНСФОРМАТОРАМИ</t>
  </si>
  <si>
    <t>1.21-4-140</t>
  </si>
  <si>
    <t>ЯЩИКИ С ТРАНСФОРМАТОРОМ ПОНИЖАЮЩИМ, ТИП ЯТП-0.25 УЗ</t>
  </si>
  <si>
    <t>Арматура осветительная и источники света</t>
  </si>
  <si>
    <t>4.8-246-14
Доп.22</t>
  </si>
  <si>
    <t>СВЕТИЛЬНИКИ С ЛЮМИНЕСЦЕНТНЫМИ ЛАМПАМИ, СВЕТИЛЬНИК В ПОДВЕСНЫХ ПОТОЛКАХ, УСТАНАВЛИВАЕМЫЙ НА ПРОФИЛЕ, С КОЛИЧЕСТВОМ ЛАМП ДО 4</t>
  </si>
  <si>
    <t>1.22-2-130</t>
  </si>
  <si>
    <t>СВЕТИЛЬНИКИ С ЛЮМИНЕСЦЕНТНЫМИ ЛАМПАМИ, ПОТОЛОЧНЫЕ, С ЗЕРКАЛЬНОЙ РЕШЕТКОЙ, АРТИКУЛ PRB/S 4Х18</t>
  </si>
  <si>
    <t>4.8-246-7</t>
  </si>
  <si>
    <t>СВЕТИЛЬНИКИ С ЛЮМИНЕСЦЕНТНЫМИ ЛАМПАМИ, СВЕТИЛЬНИК ОТДЕЛЬНО УСТАНАВЛИВАЕМЫЙ НА ПОДВЕСАХ (ШТАНГАХ) С КОЛИЧЕСТВОМ ЛАМП В СВЕТИЛЬНИКЕ 2</t>
  </si>
  <si>
    <t>1.22-2-144
Доп.4</t>
  </si>
  <si>
    <t>СВЕТИЛЬНИКИ С ЛЮМИНЕСЦЕНТНЫМИ ЛАМПАМИ, ПОТОЛОЧНЫЕ, С РАССЕИВАТЕЛЕМ И РЕШЕТКОЙ, МАРКА ЛПО46-2X36-504 (ЛПО46 2х18)</t>
  </si>
  <si>
    <t>1.22-2-113</t>
  </si>
  <si>
    <t>СВЕТИЛЬНИКИ С ЛЮМИНЕСЦЕНТНЫМИ ЛАМПАМИ, ПОДВЕСНЫЕ, ВЛАГОЗАЩИЩЕННЫЕ, МАРКА ЛСП 40-2Х36 (ЛСП44 2х18)</t>
  </si>
  <si>
    <t>4.8-246-1</t>
  </si>
  <si>
    <t>СВЕТИЛЬНИКИ С ЛЮМИНЕСЦЕНТНЫМИ ЛАМПАМИ, СВЕТИЛЬНИК ОТДЕЛЬНО УСТАНАВЛИВАЕМЫЙ НА ШТЫРЯХ С КОЛИЧЕСТВОМ ЛАМП В СВЕТИЛЬНИКЕ 1</t>
  </si>
  <si>
    <t>1.22-2-97</t>
  </si>
  <si>
    <t>СВЕТИЛЬНИКИ "БРИЗ" С ЛЮМИНЕСЦЕНТНЫМИ ЛАМПАМИ ДЛЯ АВАРИЙНОГО ОСВЕЩЕНИЯ ОБЩЕСТВЕННЫХ И ПРОМЫШЛЕННЫХ ЗДАНИЙ, НАСТЕННЫЕ, СТЕПЕНЬ ЗАЩИТЫ IP42, В КОМПЛЕКТЕ С ЛАМПАМИ, МАРКА ЛБО 41-8-881-УХЛ4 (ЛБО46 41хх36)</t>
  </si>
  <si>
    <t>1.22-2-139
Доп.1</t>
  </si>
  <si>
    <t>СВЕТИЛЬНИКИ С ЛЮМИНЕСЦЕНТНЫМИ ЛАМПАМИ, ПОТОЛОЧНЫЕ, СТЕПЕНЬ ЗАЩИТЫ IP54, С ОПАЛОВЫМ РАССЕИВАТЕЛЕМ, АРТИКУЛ С360/1Х32</t>
  </si>
  <si>
    <t>1.22-6-86
Доп.12</t>
  </si>
  <si>
    <t>ЛАМПЫ ЛЮМИНЕСЦЕНТНЫЕ РТУТНЫЕ НИЗКОГО ДАВЛЕНИЯ, ТИП ЦОКОЛЯ G 13, МАРКА L 18W/640,765</t>
  </si>
  <si>
    <t>10 ШТ.</t>
  </si>
  <si>
    <t>1.22-6-87
Доп.12</t>
  </si>
  <si>
    <t>ЛАМПЫ ЛЮМИНЕСЦЕНТНЫЕ РТУТНЫЕ НИЗКОГО ДАВЛЕНИЯ, ТИП ЦОКОЛЯ G 13, МАРКА L 36W/640,765</t>
  </si>
  <si>
    <t>5.2-32-1</t>
  </si>
  <si>
    <t>ПРОВЕРКА ВСЕГО ТЕХНОЛОГИЧЕСКОГО КОМПЛЕКСА В РЕЖИМАХ РАБОТЫ И КОНТРОЛЯ, СДАЧА В ЭКСПЛУАТАЦИЮ</t>
  </si>
  <si>
    <t>КОМПЛЕКС</t>
  </si>
  <si>
    <t xml:space="preserve">   ВРУ</t>
  </si>
  <si>
    <t xml:space="preserve">   ВРУ-АВР</t>
  </si>
  <si>
    <t xml:space="preserve">   Электроустановочные изделия</t>
  </si>
  <si>
    <t xml:space="preserve">   Материалы и кабельные изделия</t>
  </si>
  <si>
    <t>4.8-172-2</t>
  </si>
  <si>
    <t>4.8-175-2</t>
  </si>
  <si>
    <t>1.23-8-755</t>
  </si>
  <si>
    <t>1.23-8-756</t>
  </si>
  <si>
    <t>1.23-8-770</t>
  </si>
  <si>
    <t>1.23-8-774</t>
  </si>
  <si>
    <t xml:space="preserve">   Силовое электрооборудование</t>
  </si>
  <si>
    <t xml:space="preserve">   Арматура осветительная и источники света</t>
  </si>
  <si>
    <t>4.8-246-14</t>
  </si>
  <si>
    <t>Новые работы 
ЛС № 02-01-02_доб.</t>
  </si>
  <si>
    <t>Монтаж шкафа управления или регулирования</t>
  </si>
  <si>
    <t>Монтаж выключателя или переключателя пакетного в металлической оболочке, устанавливаемого на конструкции на стене или колонне с количеством зажимов для подключения до 9, на ток до 100 А</t>
  </si>
  <si>
    <t>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</t>
  </si>
  <si>
    <t>Монтаж пускателя магнитного общего назначения отдельностоящего, устанавливаемого на конструкции на полу, на ток до 100 А</t>
  </si>
  <si>
    <t>Монтаж пультов и шкафов управления, шкафа (пульта) управления навесного, высотой, шириной, глубиной до 600х600х350 мм</t>
  </si>
  <si>
    <t>Установка для трубных проводок крышки декоративной и других мелких изделий (без присоединения проводов)</t>
  </si>
  <si>
    <t>Установка для трубных проводок коробки оконечной</t>
  </si>
  <si>
    <t>Установка для трубных проводок ящика протяжного или коробки размерами до 200х200 мм</t>
  </si>
  <si>
    <t>Держатель пластиковый с защелкой для крепления труб, рукавов и гибких вводов диаметром 20 мм</t>
  </si>
  <si>
    <t>Держатель пластиковый с защелкой для крепления труб, рукавов и гибких вводов диаметром 32 мм</t>
  </si>
  <si>
    <t>Прокладка металлического рукава, наружный диаметр до 48 мм</t>
  </si>
  <si>
    <t>Прокладка по установленным конструкциям, по стенам с креплением скобами стальной трубы диаметром до 50 мм</t>
  </si>
  <si>
    <t>Трубы стальные электросварные прямошовные, ГОСТ 10705-80, ГОСТ 10704-91, наружный диаметр 57 мм, толщина стенки 3 мм</t>
  </si>
  <si>
    <t>Прокладка пластикового кабель-канала по кирпичному основанию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</si>
  <si>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6 мм2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</si>
  <si>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3х1,5 мм2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</si>
  <si>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3х2,5 мм2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</si>
  <si>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5х2,5 мм2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</si>
  <si>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5х2,5 мм2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</si>
  <si>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3х4 мм2</t>
  </si>
  <si>
    <t>Кабель силовой с медными жилами, с изоляцией и оболочкой из ПВХ композиций пониженной пожароопасности, с пониженным дымо- и газовыделением, марка ВВГнг(А)-LS, напряжение 1000 В, число жил и сечение 3х6 мм2</t>
  </si>
  <si>
    <t>Прокладка в коробах провода сечением до 6 мм2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</si>
  <si>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3х2,5 мм2</t>
  </si>
  <si>
    <t>Прокладка в коробах провода сечением до 35 мм2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</si>
  <si>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5х4 мм2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</si>
  <si>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5х4 мм2</t>
  </si>
  <si>
    <t>Прокладка в коробах провода сечением до 70 мм2</t>
  </si>
  <si>
    <t>Прокладка в коробах провода сечением до 185 мм2</t>
  </si>
  <si>
    <t>Монтаж заземляющего проводника открыто по строительным основаниям из медного изолированного провода сечением 25 мм2</t>
  </si>
  <si>
    <t>Прочее оборудование электрочасофикации, реле трансляции минутных импульсов на стене</t>
  </si>
  <si>
    <t>Монтаж прибора измерения и защиты с количеством подключаемых концов до 12</t>
  </si>
  <si>
    <t>Устройство коммутационное (блок релейный), типа УК-ВК исп. 10. 2 нормально разомкнутых реле, 2 канала коммутации, напряжение управления от 10 до 14 В, ток управления от 28 до 38 мА, коммутируемое напряжение до 250 В переменного/до 30 В постоянного тока, коммутируемый ток до 5 А, степень защиты IP30, диапазон рабочих температур от -10 до +40°С, габаритные размеры 102х107х39 мм, в комплекте вставка плавкая типа ВП2Б 6,3 А - 2 шт. и крепеж. фотореле</t>
  </si>
  <si>
    <t>Монтаж ящика с понижающим трансформатором</t>
  </si>
  <si>
    <t>Ящик с понижающим трансформатором, номинальная мощность 0,25 кВА, типа ЯТП-0.25 УЗ</t>
  </si>
  <si>
    <t>Светильники с люминесцентными лампами, светильник в подвесных потолках, устанавливаемый на профиле, с количеством ламп до 4</t>
  </si>
  <si>
    <t>Монтаж светильника с люминесцентными лампами, светильника отдельно устанавливаемого на подвесах (штангах) с количеством ламп в светильнике 2</t>
  </si>
  <si>
    <t>Монтаж светильника с люминесцентными лампами, светильника отдельно устанавливаемого на штырях с количеством ламп в светильнике 1</t>
  </si>
  <si>
    <t>Прокладка по установленным конструкциям, по стенам и колоннам с креплением скобами винипластовой трубы диаметром до 50 мм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</si>
  <si>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3х1,5 мм2</t>
  </si>
  <si>
    <t>Монтаж заземляющего проводника горизонтального из стали полосовой сечением 160 мм2</t>
  </si>
  <si>
    <t>Монтаж заземлителя вертикального из угловой стали размером 50х50х5 мм</t>
  </si>
  <si>
    <t>Монтаж заземляющего проводника горизонтального из стали круглой диаметром 12 мм</t>
  </si>
  <si>
    <t>Изготовление и прокладка открыто по стенам проводника заземляющего из полосовой стали сечением 300 мм2 1,5*9=13,5 м</t>
  </si>
  <si>
    <t>Прокладка кабеля, подвешиваемого на тросе, при массе 1 м до 1 кг</t>
  </si>
  <si>
    <t>Канат стальной одинарной свивки конструкции 1х19 (1+6+12), типа ТК, диаметр 3,0 мм</t>
  </si>
  <si>
    <t>Прокладка кабеля напряжением до 35 кВ по установленным конструкциям и лоткам с креплением на поворотах и в конце трассы при массе 1 м до 1 кг</t>
  </si>
  <si>
    <t>Разводка по устройствам и подключение жил кабелей или проводов внешней сети к блокам зажимов и к зажимам аппаратов и приборов, установленных на устройствах, кабелей и проводов сечением до 10 мм2</t>
  </si>
  <si>
    <t>Разводка по устройствам и подключение жил кабелей или проводов внешней сети к блокам зажимов и к зажимам аппаратов и приборов, установленных на устройствах, кабелей и проводов сечением до 70 мм2</t>
  </si>
  <si>
    <t>Монтаж заделки концевой сухой для одножильного кабеля напряжением до 1 кВ контактной сети городского транспорта, сечением до 240 мм2</t>
  </si>
  <si>
    <t>Наконечник кабельный медный под опрессовку луженый, типа ТМЛ 50-10-11</t>
  </si>
  <si>
    <t>Прокладка профиля перфорированного монтажного длиной 2 м. 1+2+2+10+5</t>
  </si>
  <si>
    <t>Установка съемных и выдвижных блоков (модулей, ячеек, ТЭЗ) массой до 5 кг</t>
  </si>
  <si>
    <t>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А. 1+5</t>
  </si>
  <si>
    <t>Монтаж прибора измерения и защиты с количеством подключаемых концов до 2. 1+5</t>
  </si>
  <si>
    <t>Раздел 1. Электрооборудование</t>
  </si>
  <si>
    <t>К-Т</t>
  </si>
  <si>
    <t>4.8-66-1</t>
  </si>
  <si>
    <t>1 ШКАФ</t>
  </si>
  <si>
    <t>Панель индивидуальной сборки в корпусе КВРУ-2-180-80-45</t>
  </si>
  <si>
    <t>Выключатели автоматические , на ток до 100 А, тип ВА-332А, трехполюсные</t>
  </si>
  <si>
    <t>1.21-5-1049</t>
  </si>
  <si>
    <t>РЩ3.1 (ЩР-3)</t>
  </si>
  <si>
    <t>Корпус металлический навесной, 520х300х120, 24 мод, ЩРН-36</t>
  </si>
  <si>
    <t>Выключатель нагрузки 3п ВН-102 63А</t>
  </si>
  <si>
    <t>Устройство защиты от дугового пробоя с АВДТ и защи-той от повышенного напряжения OptiDin AFDD-40-22C16-A-У3 (2P, C16, 30mA, Uоткл 275В)</t>
  </si>
  <si>
    <t>РЩ3.2 (ЩРВ-1)</t>
  </si>
  <si>
    <t>Корпус металлический навесной, 400х300х120, 24 мод, ЩРН-24</t>
  </si>
  <si>
    <t>Дифференциальный автомат ДИФ103-6кА-1N-32А-30-C</t>
  </si>
  <si>
    <t>Дифференциальный автомат ДИФ103-6кА-1N-16А-30-C</t>
  </si>
  <si>
    <t>4.8-222-2</t>
  </si>
  <si>
    <t>Контактор модульный МК-103 4НО 63А 230В</t>
  </si>
  <si>
    <t>РЩ3.3 (ЩРС)</t>
  </si>
  <si>
    <t>Выключатель нагрузки ВН-102, 3Р, 20А</t>
  </si>
  <si>
    <t>РЩ4.1 (ЩР-4)</t>
  </si>
  <si>
    <t>РЩ4.2 (ЩРВ-2)</t>
  </si>
  <si>
    <t>ЩР-1</t>
  </si>
  <si>
    <t>ЩР-2</t>
  </si>
  <si>
    <t>ЩРВ-п</t>
  </si>
  <si>
    <t>Электрическая розетка  с заземлением, со шторками, белое облако, 2 мод. серии Avanti</t>
  </si>
  <si>
    <t>Электрическая розетка  с заземлением, со шторками, с крышкой, белое облако, 2 мод. серии Avanti</t>
  </si>
  <si>
    <t>4.10-118-13</t>
  </si>
  <si>
    <t>Рамка Avanti в стены, 2мод., цвет белое облако</t>
  </si>
  <si>
    <t>4.10-118-12</t>
  </si>
  <si>
    <t>Подрозетная коробка для установки в кирпичные и бетонные стены</t>
  </si>
  <si>
    <t>4.10-118-8</t>
  </si>
  <si>
    <t>Коробка ответвит. с 6 каб. вводами, IP44, 80х80х40мм</t>
  </si>
  <si>
    <t>Коробка распределительная с гладкими стенками, IP56, 100х100х50мм</t>
  </si>
  <si>
    <t>1.21-5-1136</t>
  </si>
  <si>
    <t>1.21-5-1138</t>
  </si>
  <si>
    <t>4.8-174-1</t>
  </si>
  <si>
    <t>Металлорукав в ПВХ-изоляции 32мм, Р3-ЦПнг-LS 32</t>
  </si>
  <si>
    <t>4.8-170-3</t>
  </si>
  <si>
    <t>1.12-6-17</t>
  </si>
  <si>
    <t>4.8-280-1</t>
  </si>
  <si>
    <t>км</t>
  </si>
  <si>
    <t>1.23-8-761</t>
  </si>
  <si>
    <t>1.23-8-773</t>
  </si>
  <si>
    <t>1.23-8-757</t>
  </si>
  <si>
    <t>1.23-8-418</t>
  </si>
  <si>
    <t>4.8-162-1</t>
  </si>
  <si>
    <t>1.23-8-771</t>
  </si>
  <si>
    <t>4.8-162-2</t>
  </si>
  <si>
    <t>1.23-8-762</t>
  </si>
  <si>
    <t>4.8-162-3</t>
  </si>
  <si>
    <t>4.8-162-5</t>
  </si>
  <si>
    <t>1.23-8-768</t>
  </si>
  <si>
    <t>4.8-187-10</t>
  </si>
  <si>
    <t>Раздел 2. Электроосвещение</t>
  </si>
  <si>
    <t>Выключатель автоматический модульный 1п С 10А 6кА ВА-103</t>
  </si>
  <si>
    <t>4.10-89-2</t>
  </si>
  <si>
    <t>реле времени OptiDin РЭВ-302</t>
  </si>
  <si>
    <t>4.8-57-3</t>
  </si>
  <si>
    <t>1.14-2-61</t>
  </si>
  <si>
    <t>Реле промежуточное РЭК78/4(MY4) 3А 12В</t>
  </si>
  <si>
    <t>Подрозетная коробка</t>
  </si>
  <si>
    <t>Светильник светодиодный ЖКХ, IP65, 1900 Лм, CRI80, 4000К, 22 Вт, CD LED 27 4000K</t>
  </si>
  <si>
    <t>Светильник светодиодный даунлайт, IP44, 2500 Лм, CRI80, 4000К, 20 Вт, SAFARI DL LED 20 4000K</t>
  </si>
  <si>
    <t>Светильник аварийный MARS 2221-4 LED</t>
  </si>
  <si>
    <t>Светильник светодиодный промышленный, IP65, 7400 Лм, CRI80, 4000К, 58 Вт, ARCTIC.OPL ECO LED 1500 4000K</t>
  </si>
  <si>
    <t>Светильник светодиодный промышленный, IP65, 2300 Лм, CRI80, 4000К, 20 Вт, ARCTIC STANDARD 600 TH 4000K</t>
  </si>
  <si>
    <t>LUNAMARS пиктограмма 008 Запасный выход</t>
  </si>
  <si>
    <t>LUNAMARS пиктограмма 011 ВыходExit</t>
  </si>
  <si>
    <t>Раздел 3. Молниезащита, заземление</t>
  </si>
  <si>
    <t>3.1-51-1</t>
  </si>
  <si>
    <t>Разработка грунта вручную в траншеях глубиной до 2 м без креплений с откосами группа грунтов 1-3</t>
  </si>
  <si>
    <t>100 м3 грунта</t>
  </si>
  <si>
    <t>3.1-53-1</t>
  </si>
  <si>
    <t>Засыпка вручную траншей, пазух котлованов и ям группа грунтов 1-3</t>
  </si>
  <si>
    <t>4.8-187-2</t>
  </si>
  <si>
    <t>4.8-186-1</t>
  </si>
  <si>
    <t>10 шт.</t>
  </si>
  <si>
    <t>Уголок стальной 50х50х5х2500 мм 6*2,5</t>
  </si>
  <si>
    <t>4.8-187-1</t>
  </si>
  <si>
    <t>Зажим К1-150ГЦ-02 ПЛ</t>
  </si>
  <si>
    <t>Коньковый держатель проводника КД-1.1-250-95ГЦ</t>
  </si>
  <si>
    <t>Зажим соединительгный, ЗС-В2-ГЦ</t>
  </si>
  <si>
    <t>4.8-284-1</t>
  </si>
  <si>
    <t>Молниеприемник стержневой сборный МСС-3.17К-1500-0,3ГЦ</t>
  </si>
  <si>
    <t>Раздел 4. Обогрев водостока</t>
  </si>
  <si>
    <t>Коробка соединительная УСК 12.БН</t>
  </si>
  <si>
    <t>4.8-81-1</t>
  </si>
  <si>
    <t>100 М КАБЕЛЯ</t>
  </si>
  <si>
    <t>1.1-1-321</t>
  </si>
  <si>
    <t>10 м</t>
  </si>
  <si>
    <t>Зажим крепежный оцинкованный, СР/Т.1-25 Ц</t>
  </si>
  <si>
    <t>4.8-79-1</t>
  </si>
  <si>
    <t>Зажим крепежный для желобов СР.2-50 Ц</t>
  </si>
  <si>
    <t>Раздел 5. Монтажные работы</t>
  </si>
  <si>
    <t>4.8-241-1</t>
  </si>
  <si>
    <t>100 жил</t>
  </si>
  <si>
    <t>4.8-241-4</t>
  </si>
  <si>
    <t>4.8-89-1</t>
  </si>
  <si>
    <t>1.21-5-740</t>
  </si>
  <si>
    <t>Раздел 6. Монтаж элементов СКУД</t>
  </si>
  <si>
    <t>4.8-160-1</t>
  </si>
  <si>
    <t>Шина заземления медная горизонтальная TLK-ERH-CU</t>
  </si>
  <si>
    <t>IEK YND10-2-07-100 Шина нулевая на DIN рейку 2/7</t>
  </si>
  <si>
    <t>19" панель с DIN-рейкой PS-3Uпанель с DIN-рейкой PS-3U КП-АВ</t>
  </si>
  <si>
    <t>Дин-рейка, 300мм YDN10-0030</t>
  </si>
  <si>
    <t>Модульный разъем ONI РРМ78/4PYF14A для РЭК78/4MY4 IEK RRP20D-RRM-4</t>
  </si>
  <si>
    <t>4.11-12-1</t>
  </si>
  <si>
    <t>Блок розеток LANMASTER TWT-PDU19-10A8C3</t>
  </si>
  <si>
    <t>MVA20-1-016-C, Выключатель автоматический ВА47-29 1Р 16А 4,5кА х-ка С ИЭК</t>
  </si>
  <si>
    <t>IEK MVA20-1-006-C Выключатель авт. мод. 1п C 6А ВА 47-29 4.5кА</t>
  </si>
  <si>
    <t>Реле IEK РЭК78/4 MY4 с индикацией 3А 12В DC RRP20-4-03-012D-LED</t>
  </si>
  <si>
    <t>1N4007, Диод выпрямительный 1А 1000В [DO-41]</t>
  </si>
  <si>
    <t>27.33.13.110, п.14</t>
  </si>
  <si>
    <t>Монтаж пультов и шкафов управления, шкафа (пульта) управления навесного, высотой, шириной, глубиной до 600х600х350 мм. Монтаж блока АВР 63А</t>
  </si>
  <si>
    <t>Выключатель-разъединитель, модульный, трехполюсный, номинальный ток 25 А, номинальное выдерживаемое импульсное напряжение 8 кВ, монтаж на рейку ТН35 или панель. Выключатели автоматические, на ток 32 А, тип ВА ВА103, трехполюсные</t>
  </si>
  <si>
    <t>Монтаж пускателя магнитного взрывозащищенного, в сухом исполнении, отдельностоящего, устанавливаемого на полу, на ток до 25 А</t>
  </si>
  <si>
    <t>Монтаж розетки штепсельной полугерметической и герметической</t>
  </si>
  <si>
    <t>Трубы из непластифицированного вторичного ПВХ, гладкие, самозатухающие, усиленного типа, наружный диаметр 20 мм, толщина стенки 1,5 мм, для электропроводок</t>
  </si>
  <si>
    <t>Трубы из непластифицированного вторичного ПВХ, гладкие, самозатухающие, усиленного типа, наружный диаметр 32 мм, толщина стенки 1,8 мм, для электропроводок</t>
  </si>
  <si>
    <t>Прокладка по установленным конструкциям, в опалубке фундаментов и перекрытиях стальной трубы диаметром до 50 мм</t>
  </si>
  <si>
    <t>Прокладка в коробах провода сечением до 35 мм2. До 16 мм2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</si>
  <si>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5х10 мм2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</si>
  <si>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5х70 мм2. 5х50 мм2</t>
  </si>
  <si>
    <t>Монтаж выключателя скрытого типа: одноклавишного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</si>
  <si>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2х1,5 мм2.</t>
  </si>
  <si>
    <t>Прокладка в коробах провода сечением до 35 мм2. До 16 м2</t>
  </si>
  <si>
    <t>27.12.40.000, п.52</t>
  </si>
  <si>
    <t>27.12.40.000, п.53</t>
  </si>
  <si>
    <t>27.12.40.000, п.2</t>
  </si>
  <si>
    <t>27.12.22.000, п.59</t>
  </si>
  <si>
    <t>27.33.13.110, п.75</t>
  </si>
  <si>
    <t>27.33.13.110, п.78</t>
  </si>
  <si>
    <t>27.33.13.110, п.76</t>
  </si>
  <si>
    <t>27.12.22.000, п.10</t>
  </si>
  <si>
    <t>27.33.13.110, п.77</t>
  </si>
  <si>
    <t>27.12.31.000. п.8</t>
  </si>
  <si>
    <t>27.33.11.110. п.1</t>
  </si>
  <si>
    <t>27.12.23.110, п.74</t>
  </si>
  <si>
    <t>27.12.40.000, п.3</t>
  </si>
  <si>
    <t>27.33.11.140, п.1</t>
  </si>
  <si>
    <t>27.12.22.000, п.5</t>
  </si>
  <si>
    <t>27.12.22.000, п.6</t>
  </si>
  <si>
    <t>27.12.23.190, п.60</t>
  </si>
  <si>
    <t>27.12.23.190, п.4</t>
  </si>
  <si>
    <t>27.33.13.140, п.7</t>
  </si>
  <si>
    <t>27.12.40.000, п.8</t>
  </si>
  <si>
    <t>27.12.40.000, п.24</t>
  </si>
  <si>
    <t>27.33.11.140, п.13</t>
  </si>
  <si>
    <t>4.8-222-23</t>
  </si>
  <si>
    <t>27.33.13.140, п.11</t>
  </si>
  <si>
    <t>4.8-243-10</t>
  </si>
  <si>
    <t>27.33.13.110, п.15</t>
  </si>
  <si>
    <t>27.33.13.110, п.16</t>
  </si>
  <si>
    <t>27.33.13.1. п.16</t>
  </si>
  <si>
    <t>27.12.40.000. п..17</t>
  </si>
  <si>
    <t>27.12.40.000. п..18</t>
  </si>
  <si>
    <t>1.12-5-42</t>
  </si>
  <si>
    <t>1.12-5-44</t>
  </si>
  <si>
    <t>27.90.12.130.  п. 19</t>
  </si>
  <si>
    <t>4.8-170-13</t>
  </si>
  <si>
    <t>27.33.13.130 .п.20</t>
  </si>
  <si>
    <t>27.33.13.130 .п.21</t>
  </si>
  <si>
    <t>1.23-8-776</t>
  </si>
  <si>
    <t>27.33.13.110. п..17</t>
  </si>
  <si>
    <t>27.33.13.110. п..18</t>
  </si>
  <si>
    <t>27.32.13.110.п.23</t>
  </si>
  <si>
    <t>27.32.13.110.п.22</t>
  </si>
  <si>
    <t>27.12.40.000, п.12</t>
  </si>
  <si>
    <t>27.12.40.000, п.25</t>
  </si>
  <si>
    <t>27.12.24.130.п.26</t>
  </si>
  <si>
    <t>27.12.24.130.п.71</t>
  </si>
  <si>
    <t>4.8-333-1</t>
  </si>
  <si>
    <t>27.33.11.140, п.27</t>
  </si>
  <si>
    <t>27.40.39.111.п.28</t>
  </si>
  <si>
    <t>27.40.39.111 п.29</t>
  </si>
  <si>
    <t>27.40.39.111 п.30</t>
  </si>
  <si>
    <t>27.40.39.111 п.31</t>
  </si>
  <si>
    <t>27.40.39.111 п.32</t>
  </si>
  <si>
    <t>27.40.39.111 п.33</t>
  </si>
  <si>
    <t>22.21.30.120 п.34</t>
  </si>
  <si>
    <t>22.21.30.120 п.35</t>
  </si>
  <si>
    <t>1.23-8-769</t>
  </si>
  <si>
    <t>27.33.16.110. п..18</t>
  </si>
  <si>
    <t>24.43.23.150 п.36</t>
  </si>
  <si>
    <t>24.10.73.111 п.51</t>
  </si>
  <si>
    <t>24.33.20.000 п.48</t>
  </si>
  <si>
    <t>27.33.13.120 п.58</t>
  </si>
  <si>
    <t>22.21.29.130 п.57</t>
  </si>
  <si>
    <t>22.21.29.130 п.56</t>
  </si>
  <si>
    <t>27.33.13.120 п.50</t>
  </si>
  <si>
    <t>27.33.13.120 п.49</t>
  </si>
  <si>
    <t>27.33.13.120 п.55</t>
  </si>
  <si>
    <t>13.96.16.190 п.54</t>
  </si>
  <si>
    <t>27.33.14.000 п.43</t>
  </si>
  <si>
    <t>27.90.12.130 п.19</t>
  </si>
  <si>
    <t>27.32.13.136 п.44</t>
  </si>
  <si>
    <t>27.33.13.120 п.45</t>
  </si>
  <si>
    <t>27.12.10.120.п.63</t>
  </si>
  <si>
    <t>27.12.10.120.п.67</t>
  </si>
  <si>
    <t>27.12.1931. п.69</t>
  </si>
  <si>
    <t>27.33.1. п.72</t>
  </si>
  <si>
    <t>27.33.13.1 п.70</t>
  </si>
  <si>
    <t>27.33.13.190 п.64</t>
  </si>
  <si>
    <t>27.33.11.110 п.65</t>
  </si>
  <si>
    <t>27.33.11.110 п.66</t>
  </si>
  <si>
    <t>27.33.13.110 , п.68</t>
  </si>
  <si>
    <t>32.10.51.112  п.73</t>
  </si>
  <si>
    <t xml:space="preserve">Вводно-распределительное устройство ВРУ1-11-10А УХЛ4 </t>
  </si>
  <si>
    <t>Вводно-распределительное устройство ВРУ-1-49-00А УХЛ4</t>
  </si>
  <si>
    <t>Блок АВР 63А с блоком управления (АВР-301-3Р-63А-I ®)</t>
  </si>
  <si>
    <t>Выключатель  ВА103-3P-010А-C</t>
  </si>
  <si>
    <t>Выключатель  ВА103-1P-006А-В</t>
  </si>
  <si>
    <t>Автоматический выключатель, ВА103-3P-025А-C</t>
  </si>
  <si>
    <t>Выключатель автоматический ВА103-3P-016А-C</t>
  </si>
  <si>
    <t>Выключатель автоматический ВА103-1P-016А-C-16А</t>
  </si>
  <si>
    <t>Корпус навесной 250х300х120, 12 мод., IP31, ЩРН-12 (ЩО-5)</t>
  </si>
  <si>
    <t>Модульный контактор МК-103, 4НО, 16А</t>
  </si>
  <si>
    <t>КОРОБ С КРЫШКОЙ 60*40 TA-GN 60x40</t>
  </si>
  <si>
    <t>КОРОБ С КРЫШКОЙ TA-GN 40x40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</si>
  <si>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 - и газовыделением и с низкой токсичностью продуктьов горения, напряжение 1000 В, марка ВВГнг(А)-LSLTX,число жил и сечение, мм2: 1Х10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</si>
  <si>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 - и газовыделением и с низкой токсичностью продуктьов горения, напряжение 1000 В, марка ВВГнг(А)-LSLTX,число жил и сечение, мм2: 1Х6</t>
  </si>
  <si>
    <t>Корпус металлический навесной, 400х300х120, 24 мод., IP31, ЩРН-24 (ЩО1-ЩО4)</t>
  </si>
  <si>
    <t>Корпус навесной 400х250х120, 18 мод., IP31, ЩРН-18</t>
  </si>
  <si>
    <t>Выключатель, цвет - белое облако, одноклавишный, двухмодульный серии  Avanti</t>
  </si>
  <si>
    <t>3400 Лм, CRI90, 4000К, 32 Вт, OPTIMA.OPL ECO LED 595 4000K CRI90 SCHOOL</t>
  </si>
  <si>
    <t>Полоса стальная оцинкованная 40х5 мм. 90/33=2,73 шт</t>
  </si>
  <si>
    <t>Круг 8 мм, оцинкованная сталь</t>
  </si>
  <si>
    <t>Держатель проводника фальцевый ДФ-100ГЦ _ Молниезащита. 4348/10=434,8 руб/шт</t>
  </si>
  <si>
    <t>Зажим крестообразный К1-ГЦ</t>
  </si>
  <si>
    <t>Узел крепления ЗВ-1ГЦ. 2600/4=650 руб/шт</t>
  </si>
  <si>
    <t>Кабель cаморегулирующийся TSD-30P, 30 Вт/м</t>
  </si>
  <si>
    <t>Розетка РАр10-3-ОПс заземлением на DIN-рейку MRD10-16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</si>
</sst>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6">
    <numFmt numFmtId="43" formatCode="_-* #,##0.00_р_._-;\-* #,##0.00_р_._-;_-* &quot;-&quot;??_р_._-;_-@_-"/>
    <numFmt numFmtId="164" formatCode="_-* #,##0.00_-;\-* #,##0.00_-;_-* &quot;-&quot;??_-;_-@_-"/>
    <numFmt numFmtId="165" formatCode="0.0000"/>
    <numFmt numFmtId="166" formatCode="0.000"/>
    <numFmt numFmtId="167" formatCode="0.0"/>
    <numFmt numFmtId="168" formatCode="#,##0.00;[Red]\-\ #,##0.00"/>
  </numFmts>
  <fonts count="49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i/>
      <sz val="11"/>
      <name val="Times New Roman"/>
      <family val="1"/>
      <charset val="204"/>
    </font>
    <font>
      <i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164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4" fillId="0" borderId="0"/>
    <xf numFmtId="0" fontId="46" fillId="0" borderId="0"/>
  </cellStyleXfs>
  <cellXfs count="111">
    <xf numFmtId="0" fontId="0" fillId="0" borderId="0" xfId="0" applyAlignment="1">
      <alignment horizontal="left" vertical="top"/>
    </xf>
    <xf numFmtId="166" fontId="40" fillId="0" borderId="6" xfId="0" applyNumberFormat="1" applyFont="1" applyFill="1" applyBorder="1" applyAlignment="1" applyProtection="1">
      <alignment horizontal="center" vertical="top" wrapText="1"/>
    </xf>
    <xf numFmtId="167" fontId="40" fillId="0" borderId="6" xfId="0" applyNumberFormat="1" applyFont="1" applyFill="1" applyBorder="1" applyAlignment="1" applyProtection="1">
      <alignment horizontal="center" vertical="top" wrapText="1"/>
    </xf>
    <xf numFmtId="4" fontId="12" fillId="0" borderId="6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2" fontId="40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1" fontId="40" fillId="0" borderId="6" xfId="0" applyNumberFormat="1" applyFont="1" applyFill="1" applyBorder="1" applyAlignment="1" applyProtection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0" fontId="40" fillId="0" borderId="6" xfId="0" applyNumberFormat="1" applyFont="1" applyFill="1" applyBorder="1" applyAlignment="1" applyProtection="1">
      <alignment vertical="top" wrapText="1"/>
    </xf>
    <xf numFmtId="0" fontId="41" fillId="0" borderId="5" xfId="0" applyNumberFormat="1" applyFont="1" applyFill="1" applyBorder="1" applyAlignment="1" applyProtection="1">
      <alignment horizontal="left" vertical="top" wrapText="1"/>
    </xf>
    <xf numFmtId="0" fontId="40" fillId="0" borderId="6" xfId="0" applyNumberFormat="1" applyFont="1" applyFill="1" applyBorder="1" applyAlignment="1" applyProtection="1">
      <alignment horizontal="center" vertical="top" wrapText="1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2" fillId="0" borderId="1" xfId="0" applyFont="1" applyFill="1" applyBorder="1" applyAlignment="1">
      <alignment horizontal="left" vertical="top" wrapText="1" indent="2"/>
    </xf>
    <xf numFmtId="0" fontId="21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2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 wrapText="1"/>
    </xf>
    <xf numFmtId="166" fontId="11" fillId="0" borderId="6" xfId="0" applyNumberFormat="1" applyFont="1" applyFill="1" applyBorder="1" applyAlignment="1">
      <alignment horizontal="center" vertical="top" shrinkToFit="1"/>
    </xf>
    <xf numFmtId="0" fontId="12" fillId="0" borderId="6" xfId="0" applyFont="1" applyFill="1" applyBorder="1" applyAlignment="1">
      <alignment horizontal="center" vertical="top" wrapText="1"/>
    </xf>
    <xf numFmtId="167" fontId="11" fillId="0" borderId="6" xfId="0" applyNumberFormat="1" applyFont="1" applyFill="1" applyBorder="1" applyAlignment="1">
      <alignment horizontal="center" vertical="top" shrinkToFit="1"/>
    </xf>
    <xf numFmtId="1" fontId="5" fillId="0" borderId="6" xfId="0" applyNumberFormat="1" applyFont="1" applyFill="1" applyBorder="1" applyAlignment="1">
      <alignment horizontal="left" vertical="top"/>
    </xf>
    <xf numFmtId="164" fontId="5" fillId="0" borderId="6" xfId="1" applyFont="1" applyFill="1" applyBorder="1" applyAlignment="1">
      <alignment horizontal="left" vertical="top"/>
    </xf>
    <xf numFmtId="0" fontId="41" fillId="0" borderId="6" xfId="0" applyNumberFormat="1" applyFont="1" applyFill="1" applyBorder="1" applyAlignment="1" applyProtection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5" fontId="40" fillId="0" borderId="6" xfId="0" applyNumberFormat="1" applyFont="1" applyFill="1" applyBorder="1" applyAlignment="1" applyProtection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4" fontId="4" fillId="0" borderId="6" xfId="0" applyNumberFormat="1" applyFont="1" applyFill="1" applyBorder="1" applyAlignment="1">
      <alignment horizontal="center" vertical="top"/>
    </xf>
    <xf numFmtId="164" fontId="43" fillId="0" borderId="6" xfId="1" applyFont="1" applyFill="1" applyBorder="1" applyAlignment="1">
      <alignment horizontal="left" vertical="top"/>
    </xf>
    <xf numFmtId="43" fontId="4" fillId="0" borderId="0" xfId="0" applyNumberFormat="1" applyFont="1" applyFill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 wrapText="1"/>
    </xf>
    <xf numFmtId="164" fontId="47" fillId="0" borderId="0" xfId="1" applyFont="1" applyFill="1" applyBorder="1" applyAlignment="1">
      <alignment horizontal="right" vertical="top" wrapText="1"/>
    </xf>
    <xf numFmtId="168" fontId="48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42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0" fontId="39" fillId="0" borderId="0" xfId="0" applyNumberFormat="1" applyFont="1" applyFill="1" applyBorder="1" applyAlignment="1">
      <alignment horizontal="right" vertical="center" wrapText="1"/>
    </xf>
    <xf numFmtId="0" fontId="42" fillId="0" borderId="6" xfId="0" applyFont="1" applyFill="1" applyBorder="1" applyAlignment="1">
      <alignment horizontal="left" vertical="top"/>
    </xf>
    <xf numFmtId="0" fontId="42" fillId="0" borderId="6" xfId="0" applyFont="1" applyFill="1" applyBorder="1" applyAlignment="1">
      <alignment horizontal="left" vertical="top" wrapText="1"/>
    </xf>
    <xf numFmtId="0" fontId="42" fillId="0" borderId="6" xfId="0" applyFont="1" applyFill="1" applyBorder="1" applyAlignment="1">
      <alignment horizontal="center" vertical="top" wrapText="1"/>
    </xf>
    <xf numFmtId="0" fontId="41" fillId="0" borderId="7" xfId="0" applyNumberFormat="1" applyFont="1" applyFill="1" applyBorder="1" applyAlignment="1" applyProtection="1">
      <alignment horizontal="left" vertical="top" wrapText="1"/>
    </xf>
    <xf numFmtId="0" fontId="41" fillId="0" borderId="9" xfId="0" applyNumberFormat="1" applyFont="1" applyFill="1" applyBorder="1" applyAlignment="1" applyProtection="1">
      <alignment horizontal="left" vertical="top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168" fontId="45" fillId="0" borderId="0" xfId="0" applyNumberFormat="1" applyFont="1" applyFill="1" applyAlignment="1">
      <alignment horizontal="right"/>
    </xf>
    <xf numFmtId="0" fontId="45" fillId="0" borderId="0" xfId="0" applyFont="1" applyFill="1" applyAlignment="1">
      <alignment horizontal="right"/>
    </xf>
    <xf numFmtId="168" fontId="45" fillId="0" borderId="0" xfId="2" applyNumberFormat="1" applyFont="1" applyFill="1" applyAlignment="1">
      <alignment horizontal="right"/>
    </xf>
    <xf numFmtId="0" fontId="45" fillId="0" borderId="0" xfId="2" applyFont="1" applyFill="1" applyAlignment="1">
      <alignment horizontal="right"/>
    </xf>
    <xf numFmtId="0" fontId="41" fillId="0" borderId="7" xfId="0" applyNumberFormat="1" applyFont="1" applyFill="1" applyBorder="1" applyAlignment="1" applyProtection="1">
      <alignment horizontal="left" vertical="top" wrapText="1"/>
    </xf>
    <xf numFmtId="0" fontId="41" fillId="0" borderId="9" xfId="0" applyNumberFormat="1" applyFont="1" applyFill="1" applyBorder="1" applyAlignment="1" applyProtection="1">
      <alignment horizontal="left" vertical="top" wrapText="1"/>
    </xf>
    <xf numFmtId="168" fontId="45" fillId="0" borderId="11" xfId="0" applyNumberFormat="1" applyFont="1" applyFill="1" applyBorder="1" applyAlignment="1">
      <alignment horizontal="right"/>
    </xf>
    <xf numFmtId="168" fontId="45" fillId="0" borderId="11" xfId="2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top"/>
    </xf>
    <xf numFmtId="0" fontId="12" fillId="0" borderId="1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5" fillId="0" borderId="7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center" wrapText="1"/>
    </xf>
    <xf numFmtId="1" fontId="40" fillId="0" borderId="6" xfId="40" applyNumberFormat="1" applyFont="1" applyFill="1" applyBorder="1" applyAlignment="1" applyProtection="1">
      <alignment horizontal="center" vertical="top" wrapText="1"/>
    </xf>
    <xf numFmtId="0" fontId="40" fillId="0" borderId="6" xfId="40" applyNumberFormat="1" applyFont="1" applyFill="1" applyBorder="1" applyAlignment="1" applyProtection="1">
      <alignment horizontal="left" vertical="top" wrapText="1"/>
    </xf>
    <xf numFmtId="0" fontId="40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0" fontId="40" fillId="0" borderId="9" xfId="40" applyNumberFormat="1" applyFont="1" applyFill="1" applyBorder="1" applyAlignment="1" applyProtection="1">
      <alignment horizontal="left" vertical="top" wrapText="1"/>
    </xf>
    <xf numFmtId="0" fontId="41" fillId="0" borderId="9" xfId="40" applyNumberFormat="1" applyFont="1" applyFill="1" applyBorder="1" applyAlignment="1" applyProtection="1">
      <alignment horizontal="left" vertical="top" wrapText="1"/>
    </xf>
    <xf numFmtId="2" fontId="40" fillId="0" borderId="6" xfId="40" applyNumberFormat="1" applyFont="1" applyFill="1" applyBorder="1" applyAlignment="1" applyProtection="1">
      <alignment horizontal="center" vertical="top" wrapText="1"/>
    </xf>
    <xf numFmtId="167" fontId="40" fillId="0" borderId="6" xfId="40" applyNumberFormat="1" applyFont="1" applyFill="1" applyBorder="1" applyAlignment="1" applyProtection="1">
      <alignment horizontal="center" vertical="top" wrapText="1"/>
    </xf>
    <xf numFmtId="166" fontId="40" fillId="0" borderId="6" xfId="40" applyNumberFormat="1" applyFont="1" applyFill="1" applyBorder="1" applyAlignment="1" applyProtection="1">
      <alignment horizontal="center" vertical="top" wrapText="1"/>
    </xf>
    <xf numFmtId="0" fontId="41" fillId="0" borderId="5" xfId="40" applyNumberFormat="1" applyFont="1" applyFill="1" applyBorder="1" applyAlignment="1" applyProtection="1">
      <alignment horizontal="left" vertical="top" wrapText="1"/>
    </xf>
    <xf numFmtId="0" fontId="41" fillId="0" borderId="7" xfId="40" applyNumberFormat="1" applyFont="1" applyFill="1" applyBorder="1" applyAlignment="1" applyProtection="1">
      <alignment horizontal="left" vertical="top" wrapText="1"/>
    </xf>
    <xf numFmtId="0" fontId="41" fillId="0" borderId="9" xfId="40" applyNumberFormat="1" applyFont="1" applyFill="1" applyBorder="1" applyAlignment="1" applyProtection="1">
      <alignment horizontal="left" vertical="top" wrapText="1"/>
    </xf>
    <xf numFmtId="0" fontId="42" fillId="0" borderId="6" xfId="0" applyFont="1" applyFill="1" applyBorder="1" applyAlignment="1">
      <alignment horizontal="left" vertical="top" wrapText="1"/>
    </xf>
    <xf numFmtId="4" fontId="11" fillId="0" borderId="6" xfId="0" applyNumberFormat="1" applyFont="1" applyFill="1" applyBorder="1" applyAlignment="1">
      <alignment horizontal="center" vertical="top" shrinkToFit="1"/>
    </xf>
    <xf numFmtId="4" fontId="40" fillId="0" borderId="6" xfId="0" applyNumberFormat="1" applyFont="1" applyFill="1" applyBorder="1" applyAlignment="1" applyProtection="1">
      <alignment horizontal="center" vertical="top"/>
    </xf>
    <xf numFmtId="4" fontId="5" fillId="0" borderId="6" xfId="1" applyFont="1" applyFill="1" applyBorder="1" applyAlignment="1" applyNumberFormat="1">
      <alignment horizontal="left" vertical="top"/>
    </xf>
    <xf numFmtId="4" fontId="43" fillId="0" borderId="6" xfId="1" applyFont="1" applyFill="1" applyBorder="1" applyAlignment="1" applyNumberFormat="1">
      <alignment horizontal="left" vertical="top"/>
    </xf>
    <xf numFmtId="4" fontId="4" fillId="0" borderId="0" xfId="0" applyFont="1" applyFill="1" applyAlignment="1" applyNumberFormat="1">
      <alignment horizontal="left" vertical="top"/>
    </xf>
    <xf numFmtId="4" fontId="4" fillId="0" borderId="0" xfId="0" applyNumberFormat="1" applyFont="1" applyFill="1" applyAlignment="1">
      <alignment horizontal="left" vertical="top"/>
    </xf>
  </cellXfs>
  <cellStyles count="42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Обычный 8" xfId="41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V397"/>
  <sheetViews>
    <sheetView tabSelected="1" view="pageBreakPreview" zoomScale="55" zoomScaleNormal="100" zoomScaleSheetLayoutView="55" workbookViewId="0">
      <pane ySplit="7" topLeftCell="A8" activePane="bottomLeft" state="frozen"/>
      <selection pane="bottomLeft" activeCell="H16" sqref="H16"/>
    </sheetView>
  </sheetViews>
  <sheetFormatPr defaultColWidth="9.33203125" defaultRowHeight="12.75"/>
  <cols>
    <col min="1" max="1" width="5.33203125" style="52" customWidth="1"/>
    <col min="2" max="2" width="8.6640625" style="52" customWidth="1"/>
    <col min="3" max="4" width="12.1640625" style="52" customWidth="1"/>
    <col min="5" max="5" width="21.33203125" style="52" customWidth="1"/>
    <col min="6" max="6" width="25.1640625" style="52" customWidth="1"/>
    <col min="7" max="7" width="9.6640625" style="52" customWidth="1"/>
    <col min="8" max="8" width="16.83203125" style="52" customWidth="1"/>
    <col min="9" max="9" width="14.83203125" style="52" customWidth="1"/>
    <col min="10" max="10" width="14.1640625" style="52" customWidth="1"/>
    <col min="11" max="11" width="16" style="52" customWidth="1"/>
    <col min="12" max="12" width="20.1640625" style="52" customWidth="1"/>
    <col min="13" max="13" width="21.1640625" style="52" customWidth="1"/>
    <col min="14" max="14" width="19.33203125" style="52" customWidth="1"/>
    <col min="15" max="15" width="19.1640625" style="52" customWidth="1"/>
    <col min="16" max="16" width="16" style="52" customWidth="1"/>
    <col min="17" max="17" width="14.5" style="52" customWidth="1"/>
    <col min="18" max="18" width="16.1640625" style="52" customWidth="1"/>
    <col min="19" max="20" width="9.33203125" style="52"/>
    <col min="21" max="21" width="21.1640625" style="52" customWidth="1"/>
    <col min="22" max="22" width="22.5" style="52" customWidth="1"/>
    <col min="23" max="16384" width="9.33203125" style="52"/>
  </cols>
  <sheetData>
    <row r="1" spans="1:18" ht="42" customHeight="1">
      <c r="A1" s="84" t="s">
        <v>25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>
      <c r="A2" s="14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39"/>
      <c r="Q2" s="39"/>
      <c r="R2" s="39"/>
    </row>
    <row r="3" spans="1:18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5"/>
      <c r="O3" s="15"/>
      <c r="P3" s="39"/>
      <c r="Q3" s="39"/>
      <c r="R3" s="39"/>
    </row>
    <row r="4" spans="1:18" ht="20.25" customHeight="1">
      <c r="A4" s="84" t="inlineStr">
        <is>
          <t>Электрооборудование и электроосвещение</t>
        </is>
      </c>
      <c r="B4" s="84"/>
      <c r="C4" s="84"/>
      <c r="D4" s="84"/>
      <c r="E4" s="84"/>
      <c r="F4" s="84"/>
      <c r="G4" s="84"/>
      <c r="H4" s="84"/>
      <c r="I4" s="14"/>
      <c r="J4" s="14"/>
      <c r="K4" s="14"/>
      <c r="L4" s="14"/>
      <c r="M4" s="15"/>
      <c r="N4" s="15"/>
      <c r="O4" s="15"/>
      <c r="P4" s="39"/>
      <c r="Q4" s="39"/>
      <c r="R4" s="39"/>
    </row>
    <row r="6" spans="1:18">
      <c r="A6" s="67" t="s">
        <v>0</v>
      </c>
      <c r="B6" s="69" t="s">
        <v>1</v>
      </c>
      <c r="C6" s="71" t="s">
        <v>6</v>
      </c>
      <c r="D6" s="72"/>
      <c r="E6" s="73" t="s">
        <v>7</v>
      </c>
      <c r="F6" s="74"/>
      <c r="G6" s="62" t="s">
        <v>20</v>
      </c>
      <c r="H6" s="75" t="s">
        <v>8</v>
      </c>
      <c r="I6" s="76"/>
      <c r="J6" s="77"/>
      <c r="K6" s="78" t="s">
        <v>15</v>
      </c>
      <c r="L6" s="79"/>
      <c r="M6" s="79"/>
      <c r="N6" s="80"/>
      <c r="O6" s="85" t="s">
        <v>9</v>
      </c>
      <c r="P6" s="87" t="s">
        <v>13</v>
      </c>
      <c r="Q6" s="89" t="s">
        <v>14</v>
      </c>
      <c r="R6" s="90"/>
    </row>
    <row r="7" spans="1:18" ht="69.75" customHeight="1">
      <c r="A7" s="68"/>
      <c r="B7" s="70"/>
      <c r="C7" s="40" t="s">
        <v>3</v>
      </c>
      <c r="D7" s="40" t="s">
        <v>2</v>
      </c>
      <c r="E7" s="17" t="s">
        <v>3</v>
      </c>
      <c r="F7" s="16" t="s">
        <v>10</v>
      </c>
      <c r="G7" s="63"/>
      <c r="H7" s="17" t="s">
        <v>3</v>
      </c>
      <c r="I7" s="18" t="s">
        <v>11</v>
      </c>
      <c r="J7" s="16" t="s">
        <v>10</v>
      </c>
      <c r="K7" s="17" t="s">
        <v>3</v>
      </c>
      <c r="L7" s="18" t="s">
        <v>12</v>
      </c>
      <c r="M7" s="28" t="s">
        <v>4</v>
      </c>
      <c r="N7" s="16" t="s">
        <v>10</v>
      </c>
      <c r="O7" s="86"/>
      <c r="P7" s="88"/>
      <c r="Q7" s="17" t="s">
        <v>3</v>
      </c>
      <c r="R7" s="16" t="s">
        <v>10</v>
      </c>
    </row>
    <row r="8" spans="1:18">
      <c r="A8" s="19">
        <v>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  <c r="K8" s="19">
        <v>11</v>
      </c>
      <c r="L8" s="19">
        <v>12</v>
      </c>
      <c r="M8" s="19">
        <v>13</v>
      </c>
      <c r="N8" s="19">
        <v>14</v>
      </c>
      <c r="O8" s="19">
        <v>15</v>
      </c>
      <c r="P8" s="19">
        <v>16</v>
      </c>
      <c r="Q8" s="19">
        <v>17</v>
      </c>
      <c r="R8" s="19">
        <v>18</v>
      </c>
    </row>
    <row r="9" spans="1:18" ht="46.5" customHeight="1">
      <c r="A9" s="64" t="s">
        <v>34</v>
      </c>
      <c r="B9" s="65"/>
      <c r="C9" s="65"/>
      <c r="D9" s="65"/>
      <c r="E9" s="65"/>
      <c r="F9" s="65"/>
      <c r="G9" s="65"/>
      <c r="H9" s="66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12.75" customHeight="1">
      <c r="A10" s="4"/>
      <c r="B10" s="57" t="s">
        <v>16</v>
      </c>
      <c r="C10" s="58"/>
      <c r="D10" s="58"/>
      <c r="E10" s="58"/>
      <c r="F10" s="11"/>
      <c r="G10" s="11"/>
      <c r="H10" s="11"/>
      <c r="I10" s="27"/>
      <c r="J10" s="20"/>
      <c r="K10" s="7"/>
      <c r="L10" s="3"/>
      <c r="M10" s="21"/>
      <c r="N10" s="7"/>
      <c r="O10" s="21"/>
      <c r="P10" s="4"/>
      <c r="Q10" s="41"/>
      <c r="R10" s="41"/>
    </row>
    <row r="11" spans="1:18" ht="21" customHeight="1">
      <c r="A11" s="4"/>
      <c r="B11" s="57" t="s">
        <v>38</v>
      </c>
      <c r="C11" s="58"/>
      <c r="D11" s="58"/>
      <c r="E11" s="58"/>
      <c r="F11" s="11"/>
      <c r="G11" s="11"/>
      <c r="H11" s="11"/>
      <c r="I11" s="2"/>
      <c r="J11" s="20"/>
      <c r="K11" s="7"/>
      <c r="L11" s="3"/>
      <c r="M11" s="4"/>
      <c r="N11" s="7"/>
      <c r="O11" s="21"/>
      <c r="P11" s="34"/>
      <c r="Q11" s="35"/>
      <c r="R11" s="35"/>
    </row>
    <row r="12" spans="1:18" ht="18" customHeight="1">
      <c r="A12" s="4"/>
      <c r="B12" s="57" t="s">
        <v>39</v>
      </c>
      <c r="C12" s="58"/>
      <c r="D12" s="58"/>
      <c r="E12" s="58"/>
      <c r="F12" s="49"/>
      <c r="G12" s="49"/>
      <c r="H12" s="49"/>
      <c r="I12" s="20"/>
      <c r="J12" s="20"/>
      <c r="K12" s="7"/>
      <c r="L12" s="3"/>
      <c r="M12" s="4"/>
      <c r="N12" s="7"/>
      <c r="O12" s="7"/>
      <c r="P12" s="34"/>
      <c r="Q12" s="35"/>
      <c r="R12" s="35"/>
    </row>
    <row r="13" spans="1:18">
      <c r="A13" s="4">
        <v>1</v>
      </c>
      <c r="B13" s="8">
        <v>1</v>
      </c>
      <c r="C13" s="9" t="s">
        <v>40</v>
      </c>
      <c r="D13" s="9" t="s">
        <v>40</v>
      </c>
      <c r="E13" s="10" t="s">
        <v>41</v>
      </c>
      <c r="F13" s="10" t="s">
        <v>41</v>
      </c>
      <c r="G13" s="5" t="s">
        <v>42</v>
      </c>
      <c r="H13" s="8">
        <v>5</v>
      </c>
      <c r="I13" s="8">
        <v>-3</v>
      </c>
      <c r="J13" s="20">
        <f t="shared" ref="J13:J67" si="0">H13+I13</f>
        <v>2</v>
      </c>
      <c r="K13" s="7">
        <v>68337.570000000007</v>
      </c>
      <c r="L13" s="3"/>
      <c r="M13" s="105">
        <v>-41002.53</v>
      </c>
      <c r="N13" s="7">
        <f t="shared" ref="N13:N76" si="1">K13+L13+M13</f>
        <v>27335.04</v>
      </c>
      <c r="O13" s="7">
        <f t="shared" ref="O13:O76" si="2">N13-K13</f>
        <v>-41002.53</v>
      </c>
      <c r="P13" s="104" t="inlineStr">
        <is>
          <t>Объём уменьшен с 5 до 2 м ширины по фронту: Щиты и стеллажи с блоками резисторов (ящиками сопротивления) высотой свыше 1700 мм, щит собираемый из отдельных панелей и блоков управления однорядный или двухрядный без блоков резисторов, глубиной до 800 мм шкафного исполнения (ВРУ; ИОС1, л.1, стр.13; СО стр.48, поз.1.1).</t>
        </is>
      </c>
      <c r="Q13" s="46" t="s">
        <v>35</v>
      </c>
      <c r="R13" s="46" t="inlineStr">
        <is>
          <t>23/085-И-ИОС1, л. 1; 23/085-И-ИОС1.СО, л. 1, поз. 1.1</t>
        </is>
      </c>
    </row>
    <row r="14" spans="1:18">
      <c r="A14" s="4">
        <v>2</v>
      </c>
      <c r="B14" s="8">
        <v>2</v>
      </c>
      <c r="C14" s="9" t="s">
        <v>43</v>
      </c>
      <c r="D14" s="9" t="s">
        <v>43</v>
      </c>
      <c r="E14" s="10" t="s">
        <v>44</v>
      </c>
      <c r="F14" s="10" t="s">
        <v>44</v>
      </c>
      <c r="G14" s="5" t="s">
        <v>26</v>
      </c>
      <c r="H14" s="8">
        <v>2</v>
      </c>
      <c r="I14" s="3">
        <v>-2</v>
      </c>
      <c r="J14" s="20">
        <f t="shared" si="0"/>
        <v>0</v>
      </c>
      <c r="K14" s="7">
        <v>56324.51</v>
      </c>
      <c r="L14" s="3"/>
      <c r="M14" s="3">
        <v>-56324.51</v>
      </c>
      <c r="N14" s="7">
        <f t="shared" si="1"/>
        <v>0</v>
      </c>
      <c r="O14" s="7">
        <f t="shared" si="2"/>
        <v>-56324.51</v>
      </c>
      <c r="P14" s="104" t="inlineStr">
        <is>
          <t>Исключено: Панель вводно-распределительного устройства ВРУ1-13-20УХЛ4 — 2 шт. прежнего решения: состав (ВРУ) изменён по ИОС1, изм.3 (ИОС1, л.1, стр.13; СО стр.48, поз.1.1).</t>
        </is>
      </c>
      <c r="Q14" s="46" t="s">
        <v>35</v>
      </c>
      <c r="R14" s="46" t="inlineStr">
        <is>
          <t>23/085-И-ИОС1, л. 1; 23/085-И-ИОС1.СО, л. 1, поз. 1.1</t>
        </is>
      </c>
    </row>
    <row r="15" spans="1:18">
      <c r="A15" s="4">
        <v>3</v>
      </c>
      <c r="B15" s="8">
        <v>3</v>
      </c>
      <c r="C15" s="9" t="s">
        <v>45</v>
      </c>
      <c r="D15" s="9" t="s">
        <v>45</v>
      </c>
      <c r="E15" s="10" t="s">
        <v>46</v>
      </c>
      <c r="F15" s="10" t="s">
        <v>46</v>
      </c>
      <c r="G15" s="5" t="s">
        <v>26</v>
      </c>
      <c r="H15" s="8">
        <v>2</v>
      </c>
      <c r="I15" s="3">
        <v>-2</v>
      </c>
      <c r="J15" s="20">
        <f t="shared" si="0"/>
        <v>0</v>
      </c>
      <c r="K15" s="7">
        <v>38944.31</v>
      </c>
      <c r="L15" s="3"/>
      <c r="M15" s="3">
        <v>-38944.31</v>
      </c>
      <c r="N15" s="7">
        <f t="shared" si="1"/>
        <v>0</v>
      </c>
      <c r="O15" s="7">
        <f t="shared" si="2"/>
        <v>-38944.31</v>
      </c>
      <c r="P15" s="104" t="inlineStr">
        <is>
          <t>Исключено: Вводно-распределительное устройство ВРУ-1-44-00-УХЛ4 — 2 шт. прежнего решения: состав (ВРУ) изменён по ИОС1, изм.3 (ИОС1, л.1, стр.13; СО стр.48, поз.1.1).</t>
        </is>
      </c>
      <c r="Q15" s="46" t="s">
        <v>35</v>
      </c>
      <c r="R15" s="46" t="inlineStr">
        <is>
          <t>23/085-И-ИОС1, л. 1; 23/085-И-ИОС1.СО, л. 1, поз. 1.1</t>
        </is>
      </c>
    </row>
    <row r="16" spans="1:18">
      <c r="A16" s="4">
        <v>4</v>
      </c>
      <c r="B16" s="8">
        <v>4</v>
      </c>
      <c r="C16" s="9" t="s">
        <v>47</v>
      </c>
      <c r="D16" s="9" t="s">
        <v>47</v>
      </c>
      <c r="E16" s="10" t="s">
        <v>48</v>
      </c>
      <c r="F16" s="10" t="s">
        <v>48</v>
      </c>
      <c r="G16" s="5" t="s">
        <v>26</v>
      </c>
      <c r="H16" s="8">
        <v>1</v>
      </c>
      <c r="I16" s="3">
        <v>-1</v>
      </c>
      <c r="J16" s="20">
        <f t="shared" si="0"/>
        <v>0</v>
      </c>
      <c r="K16" s="7">
        <v>27443.46</v>
      </c>
      <c r="L16" s="3"/>
      <c r="M16" s="3">
        <v>-27443.46</v>
      </c>
      <c r="N16" s="7">
        <f t="shared" si="1"/>
        <v>0</v>
      </c>
      <c r="O16" s="7">
        <f t="shared" si="2"/>
        <v>-27443.46</v>
      </c>
      <c r="P16" s="104" t="inlineStr">
        <is>
          <t>Исключено: Вводно-распределительное устройство ВРУ1-17-70 -УХЛ4 — 1 шт. прежнего решения: состав (ВРУ) изменён по ИОС1, изм.3 (ИОС1, л.1, стр.13; СО стр.48, поз.1.1).</t>
        </is>
      </c>
      <c r="Q16" s="46" t="s">
        <v>35</v>
      </c>
      <c r="R16" s="46" t="inlineStr">
        <is>
          <t>23/085-И-ИОС1, л. 1; 23/085-И-ИОС1.СО, л. 1, поз. 1.1</t>
        </is>
      </c>
    </row>
    <row r="17" spans="1:18">
      <c r="A17" s="4">
        <v>5</v>
      </c>
      <c r="B17" s="8">
        <v>5</v>
      </c>
      <c r="C17" s="9" t="s">
        <v>49</v>
      </c>
      <c r="D17" s="9" t="s">
        <v>49</v>
      </c>
      <c r="E17" s="10" t="s">
        <v>50</v>
      </c>
      <c r="F17" s="10" t="s">
        <v>50</v>
      </c>
      <c r="G17" s="5" t="s">
        <v>19</v>
      </c>
      <c r="H17" s="8">
        <v>2</v>
      </c>
      <c r="I17" s="3">
        <v>-2</v>
      </c>
      <c r="J17" s="20">
        <f t="shared" si="0"/>
        <v>0</v>
      </c>
      <c r="K17" s="7">
        <v>1103.3699999999999</v>
      </c>
      <c r="L17" s="7"/>
      <c r="M17" s="3">
        <v>-1103.3699999999999</v>
      </c>
      <c r="N17" s="7">
        <f t="shared" si="1"/>
        <v>0</v>
      </c>
      <c r="O17" s="7">
        <f t="shared" si="2"/>
        <v>-1103.37</v>
      </c>
      <c r="P17" s="104" t="inlineStr">
        <is>
          <t>Исключено: Приборы измерения и защиты, прибор, количество подключаемых концов: до 2 — 2 шт. прежнего решения: состав (ВРУ) изменён по ИОС1, изм.3 (ИОС1, л.1, стр.13; СО стр.48, поз.1.1).</t>
        </is>
      </c>
      <c r="Q17" s="46" t="s">
        <v>35</v>
      </c>
      <c r="R17" s="46" t="inlineStr">
        <is>
          <t>23/085-И-ИОС1, л. 1; 23/085-И-ИОС1.СО, л. 1, поз. 1.1</t>
        </is>
      </c>
    </row>
    <row r="18" spans="1:18">
      <c r="A18" s="4">
        <v>6</v>
      </c>
      <c r="B18" s="8">
        <v>6</v>
      </c>
      <c r="C18" s="9" t="s">
        <v>51</v>
      </c>
      <c r="D18" s="9" t="s">
        <v>51</v>
      </c>
      <c r="E18" s="10" t="s">
        <v>52</v>
      </c>
      <c r="F18" s="10" t="s">
        <v>52</v>
      </c>
      <c r="G18" s="5" t="s">
        <v>26</v>
      </c>
      <c r="H18" s="8">
        <v>2</v>
      </c>
      <c r="I18" s="3">
        <v>-2</v>
      </c>
      <c r="J18" s="20">
        <f t="shared" si="0"/>
        <v>0</v>
      </c>
      <c r="K18" s="7">
        <v>35322</v>
      </c>
      <c r="L18" s="7"/>
      <c r="M18" s="3">
        <v>-35322</v>
      </c>
      <c r="N18" s="7">
        <f t="shared" si="1"/>
        <v>0</v>
      </c>
      <c r="O18" s="7">
        <f t="shared" si="2"/>
        <v>-35322</v>
      </c>
      <c r="P18" s="104" t="inlineStr">
        <is>
          <t>Исключено: Устройство защитное SPC3.1-150DS — 2 шт. прежнего решения: состав (ВРУ) изменён по ИОС1, изм.3 (ИОС1, л.1, стр.13; СО стр.48, поз.1.1).</t>
        </is>
      </c>
      <c r="Q18" s="46" t="s">
        <v>35</v>
      </c>
      <c r="R18" s="46" t="inlineStr">
        <is>
          <t>23/085-И-ИОС1, л. 1; 23/085-И-ИОС1.СО, л. 1, поз. 1.1</t>
        </is>
      </c>
    </row>
    <row r="19" spans="1:18">
      <c r="A19" s="4">
        <v>7</v>
      </c>
      <c r="B19" s="8">
        <v>7</v>
      </c>
      <c r="C19" s="9" t="s">
        <v>53</v>
      </c>
      <c r="D19" s="9" t="s">
        <v>53</v>
      </c>
      <c r="E19" s="10" t="s">
        <v>54</v>
      </c>
      <c r="F19" s="10" t="s">
        <v>54</v>
      </c>
      <c r="G19" s="5" t="s">
        <v>19</v>
      </c>
      <c r="H19" s="8">
        <v>2</v>
      </c>
      <c r="I19" s="8"/>
      <c r="J19" s="22">
        <f t="shared" si="0"/>
        <v>2</v>
      </c>
      <c r="K19" s="7">
        <v>891.88</v>
      </c>
      <c r="L19" s="7"/>
      <c r="M19" s="7"/>
      <c r="N19" s="7">
        <f t="shared" si="1"/>
        <v>891.88</v>
      </c>
      <c r="O19" s="7">
        <f t="shared" si="2"/>
        <v>0</v>
      </c>
      <c r="P19" s="104" t="inlineStr">
        <is>
          <t>Сохранёны монтаж двух трёхфазных счётчиков из утверждённой сметы: по ИОС1 (стр.8; л.1 — счётчики PIK1–PIK3) учёт электроэнергии выполняется в ВУ и ВРУ-АВР.</t>
        </is>
      </c>
      <c r="Q19" s="46" t="s">
        <v>35</v>
      </c>
      <c r="R19" s="46" t="inlineStr">
        <is>
          <t>23/085-И-ИОС1, л. 1; 23/085-И-ИОС1.СО, л. 1, поз. 1.1</t>
        </is>
      </c>
    </row>
    <row r="20" spans="1:18">
      <c r="A20" s="4">
        <v>8</v>
      </c>
      <c r="B20" s="8">
        <v>8</v>
      </c>
      <c r="C20" s="9" t="s">
        <v>55</v>
      </c>
      <c r="D20" s="9" t="s">
        <v>55</v>
      </c>
      <c r="E20" s="10" t="s">
        <v>56</v>
      </c>
      <c r="F20" s="10" t="s">
        <v>56</v>
      </c>
      <c r="G20" s="5" t="s">
        <v>31</v>
      </c>
      <c r="H20" s="8">
        <v>2</v>
      </c>
      <c r="I20" s="8"/>
      <c r="J20" s="20">
        <f t="shared" si="0"/>
        <v>2</v>
      </c>
      <c r="K20" s="7">
        <v>3799.93</v>
      </c>
      <c r="L20" s="7"/>
      <c r="M20" s="7"/>
      <c r="N20" s="7">
        <f t="shared" si="1"/>
        <v>3799.93</v>
      </c>
      <c r="O20" s="7">
        <f t="shared" si="2"/>
        <v>0</v>
      </c>
      <c r="P20" s="104" t="inlineStr">
        <is>
          <t>Сохранёны два трёхфазных счётчика «Меркурий 230» из утверждённой сметы: по ИОС1 (стр.8; л.1 — счётчики PIK1–PIK3) учёт электроэнергии выполняется в ВУ и ВРУ-АВР.</t>
        </is>
      </c>
      <c r="Q20" s="46" t="s">
        <v>35</v>
      </c>
      <c r="R20" s="46" t="inlineStr">
        <is>
          <t>23/085-И-ИОС1, л. 1; 23/085-И-ИОС1.СО, л. 1, поз. 1.1</t>
        </is>
      </c>
    </row>
    <row r="21" spans="1:18" ht="19.5" customHeight="1">
      <c r="A21" s="4"/>
      <c r="B21" s="57" t="s">
        <v>57</v>
      </c>
      <c r="C21" s="58"/>
      <c r="D21" s="58"/>
      <c r="E21" s="58"/>
      <c r="F21" s="58"/>
      <c r="G21" s="49"/>
      <c r="H21" s="49"/>
      <c r="I21" s="8"/>
      <c r="J21" s="20"/>
      <c r="K21" s="7"/>
      <c r="L21" s="7"/>
      <c r="M21" s="7"/>
      <c r="N21" s="7"/>
      <c r="O21" s="7"/>
      <c r="P21" s="45"/>
      <c r="Q21" s="46"/>
      <c r="R21" s="46"/>
    </row>
    <row r="22" spans="1:18">
      <c r="A22" s="4">
        <v>9</v>
      </c>
      <c r="B22" s="8">
        <v>9</v>
      </c>
      <c r="C22" s="9" t="s">
        <v>58</v>
      </c>
      <c r="D22" s="9" t="s">
        <v>58</v>
      </c>
      <c r="E22" s="10" t="s">
        <v>59</v>
      </c>
      <c r="F22" s="10" t="s">
        <v>59</v>
      </c>
      <c r="G22" s="5" t="s">
        <v>19</v>
      </c>
      <c r="H22" s="8">
        <v>1</v>
      </c>
      <c r="I22" s="7">
        <v>-1</v>
      </c>
      <c r="J22" s="20">
        <f t="shared" si="0"/>
        <v>0</v>
      </c>
      <c r="K22" s="7">
        <v>1948.53</v>
      </c>
      <c r="L22" s="7"/>
      <c r="M22" s="7">
        <v>-1948.53</v>
      </c>
      <c r="N22" s="7">
        <f t="shared" si="1"/>
        <v>0</v>
      </c>
      <c r="O22" s="7">
        <f t="shared" si="2"/>
        <v>-1948.53</v>
      </c>
      <c r="P22" s="104" t="inlineStr">
        <is>
          <t>Исключено: Пульты и шкафы управления, шкаф (пульт) управления навесной, высота, ширина, глубина до 600×600×350 мм — 1 шт. прежнего решения: состав (ВРУ-АВР) изменён по ИОС1, изм.3 (ИОС1, л.1, стр.13; СО стр.49, поз.1.5).</t>
        </is>
      </c>
      <c r="Q22" s="46" t="s">
        <v>35</v>
      </c>
      <c r="R22" s="46" t="inlineStr">
        <is>
          <t>23/085-И-ИОС1, л. 1; 23/085-И-ИОС1.СО, л. 2, поз. 1.5–1.5.9</t>
        </is>
      </c>
    </row>
    <row r="23" spans="1:18">
      <c r="A23" s="4">
        <v>10</v>
      </c>
      <c r="B23" s="8">
        <v>10</v>
      </c>
      <c r="C23" s="9" t="s">
        <v>60</v>
      </c>
      <c r="D23" s="9" t="s">
        <v>60</v>
      </c>
      <c r="E23" s="10" t="s">
        <v>61</v>
      </c>
      <c r="F23" s="10" t="s">
        <v>61</v>
      </c>
      <c r="G23" s="5" t="s">
        <v>31</v>
      </c>
      <c r="H23" s="8">
        <v>1</v>
      </c>
      <c r="I23" s="7">
        <v>-1</v>
      </c>
      <c r="J23" s="20">
        <f t="shared" si="0"/>
        <v>0</v>
      </c>
      <c r="K23" s="7">
        <v>876.03</v>
      </c>
      <c r="L23" s="7"/>
      <c r="M23" s="7">
        <v>-876.03</v>
      </c>
      <c r="N23" s="7">
        <f t="shared" si="1"/>
        <v>0</v>
      </c>
      <c r="O23" s="7">
        <f t="shared" si="2"/>
        <v>-876.03</v>
      </c>
      <c r="P23" s="104" t="inlineStr">
        <is>
          <t>Исключено: Щиты распределительные (металлокорпусы) навесные, степень защиты IP31, с замком, DIN-рейкой, оперативной панелью, элементами крепления шин N и PE, тип ЩРН-36З УХЛ3, размеры 540×310×120 мм (ЩУРн-3/30зо-1 36 УХЛ3) — 1 шт. прежнего решения: состав (ВРУ-АВР) изменён по ИОС1, изм.3 (ИОС1, л.1, стр.13; СО стр.49, поз.1.5).</t>
        </is>
      </c>
      <c r="Q23" s="46" t="s">
        <v>35</v>
      </c>
      <c r="R23" s="46" t="inlineStr">
        <is>
          <t>23/085-И-ИОС1, л. 1; 23/085-И-ИОС1.СО, л. 2, поз. 1.5–1.5.9</t>
        </is>
      </c>
    </row>
    <row r="24" spans="1:18">
      <c r="A24" s="4">
        <v>11</v>
      </c>
      <c r="B24" s="8">
        <v>11</v>
      </c>
      <c r="C24" s="9" t="s">
        <v>62</v>
      </c>
      <c r="D24" s="9" t="s">
        <v>62</v>
      </c>
      <c r="E24" s="10" t="s">
        <v>63</v>
      </c>
      <c r="F24" s="10" t="s">
        <v>63</v>
      </c>
      <c r="G24" s="5" t="s">
        <v>19</v>
      </c>
      <c r="H24" s="8">
        <v>1</v>
      </c>
      <c r="I24" s="7"/>
      <c r="J24" s="20">
        <f t="shared" si="0"/>
        <v>1</v>
      </c>
      <c r="K24" s="7">
        <v>1220.3599999999999</v>
      </c>
      <c r="L24" s="7"/>
      <c r="M24" s="7"/>
      <c r="N24" s="7">
        <f t="shared" si="1"/>
        <v>1220.36</v>
      </c>
      <c r="O24" s="7">
        <f t="shared" si="2"/>
        <v>0</v>
      </c>
      <c r="P24" s="104" t="inlineStr">
        <is>
          <t>Сохранено из утверждённой сметы: Выключатель или переключатель пакетный в металлической оболочке, устанавливаемый на конструкции на стене или колонне с количеством зажимов для подключения до 9, на ток до 100 А — 1 шт. (ВРУ-АВР; ИОС1, л.1, стр.13; СО стр.49, поз.1.5).</t>
        </is>
      </c>
      <c r="Q24" s="46" t="s">
        <v>35</v>
      </c>
      <c r="R24" s="46" t="inlineStr">
        <is>
          <t>23/085-И-ИОС1, л. 1; 23/085-И-ИОС1.СО, л. 2, поз. 1.5–1.5.9</t>
        </is>
      </c>
    </row>
    <row r="25" spans="1:18">
      <c r="A25" s="4">
        <v>12</v>
      </c>
      <c r="B25" s="8">
        <v>12</v>
      </c>
      <c r="C25" s="9" t="s">
        <v>64</v>
      </c>
      <c r="D25" s="9" t="s">
        <v>64</v>
      </c>
      <c r="E25" s="10" t="s">
        <v>65</v>
      </c>
      <c r="F25" s="10" t="s">
        <v>65</v>
      </c>
      <c r="G25" s="5" t="s">
        <v>31</v>
      </c>
      <c r="H25" s="8">
        <v>1</v>
      </c>
      <c r="I25" s="7">
        <v>-1</v>
      </c>
      <c r="J25" s="20">
        <f t="shared" si="0"/>
        <v>0</v>
      </c>
      <c r="K25" s="7">
        <v>296.26</v>
      </c>
      <c r="L25" s="7"/>
      <c r="M25" s="7">
        <v>-296.26</v>
      </c>
      <c r="N25" s="7">
        <f t="shared" si="1"/>
        <v>0</v>
      </c>
      <c r="O25" s="7">
        <f t="shared" si="2"/>
        <v>-296.26</v>
      </c>
      <c r="P25" s="104" t="inlineStr">
        <is>
          <t>Исключено: Выключатели нагрузки (разъединители), тип ВН-32, трехполюсные, номинальный ток 63 А, 100 А — 1 шт. прежнего решения: состав (ВРУ-АВР) изменён по ИОС1, изм.3 (ИОС1, л.1, стр.13; СО стр.49, поз.1.5).</t>
        </is>
      </c>
      <c r="Q25" s="46" t="s">
        <v>35</v>
      </c>
      <c r="R25" s="46" t="inlineStr">
        <is>
          <t>23/085-И-ИОС1, л. 1; 23/085-И-ИОС1.СО, л. 2, поз. 1.5–1.5.9</t>
        </is>
      </c>
    </row>
    <row r="26" spans="1:18">
      <c r="A26" s="4">
        <v>13</v>
      </c>
      <c r="B26" s="8">
        <v>13</v>
      </c>
      <c r="C26" s="9" t="s">
        <v>53</v>
      </c>
      <c r="D26" s="9" t="s">
        <v>53</v>
      </c>
      <c r="E26" s="10" t="s">
        <v>54</v>
      </c>
      <c r="F26" s="10" t="s">
        <v>54</v>
      </c>
      <c r="G26" s="5" t="s">
        <v>19</v>
      </c>
      <c r="H26" s="8">
        <v>1</v>
      </c>
      <c r="I26" s="7"/>
      <c r="J26" s="20">
        <f t="shared" si="0"/>
        <v>1</v>
      </c>
      <c r="K26" s="7">
        <v>445.94</v>
      </c>
      <c r="L26" s="7"/>
      <c r="M26" s="7"/>
      <c r="N26" s="7">
        <f t="shared" si="1"/>
        <v>445.94</v>
      </c>
      <c r="O26" s="7">
        <f t="shared" si="2"/>
        <v>0</v>
      </c>
      <c r="P26" s="104" t="inlineStr">
        <is>
          <t>Сохранён монтаж трёхфазного счётчика из утверждённой сметы: по ИОС1 (стр.8; л.1 — счётчики PIK1–PIK3) учёт электроэнергии выполняется в ВУ и ВРУ-АВР.</t>
        </is>
      </c>
      <c r="Q26" s="46" t="s">
        <v>35</v>
      </c>
      <c r="R26" s="46" t="inlineStr">
        <is>
          <t>23/085-И-ИОС1, л. 1; 23/085-И-ИОС1.СО, л. 2, поз. 1.5–1.5.9</t>
        </is>
      </c>
    </row>
    <row r="27" spans="1:18">
      <c r="A27" s="4">
        <v>14</v>
      </c>
      <c r="B27" s="8">
        <v>14</v>
      </c>
      <c r="C27" s="9" t="s">
        <v>55</v>
      </c>
      <c r="D27" s="9" t="s">
        <v>55</v>
      </c>
      <c r="E27" s="10" t="s">
        <v>56</v>
      </c>
      <c r="F27" s="10" t="s">
        <v>56</v>
      </c>
      <c r="G27" s="5" t="s">
        <v>31</v>
      </c>
      <c r="H27" s="8">
        <v>1</v>
      </c>
      <c r="I27" s="7"/>
      <c r="J27" s="20">
        <f t="shared" si="0"/>
        <v>1</v>
      </c>
      <c r="K27" s="7">
        <v>1899.96</v>
      </c>
      <c r="L27" s="7"/>
      <c r="M27" s="7"/>
      <c r="N27" s="7">
        <f t="shared" si="1"/>
        <v>1899.96</v>
      </c>
      <c r="O27" s="7">
        <f t="shared" si="2"/>
        <v>0</v>
      </c>
      <c r="P27" s="104" t="inlineStr">
        <is>
          <t>Сохранён трёхфазный счётчик «Меркурий 230» из утверждённой сметы: по ИОС1 (стр.8; л.1 — счётчики PIK1–PIK3) учёт электроэнергии выполняется в ВУ и ВРУ-АВР.</t>
        </is>
      </c>
      <c r="Q27" s="46" t="s">
        <v>35</v>
      </c>
      <c r="R27" s="46" t="inlineStr">
        <is>
          <t>23/085-И-ИОС1, л. 1; 23/085-И-ИОС1.СО, л. 2, поз. 1.5–1.5.9</t>
        </is>
      </c>
    </row>
    <row r="28" spans="1:18">
      <c r="A28" s="4">
        <v>15</v>
      </c>
      <c r="B28" s="8">
        <v>15</v>
      </c>
      <c r="C28" s="9" t="s">
        <v>66</v>
      </c>
      <c r="D28" s="9" t="s">
        <v>66</v>
      </c>
      <c r="E28" s="10" t="s">
        <v>67</v>
      </c>
      <c r="F28" s="10" t="s">
        <v>67</v>
      </c>
      <c r="G28" s="5" t="s">
        <v>19</v>
      </c>
      <c r="H28" s="8">
        <v>7</v>
      </c>
      <c r="I28" s="7"/>
      <c r="J28" s="20">
        <f t="shared" si="0"/>
        <v>7</v>
      </c>
      <c r="K28" s="7">
        <v>4710.24</v>
      </c>
      <c r="L28" s="7"/>
      <c r="M28" s="7"/>
      <c r="N28" s="7">
        <f t="shared" si="1"/>
        <v>4710.24</v>
      </c>
      <c r="O28" s="7">
        <f t="shared" si="2"/>
        <v>0</v>
      </c>
      <c r="P28" s="104" t="inlineStr">
        <is>
          <t>Сохранено из утверждённой сметы: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— 7 шт. (ВРУ-АВР; ИОС1, л.1, стр.13; СО стр.49, поз.1.5).</t>
        </is>
      </c>
      <c r="Q28" s="46" t="s">
        <v>35</v>
      </c>
      <c r="R28" s="46" t="inlineStr">
        <is>
          <t>23/085-И-ИОС1, л. 1; 23/085-И-ИОС1.СО, л. 2, поз. 1.5–1.5.9</t>
        </is>
      </c>
    </row>
    <row r="29" spans="1:18">
      <c r="A29" s="4">
        <v>16</v>
      </c>
      <c r="B29" s="8">
        <v>16</v>
      </c>
      <c r="C29" s="9" t="s">
        <v>68</v>
      </c>
      <c r="D29" s="9" t="s">
        <v>68</v>
      </c>
      <c r="E29" s="10" t="s">
        <v>69</v>
      </c>
      <c r="F29" s="10" t="s">
        <v>69</v>
      </c>
      <c r="G29" s="5" t="s">
        <v>31</v>
      </c>
      <c r="H29" s="8">
        <v>7</v>
      </c>
      <c r="I29" s="7">
        <v>-7</v>
      </c>
      <c r="J29" s="20">
        <f t="shared" si="0"/>
        <v>0</v>
      </c>
      <c r="K29" s="7">
        <v>7142.04</v>
      </c>
      <c r="L29" s="7"/>
      <c r="M29" s="7">
        <v>-7142.04</v>
      </c>
      <c r="N29" s="7">
        <f t="shared" si="1"/>
        <v>0</v>
      </c>
      <c r="O29" s="7">
        <f t="shared" si="2"/>
        <v>-7142.04</v>
      </c>
      <c r="P29" s="104" t="inlineStr">
        <is>
          <t>Исключено: Выключатели автоматические, на ток до 100 А, тип ва 47-100, трехполюсные — 7 шт. прежнего решения: состав (ВРУ-АВР) изменён по ИОС1, изм.3 (ИОС1, л.1, стр.13; СО стр.49, поз.1.5).</t>
        </is>
      </c>
      <c r="Q29" s="46" t="s">
        <v>35</v>
      </c>
      <c r="R29" s="46" t="inlineStr">
        <is>
          <t>23/085-И-ИОС1, л. 1; 23/085-И-ИОС1.СО, л. 2, поз. 1.5–1.5.9</t>
        </is>
      </c>
    </row>
    <row r="30" spans="1:18">
      <c r="A30" s="4">
        <v>17</v>
      </c>
      <c r="B30" s="8">
        <v>17</v>
      </c>
      <c r="C30" s="9" t="s">
        <v>70</v>
      </c>
      <c r="D30" s="9" t="s">
        <v>70</v>
      </c>
      <c r="E30" s="10" t="s">
        <v>71</v>
      </c>
      <c r="F30" s="10" t="s">
        <v>71</v>
      </c>
      <c r="G30" s="5" t="s">
        <v>19</v>
      </c>
      <c r="H30" s="8">
        <v>1</v>
      </c>
      <c r="I30" s="7"/>
      <c r="J30" s="20">
        <f t="shared" si="0"/>
        <v>1</v>
      </c>
      <c r="K30" s="7">
        <v>1012.29</v>
      </c>
      <c r="L30" s="7"/>
      <c r="M30" s="7"/>
      <c r="N30" s="7">
        <f t="shared" si="1"/>
        <v>1012.29</v>
      </c>
      <c r="O30" s="7">
        <f t="shared" si="2"/>
        <v>0</v>
      </c>
      <c r="P30" s="104" t="inlineStr">
        <is>
          <t>Сохранено из утверждённой сметы: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100 А — 1 шт. (ВРУ-АВР; ИОС1, л.1, стр.13; СО стр.49, поз.1.5).</t>
        </is>
      </c>
      <c r="Q30" s="46" t="s">
        <v>35</v>
      </c>
      <c r="R30" s="46" t="inlineStr">
        <is>
          <t>23/085-И-ИОС1, л. 1; 23/085-И-ИОС1.СО, л. 2, поз. 1.5–1.5.9</t>
        </is>
      </c>
    </row>
    <row r="31" spans="1:18">
      <c r="A31" s="4">
        <v>18</v>
      </c>
      <c r="B31" s="8">
        <v>18</v>
      </c>
      <c r="C31" s="9" t="s">
        <v>68</v>
      </c>
      <c r="D31" s="9" t="s">
        <v>68</v>
      </c>
      <c r="E31" s="10" t="s">
        <v>69</v>
      </c>
      <c r="F31" s="10" t="s">
        <v>69</v>
      </c>
      <c r="G31" s="5" t="s">
        <v>31</v>
      </c>
      <c r="H31" s="8">
        <v>1</v>
      </c>
      <c r="I31" s="7">
        <v>-1</v>
      </c>
      <c r="J31" s="20">
        <f t="shared" si="0"/>
        <v>0</v>
      </c>
      <c r="K31" s="7">
        <v>1020.29</v>
      </c>
      <c r="L31" s="7"/>
      <c r="M31" s="7">
        <v>-1020.29</v>
      </c>
      <c r="N31" s="7">
        <f t="shared" si="1"/>
        <v>0</v>
      </c>
      <c r="O31" s="7">
        <f t="shared" si="2"/>
        <v>-1020.29</v>
      </c>
      <c r="P31" s="104" t="inlineStr">
        <is>
          <t>Исключено: Выключатели автоматические, на ток до 100 А, тип ва 47-100, трехполюсные — 1 шт. прежнего решения: состав (ВРУ-АВР) изменён по ИОС1, изм.3 (ИОС1, л.1, стр.13; СО стр.49, поз.1.5).</t>
        </is>
      </c>
      <c r="Q31" s="46" t="s">
        <v>35</v>
      </c>
      <c r="R31" s="46" t="inlineStr">
        <is>
          <t>23/085-И-ИОС1, л. 1; 23/085-И-ИОС1.СО, л. 2, поз. 1.5–1.5.9</t>
        </is>
      </c>
    </row>
    <row r="32" spans="1:18" ht="15.75" customHeight="1">
      <c r="A32" s="4"/>
      <c r="B32" s="57" t="s">
        <v>72</v>
      </c>
      <c r="C32" s="58"/>
      <c r="D32" s="58"/>
      <c r="E32" s="58"/>
      <c r="F32" s="49"/>
      <c r="G32" s="49"/>
      <c r="H32" s="49"/>
      <c r="I32" s="8"/>
      <c r="J32" s="20"/>
      <c r="K32" s="7"/>
      <c r="L32" s="7"/>
      <c r="M32" s="7"/>
      <c r="N32" s="7"/>
      <c r="O32" s="7"/>
      <c r="P32" s="47"/>
      <c r="Q32" s="46"/>
      <c r="R32" s="46"/>
    </row>
    <row r="33" spans="1:18">
      <c r="A33" s="4">
        <v>19</v>
      </c>
      <c r="B33" s="8">
        <v>19</v>
      </c>
      <c r="C33" s="9" t="s">
        <v>58</v>
      </c>
      <c r="D33" s="9" t="s">
        <v>58</v>
      </c>
      <c r="E33" s="10" t="s">
        <v>59</v>
      </c>
      <c r="F33" s="10" t="s">
        <v>59</v>
      </c>
      <c r="G33" s="5" t="s">
        <v>19</v>
      </c>
      <c r="H33" s="8">
        <v>1</v>
      </c>
      <c r="I33" s="7"/>
      <c r="J33" s="20">
        <f t="shared" si="0"/>
        <v>1</v>
      </c>
      <c r="K33" s="7">
        <v>1948.53</v>
      </c>
      <c r="L33" s="7"/>
      <c r="M33" s="7"/>
      <c r="N33" s="7">
        <f t="shared" si="1"/>
        <v>1948.53</v>
      </c>
      <c r="O33" s="7">
        <f t="shared" si="2"/>
        <v>0</v>
      </c>
      <c r="P33" s="104" t="inlineStr">
        <is>
          <t>Сохранено из утверждённой сметы: Пульты и шкафы управления, шкаф (пульт) управления навесной, высота, ширина, глубина до 600×600×350 мм — 1 шт. (щит ЩР-3 (РЩ3.1); ИОС1, л.10, стр.22; СО стр.51, поз.1.14).</t>
        </is>
      </c>
      <c r="Q33" s="46" t="s">
        <v>35</v>
      </c>
      <c r="R33" s="46" t="inlineStr">
        <is>
          <t>23/085-И-ИОС1, л. 10; 23/085-И-ИОС1.СО, л. 4, поз. 1.14</t>
        </is>
      </c>
    </row>
    <row r="34" spans="1:18">
      <c r="A34" s="4">
        <v>20</v>
      </c>
      <c r="B34" s="8">
        <v>20</v>
      </c>
      <c r="C34" s="9" t="s">
        <v>73</v>
      </c>
      <c r="D34" s="9" t="s">
        <v>73</v>
      </c>
      <c r="E34" s="10" t="s">
        <v>74</v>
      </c>
      <c r="F34" s="10" t="s">
        <v>74</v>
      </c>
      <c r="G34" s="5" t="s">
        <v>31</v>
      </c>
      <c r="H34" s="8">
        <v>1</v>
      </c>
      <c r="I34" s="7">
        <v>-1</v>
      </c>
      <c r="J34" s="20">
        <f t="shared" si="0"/>
        <v>0</v>
      </c>
      <c r="K34" s="7">
        <v>1033.97</v>
      </c>
      <c r="L34" s="7"/>
      <c r="M34" s="7">
        <v>-1033.97</v>
      </c>
      <c r="N34" s="7">
        <f t="shared" si="1"/>
        <v>0</v>
      </c>
      <c r="O34" s="7">
        <f t="shared" si="2"/>
        <v>-1033.97</v>
      </c>
      <c r="P34" s="104" t="inlineStr">
        <is>
          <t>Исключено: Щиты распределительные (металлокорпусы) навесные, степень защиты IP31, с замком, DIN-рейкой, оперативной панелью, элементами крепления шин N и PE, тип ЩРН-24З УХЛ3, размеры 395×310×120 мм — 1 шт. прежнего решения: состав (щит ЩР-3 (РЩ3.1)) изменён по ИОС1, изм.3 (ИОС1, л.10, стр.22; СО стр.51, поз.1.14).</t>
        </is>
      </c>
      <c r="Q34" s="46" t="s">
        <v>35</v>
      </c>
      <c r="R34" s="46" t="inlineStr">
        <is>
          <t>23/085-И-ИОС1, л. 10; 23/085-И-ИОС1.СО, л. 4, поз. 1.14</t>
        </is>
      </c>
    </row>
    <row r="35" spans="1:18">
      <c r="A35" s="4">
        <v>21</v>
      </c>
      <c r="B35" s="8">
        <v>21</v>
      </c>
      <c r="C35" s="9" t="s">
        <v>75</v>
      </c>
      <c r="D35" s="9" t="s">
        <v>75</v>
      </c>
      <c r="E35" s="10" t="s">
        <v>76</v>
      </c>
      <c r="F35" s="10" t="s">
        <v>76</v>
      </c>
      <c r="G35" s="5" t="s">
        <v>19</v>
      </c>
      <c r="H35" s="8">
        <v>1</v>
      </c>
      <c r="I35" s="7"/>
      <c r="J35" s="20">
        <f t="shared" si="0"/>
        <v>1</v>
      </c>
      <c r="K35" s="7">
        <v>920.09</v>
      </c>
      <c r="L35" s="7"/>
      <c r="M35" s="7"/>
      <c r="N35" s="7">
        <f t="shared" si="1"/>
        <v>920.09</v>
      </c>
      <c r="O35" s="7">
        <f t="shared" si="2"/>
        <v>0</v>
      </c>
      <c r="P35" s="104" t="inlineStr">
        <is>
          <t>Сохранено из утверждённой сметы: Выключатель или переключатель пакетный в металлической оболочке, устанавливаемый на конструкции на стене или колонне с количеством зажимов для подключения до 9, на ток до 25 А — 1 шт. (щит ЩР-3 (РЩ3.1); ИОС1, л.10, стр.22; СО стр.51, поз.1.14).</t>
        </is>
      </c>
      <c r="Q35" s="46" t="s">
        <v>35</v>
      </c>
      <c r="R35" s="46" t="inlineStr">
        <is>
          <t>23/085-И-ИОС1, л. 10; 23/085-И-ИОС1.СО, л. 4, поз. 1.14</t>
        </is>
      </c>
    </row>
    <row r="36" spans="1:18">
      <c r="A36" s="4">
        <v>22</v>
      </c>
      <c r="B36" s="8">
        <v>22</v>
      </c>
      <c r="C36" s="9" t="s">
        <v>77</v>
      </c>
      <c r="D36" s="9" t="s">
        <v>77</v>
      </c>
      <c r="E36" s="10" t="s">
        <v>78</v>
      </c>
      <c r="F36" s="10" t="s">
        <v>78</v>
      </c>
      <c r="G36" s="5" t="s">
        <v>31</v>
      </c>
      <c r="H36" s="8">
        <v>1</v>
      </c>
      <c r="I36" s="7">
        <v>-1</v>
      </c>
      <c r="J36" s="20">
        <f t="shared" si="0"/>
        <v>0</v>
      </c>
      <c r="K36" s="7">
        <v>218.12</v>
      </c>
      <c r="L36" s="7"/>
      <c r="M36" s="7">
        <v>-218.12</v>
      </c>
      <c r="N36" s="7">
        <f t="shared" si="1"/>
        <v>0</v>
      </c>
      <c r="O36" s="7">
        <f t="shared" si="2"/>
        <v>-218.12</v>
      </c>
      <c r="P36" s="104" t="inlineStr">
        <is>
          <t>Исключено: Выключатели нагрузки (разъединители), тип ВН-32, трехполюсные, номинальный ток 20 А - 40 А — 1 шт. прежнего решения: состав (щит ЩР-3 (РЩ3.1)) изменён по ИОС1, изм.3 (ИОС1, л.10, стр.22; СО стр.51, поз.1.14).</t>
        </is>
      </c>
      <c r="Q36" s="46" t="s">
        <v>35</v>
      </c>
      <c r="R36" s="46" t="inlineStr">
        <is>
          <t>23/085-И-ИОС1, л. 10; 23/085-И-ИОС1.СО, л. 4, поз. 1.14</t>
        </is>
      </c>
    </row>
    <row r="37" spans="1:18">
      <c r="A37" s="4">
        <v>23</v>
      </c>
      <c r="B37" s="8">
        <v>23</v>
      </c>
      <c r="C37" s="9" t="s">
        <v>66</v>
      </c>
      <c r="D37" s="9" t="s">
        <v>66</v>
      </c>
      <c r="E37" s="10" t="s">
        <v>67</v>
      </c>
      <c r="F37" s="10" t="s">
        <v>67</v>
      </c>
      <c r="G37" s="5" t="s">
        <v>19</v>
      </c>
      <c r="H37" s="8">
        <v>9</v>
      </c>
      <c r="I37" s="7">
        <v>-2</v>
      </c>
      <c r="J37" s="20">
        <f t="shared" si="0"/>
        <v>7</v>
      </c>
      <c r="K37" s="7">
        <v>6056.01</v>
      </c>
      <c r="L37" s="7"/>
      <c r="M37" s="7">
        <v>-1345.78</v>
      </c>
      <c r="N37" s="7">
        <f t="shared" si="1"/>
        <v>4710.23</v>
      </c>
      <c r="O37" s="7">
        <f t="shared" si="2"/>
        <v>-1345.78</v>
      </c>
      <c r="P37" s="104" t="inlineStr">
        <is>
          <t>Объём уменьшен с 9 до 7 шт.: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(щит ЩР-3 (РЩ3.1); ИОС1, л.10, стр.22; СО стр.51, поз.1.14).</t>
        </is>
      </c>
      <c r="Q37" s="46" t="s">
        <v>35</v>
      </c>
      <c r="R37" s="46" t="inlineStr">
        <is>
          <t>23/085-И-ИОС1, л. 10; 23/085-И-ИОС1.СО, л. 4, поз. 1.14</t>
        </is>
      </c>
    </row>
    <row r="38" spans="1:18">
      <c r="A38" s="4">
        <v>24</v>
      </c>
      <c r="B38" s="8">
        <v>24</v>
      </c>
      <c r="C38" s="9" t="s">
        <v>79</v>
      </c>
      <c r="D38" s="9" t="s">
        <v>79</v>
      </c>
      <c r="E38" s="10" t="s">
        <v>80</v>
      </c>
      <c r="F38" s="10" t="s">
        <v>80</v>
      </c>
      <c r="G38" s="5" t="s">
        <v>31</v>
      </c>
      <c r="H38" s="8">
        <v>9</v>
      </c>
      <c r="I38" s="7">
        <v>-9</v>
      </c>
      <c r="J38" s="20">
        <f t="shared" si="0"/>
        <v>0</v>
      </c>
      <c r="K38" s="7">
        <v>6794.86</v>
      </c>
      <c r="L38" s="7"/>
      <c r="M38" s="7">
        <v>-6794.86</v>
      </c>
      <c r="N38" s="7">
        <f t="shared" si="1"/>
        <v>0</v>
      </c>
      <c r="O38" s="7">
        <f t="shared" si="2"/>
        <v>-6794.86</v>
      </c>
      <c r="P38" s="104" t="inlineStr">
        <is>
          <t>Исключено: Выключатели автоматические дифференциального тока, двухполюсные, тип АД12, на ток 6 А- 63 А/10 ма, 100 ма, 300 ма (авдт) — 9 шт. прежнего решения: состав (щит ЩР-3 (РЩ3.1)) изменён по ИОС1, изм.3 (ИОС1, л.10, стр.22; СО стр.51, поз.1.14).</t>
        </is>
      </c>
      <c r="Q38" s="46" t="s">
        <v>35</v>
      </c>
      <c r="R38" s="46" t="inlineStr">
        <is>
          <t>23/085-И-ИОС1, л. 10; 23/085-И-ИОС1.СО, л. 4, поз. 1.14</t>
        </is>
      </c>
    </row>
    <row r="39" spans="1:18">
      <c r="A39" s="4"/>
      <c r="B39" s="57" t="s">
        <v>81</v>
      </c>
      <c r="C39" s="58"/>
      <c r="D39" s="58"/>
      <c r="E39" s="58"/>
      <c r="F39" s="49"/>
      <c r="G39" s="49"/>
      <c r="H39" s="49"/>
      <c r="I39" s="8"/>
      <c r="J39" s="20"/>
      <c r="K39" s="7"/>
      <c r="L39" s="7"/>
      <c r="M39" s="7"/>
      <c r="N39" s="7"/>
      <c r="O39" s="7"/>
      <c r="P39" s="45"/>
      <c r="Q39" s="46"/>
      <c r="R39" s="46"/>
    </row>
    <row r="40" spans="1:18">
      <c r="A40" s="4">
        <v>25</v>
      </c>
      <c r="B40" s="8">
        <v>25</v>
      </c>
      <c r="C40" s="9" t="s">
        <v>58</v>
      </c>
      <c r="D40" s="9" t="s">
        <v>58</v>
      </c>
      <c r="E40" s="10" t="s">
        <v>59</v>
      </c>
      <c r="F40" s="10" t="s">
        <v>59</v>
      </c>
      <c r="G40" s="5" t="s">
        <v>19</v>
      </c>
      <c r="H40" s="8">
        <v>1</v>
      </c>
      <c r="I40" s="7"/>
      <c r="J40" s="20">
        <f t="shared" si="0"/>
        <v>1</v>
      </c>
      <c r="K40" s="7">
        <v>1948.53</v>
      </c>
      <c r="L40" s="7"/>
      <c r="M40" s="7"/>
      <c r="N40" s="7">
        <f t="shared" si="1"/>
        <v>1948.53</v>
      </c>
      <c r="O40" s="7">
        <f t="shared" si="2"/>
        <v>0</v>
      </c>
      <c r="P40" s="104" t="inlineStr">
        <is>
          <t>Сохранено из утверждённой сметы: Пульты и шкафы управления, шкаф (пульт) управления навесной, высота, ширина, глубина до 600×600×350 мм — 1 шт. (щит ЩРВ-1 (РЩ3.2); ИОС1, л.13, стр.25; СО стр.48–49, поз.1.3).</t>
        </is>
      </c>
      <c r="Q40" s="46" t="s">
        <v>35</v>
      </c>
      <c r="R40" s="46" t="inlineStr">
        <is>
          <t>23/085-И-ИОС1, л. 13; 23/085-И-ИОС1.СО, л. 1–2, поз. 1.3</t>
        </is>
      </c>
    </row>
    <row r="41" spans="1:18">
      <c r="A41" s="4">
        <v>26</v>
      </c>
      <c r="B41" s="8">
        <v>26</v>
      </c>
      <c r="C41" s="9" t="s">
        <v>73</v>
      </c>
      <c r="D41" s="9" t="s">
        <v>73</v>
      </c>
      <c r="E41" s="10" t="s">
        <v>74</v>
      </c>
      <c r="F41" s="10" t="s">
        <v>74</v>
      </c>
      <c r="G41" s="5" t="s">
        <v>31</v>
      </c>
      <c r="H41" s="8">
        <v>1</v>
      </c>
      <c r="I41" s="7">
        <v>-1</v>
      </c>
      <c r="J41" s="20">
        <f t="shared" si="0"/>
        <v>0</v>
      </c>
      <c r="K41" s="7">
        <v>1033.97</v>
      </c>
      <c r="L41" s="7"/>
      <c r="M41" s="7">
        <v>-1033.97</v>
      </c>
      <c r="N41" s="7">
        <f t="shared" si="1"/>
        <v>0</v>
      </c>
      <c r="O41" s="7">
        <f t="shared" si="2"/>
        <v>-1033.97</v>
      </c>
      <c r="P41" s="104" t="inlineStr">
        <is>
          <t>Исключено: Щиты распределительные (металлокорпусы) навесные, степень защиты IP31, с замком, DIN-рейкой, оперативной панелью, элементами крепления шин N и PE, тип ЩРН-24З УХЛ3, размеры 395×310×120 мм — 1 шт. прежнего решения: состав (щит ЩРВ-1 (РЩ3.2)) изменён по ИОС1, изм.3 (ИОС1, л.13, стр.25; СО стр.48–49, поз.1.3).</t>
        </is>
      </c>
      <c r="Q41" s="46" t="s">
        <v>35</v>
      </c>
      <c r="R41" s="46" t="inlineStr">
        <is>
          <t>23/085-И-ИОС1, л. 13; 23/085-И-ИОС1.СО, л. 1–2, поз. 1.3</t>
        </is>
      </c>
    </row>
    <row r="42" spans="1:18">
      <c r="A42" s="4">
        <v>27</v>
      </c>
      <c r="B42" s="8">
        <v>27</v>
      </c>
      <c r="C42" s="9" t="s">
        <v>66</v>
      </c>
      <c r="D42" s="9" t="s">
        <v>66</v>
      </c>
      <c r="E42" s="10" t="s">
        <v>67</v>
      </c>
      <c r="F42" s="10" t="s">
        <v>67</v>
      </c>
      <c r="G42" s="5" t="s">
        <v>19</v>
      </c>
      <c r="H42" s="8">
        <v>1</v>
      </c>
      <c r="I42" s="7"/>
      <c r="J42" s="20">
        <f t="shared" si="0"/>
        <v>1</v>
      </c>
      <c r="K42" s="7">
        <v>672.89</v>
      </c>
      <c r="L42" s="7"/>
      <c r="M42" s="7"/>
      <c r="N42" s="7">
        <f t="shared" si="1"/>
        <v>672.89</v>
      </c>
      <c r="O42" s="7">
        <f t="shared" si="2"/>
        <v>0</v>
      </c>
      <c r="P42" s="104" t="inlineStr">
        <is>
          <t>Сохранено из утверждённой сметы: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— 1 шт. (щит ЩРВ-1 (РЩ3.2); ИОС1, л.13, стр.25; СО стр.48–49, поз.1.3).</t>
        </is>
      </c>
      <c r="Q42" s="46" t="s">
        <v>35</v>
      </c>
      <c r="R42" s="46" t="inlineStr">
        <is>
          <t>23/085-И-ИОС1, л. 13; 23/085-И-ИОС1.СО, л. 1–2, поз. 1.3</t>
        </is>
      </c>
    </row>
    <row r="43" spans="1:18">
      <c r="A43" s="4">
        <v>28</v>
      </c>
      <c r="B43" s="8">
        <v>28</v>
      </c>
      <c r="C43" s="9" t="s">
        <v>68</v>
      </c>
      <c r="D43" s="9" t="s">
        <v>68</v>
      </c>
      <c r="E43" s="10" t="s">
        <v>69</v>
      </c>
      <c r="F43" s="10" t="s">
        <v>69</v>
      </c>
      <c r="G43" s="5" t="s">
        <v>31</v>
      </c>
      <c r="H43" s="8">
        <v>1</v>
      </c>
      <c r="I43" s="7">
        <v>-1</v>
      </c>
      <c r="J43" s="20">
        <f t="shared" si="0"/>
        <v>0</v>
      </c>
      <c r="K43" s="7">
        <v>1020.29</v>
      </c>
      <c r="L43" s="7"/>
      <c r="M43" s="7">
        <v>-1020.29</v>
      </c>
      <c r="N43" s="7">
        <f t="shared" si="1"/>
        <v>0</v>
      </c>
      <c r="O43" s="7">
        <f t="shared" si="2"/>
        <v>-1020.29</v>
      </c>
      <c r="P43" s="104" t="inlineStr">
        <is>
          <t>Исключено: Выключатели автоматические, на ток до 100 А, тип ва 47-100, трехполюсные — 1 шт. прежнего решения: состав (щит ЩРВ-1 (РЩ3.2)) изменён по ИОС1, изм.3 (ИОС1, л.13, стр.25; СО стр.48–49, поз.1.3).</t>
        </is>
      </c>
      <c r="Q43" s="46" t="s">
        <v>35</v>
      </c>
      <c r="R43" s="46" t="inlineStr">
        <is>
          <t>23/085-И-ИОС1, л. 13; 23/085-И-ИОС1.СО, л. 1–2, поз. 1.3</t>
        </is>
      </c>
    </row>
    <row r="44" spans="1:18">
      <c r="A44" s="4">
        <v>29</v>
      </c>
      <c r="B44" s="8">
        <v>29</v>
      </c>
      <c r="C44" s="9" t="s">
        <v>82</v>
      </c>
      <c r="D44" s="9" t="s">
        <v>82</v>
      </c>
      <c r="E44" s="10" t="s">
        <v>83</v>
      </c>
      <c r="F44" s="10" t="s">
        <v>83</v>
      </c>
      <c r="G44" s="5" t="s">
        <v>32</v>
      </c>
      <c r="H44" s="8">
        <v>1</v>
      </c>
      <c r="I44" s="7">
        <v>-1</v>
      </c>
      <c r="J44" s="20">
        <f t="shared" si="0"/>
        <v>0</v>
      </c>
      <c r="K44" s="7">
        <v>1166.28</v>
      </c>
      <c r="L44" s="7"/>
      <c r="M44" s="7">
        <v>-1166.28</v>
      </c>
      <c r="N44" s="7">
        <f t="shared" si="1"/>
        <v>0</v>
      </c>
      <c r="O44" s="7">
        <f t="shared" si="2"/>
        <v>-1166.28</v>
      </c>
      <c r="P44" s="104" t="inlineStr">
        <is>
          <t>Исключено: Аппарат штепсельный общего назначения, устанавливаемый на конструкции на стене или колонне, с контактами силовых цепей на ток до 63 А — 1 компл. прежнего решения: состав (щит ЩРВ-1 (РЩ3.2)) изменён по ИОС1, изм.3 (ИОС1, л.13, стр.25; СО стр.48–49, поз.1.3).</t>
        </is>
      </c>
      <c r="Q44" s="46" t="s">
        <v>35</v>
      </c>
      <c r="R44" s="46" t="inlineStr">
        <is>
          <t>23/085-И-ИОС1, л. 13; 23/085-И-ИОС1.СО, л. 1–2, поз. 1.3</t>
        </is>
      </c>
    </row>
    <row r="45" spans="1:18">
      <c r="A45" s="4">
        <v>30</v>
      </c>
      <c r="B45" s="8">
        <v>30</v>
      </c>
      <c r="C45" s="9" t="s">
        <v>84</v>
      </c>
      <c r="D45" s="9" t="s">
        <v>84</v>
      </c>
      <c r="E45" s="10" t="s">
        <v>85</v>
      </c>
      <c r="F45" s="10" t="s">
        <v>85</v>
      </c>
      <c r="G45" s="5" t="s">
        <v>26</v>
      </c>
      <c r="H45" s="8">
        <v>1</v>
      </c>
      <c r="I45" s="7">
        <v>-1</v>
      </c>
      <c r="J45" s="20">
        <f t="shared" si="0"/>
        <v>0</v>
      </c>
      <c r="K45" s="7">
        <v>836.06</v>
      </c>
      <c r="L45" s="3"/>
      <c r="M45" s="7">
        <v>-836.06</v>
      </c>
      <c r="N45" s="7">
        <f t="shared" si="1"/>
        <v>0</v>
      </c>
      <c r="O45" s="7">
        <f t="shared" si="2"/>
        <v>-836.06</v>
      </c>
      <c r="P45" s="104" t="inlineStr">
        <is>
          <t>Исключено: Расцепитель независимый IEK РН47 230В — 1 шт. прежнего решения: состав (щит ЩРВ-1 (РЩ3.2)) изменён по ИОС1, изм.3 (ИОС1, л.13, стр.25; СО стр.48–49, поз.1.3).</t>
        </is>
      </c>
      <c r="Q45" s="46" t="s">
        <v>35</v>
      </c>
      <c r="R45" s="46" t="inlineStr">
        <is>
          <t>23/085-И-ИОС1, л. 13; 23/085-И-ИОС1.СО, л. 1–2, поз. 1.3</t>
        </is>
      </c>
    </row>
    <row r="46" spans="1:18">
      <c r="A46" s="4">
        <v>31</v>
      </c>
      <c r="B46" s="8">
        <v>31</v>
      </c>
      <c r="C46" s="9" t="s">
        <v>66</v>
      </c>
      <c r="D46" s="9" t="s">
        <v>66</v>
      </c>
      <c r="E46" s="10" t="s">
        <v>67</v>
      </c>
      <c r="F46" s="10" t="s">
        <v>67</v>
      </c>
      <c r="G46" s="5" t="s">
        <v>19</v>
      </c>
      <c r="H46" s="8">
        <v>6</v>
      </c>
      <c r="I46" s="7">
        <v>-3</v>
      </c>
      <c r="J46" s="20">
        <f t="shared" si="0"/>
        <v>3</v>
      </c>
      <c r="K46" s="7">
        <v>4037.35</v>
      </c>
      <c r="L46" s="23"/>
      <c r="M46" s="7">
        <v>-2018.65</v>
      </c>
      <c r="N46" s="7">
        <f t="shared" si="1"/>
        <v>2018.7</v>
      </c>
      <c r="O46" s="7">
        <f t="shared" si="2"/>
        <v>-2018.65</v>
      </c>
      <c r="P46" s="104" t="inlineStr">
        <is>
          <t>Объём уменьшен с 6 до 3 шт.: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(щит ЩРВ-1 (РЩ3.2); ИОС1, л.13, стр.25; СО стр.48–49, поз.1.3).</t>
        </is>
      </c>
      <c r="Q46" s="46" t="s">
        <v>35</v>
      </c>
      <c r="R46" s="46" t="inlineStr">
        <is>
          <t>23/085-И-ИОС1, л. 13; 23/085-И-ИОС1.СО, л. 1–2, поз. 1.3</t>
        </is>
      </c>
    </row>
    <row r="47" spans="1:18">
      <c r="A47" s="4">
        <v>32</v>
      </c>
      <c r="B47" s="8">
        <v>32</v>
      </c>
      <c r="C47" s="9" t="s">
        <v>86</v>
      </c>
      <c r="D47" s="9" t="s">
        <v>86</v>
      </c>
      <c r="E47" s="10" t="s">
        <v>87</v>
      </c>
      <c r="F47" s="10" t="s">
        <v>87</v>
      </c>
      <c r="G47" s="5" t="s">
        <v>31</v>
      </c>
      <c r="H47" s="8">
        <v>6</v>
      </c>
      <c r="I47" s="7">
        <v>-6</v>
      </c>
      <c r="J47" s="20">
        <f t="shared" si="0"/>
        <v>0</v>
      </c>
      <c r="K47" s="7">
        <v>322.26</v>
      </c>
      <c r="L47" s="3"/>
      <c r="M47" s="7">
        <v>-322.26</v>
      </c>
      <c r="N47" s="7">
        <f t="shared" si="1"/>
        <v>0</v>
      </c>
      <c r="O47" s="7">
        <f t="shared" si="2"/>
        <v>-322.26</v>
      </c>
      <c r="P47" s="104" t="inlineStr">
        <is>
          <t>Исключено: Выключатели автоматические, на ток до 63 А, тип ва 47-29М, однополюсные — 6 шт. прежнего решения: состав (щит ЩРВ-1 (РЩ3.2)) изменён по ИОС1, изм.3 (ИОС1, л.13, стр.25; СО стр.48–49, поз.1.3).</t>
        </is>
      </c>
      <c r="Q47" s="46" t="s">
        <v>35</v>
      </c>
      <c r="R47" s="46" t="inlineStr">
        <is>
          <t>23/085-И-ИОС1, л. 13; 23/085-И-ИОС1.СО, л. 1–2, поз. 1.3</t>
        </is>
      </c>
    </row>
    <row r="48" spans="1:18" ht="18.75" customHeight="1">
      <c r="A48" s="4"/>
      <c r="B48" s="57" t="s">
        <v>88</v>
      </c>
      <c r="C48" s="58"/>
      <c r="D48" s="58"/>
      <c r="E48" s="58"/>
      <c r="F48" s="49"/>
      <c r="G48" s="49"/>
      <c r="H48" s="49"/>
      <c r="I48" s="8"/>
      <c r="J48" s="20"/>
      <c r="K48" s="7"/>
      <c r="L48" s="23"/>
      <c r="M48" s="21"/>
      <c r="N48" s="7"/>
      <c r="O48" s="7"/>
      <c r="P48" s="45"/>
      <c r="Q48" s="46"/>
      <c r="R48" s="46"/>
    </row>
    <row r="49" spans="1:19">
      <c r="A49" s="4">
        <v>33</v>
      </c>
      <c r="B49" s="8">
        <v>33</v>
      </c>
      <c r="C49" s="9" t="s">
        <v>58</v>
      </c>
      <c r="D49" s="9" t="s">
        <v>58</v>
      </c>
      <c r="E49" s="10" t="s">
        <v>59</v>
      </c>
      <c r="F49" s="10" t="s">
        <v>59</v>
      </c>
      <c r="G49" s="5" t="s">
        <v>19</v>
      </c>
      <c r="H49" s="8">
        <v>1</v>
      </c>
      <c r="I49" s="8"/>
      <c r="J49" s="20">
        <f t="shared" si="0"/>
        <v>1</v>
      </c>
      <c r="K49" s="7">
        <v>1948.53</v>
      </c>
      <c r="L49" s="23"/>
      <c r="M49" s="20"/>
      <c r="N49" s="7">
        <f t="shared" si="1"/>
        <v>1948.53</v>
      </c>
      <c r="O49" s="7">
        <f t="shared" si="2"/>
        <v>0</v>
      </c>
      <c r="P49" s="104" t="inlineStr">
        <is>
          <t>Сохранено из утверждённой сметы: Пульты и шкафы управления, шкаф (пульт) управления навесной, высота, ширина, глубина до 600×600×350 мм — 1 шт. (щит ЩРС (РЩ3.3); ИОС1, л.14, стр.26; СО стр.49, поз.1.4).</t>
        </is>
      </c>
      <c r="Q49" s="46" t="s">
        <v>35</v>
      </c>
      <c r="R49" s="46" t="inlineStr">
        <is>
          <t>23/085-И-ИОС1, л. 14; 23/085-И-ИОС1.СО, л. 2, поз. 1.4</t>
        </is>
      </c>
    </row>
    <row r="50" spans="1:19">
      <c r="A50" s="4">
        <v>34</v>
      </c>
      <c r="B50" s="8">
        <v>34</v>
      </c>
      <c r="C50" s="9" t="s">
        <v>73</v>
      </c>
      <c r="D50" s="9" t="s">
        <v>73</v>
      </c>
      <c r="E50" s="10" t="s">
        <v>74</v>
      </c>
      <c r="F50" s="10" t="s">
        <v>74</v>
      </c>
      <c r="G50" s="5" t="s">
        <v>31</v>
      </c>
      <c r="H50" s="8">
        <v>1</v>
      </c>
      <c r="I50" s="8">
        <f t="shared" ref="I50:I54" si="3">H50*-1</f>
        <v>-1</v>
      </c>
      <c r="J50" s="20">
        <f t="shared" si="0"/>
        <v>0</v>
      </c>
      <c r="K50" s="7">
        <v>1033.97</v>
      </c>
      <c r="L50" s="4"/>
      <c r="M50" s="105">
        <f t="shared" ref="M50:M54" si="4">K50*-1</f>
        <v>-1033.97</v>
      </c>
      <c r="N50" s="7">
        <f t="shared" si="1"/>
        <v>0</v>
      </c>
      <c r="O50" s="7">
        <f t="shared" si="2"/>
        <v>-1033.97</v>
      </c>
      <c r="P50" s="104" t="inlineStr">
        <is>
          <t>Исключено: Щиты распределительные (металлокорпусы) навесные, степень защиты IP31, с замком, DIN-рейкой, оперативной панелью, элементами крепления шин N и PE, тип ЩРН-24З УХЛ3, размеры 395×310×120 мм — 1 шт. прежнего решения: состав (щит ЩРС (РЩ3.3)) изменён по ИОС1, изм.3 (ИОС1, л.14, стр.26; СО стр.49, поз.1.4).</t>
        </is>
      </c>
      <c r="Q50" s="46" t="s">
        <v>35</v>
      </c>
      <c r="R50" s="46" t="inlineStr">
        <is>
          <t>23/085-И-ИОС1, л. 14; 23/085-И-ИОС1.СО, л. 2, поз. 1.4</t>
        </is>
      </c>
    </row>
    <row r="51" spans="1:19">
      <c r="A51" s="4">
        <v>35</v>
      </c>
      <c r="B51" s="8">
        <v>35</v>
      </c>
      <c r="C51" s="9" t="s">
        <v>66</v>
      </c>
      <c r="D51" s="9" t="s">
        <v>66</v>
      </c>
      <c r="E51" s="10" t="s">
        <v>67</v>
      </c>
      <c r="F51" s="10" t="s">
        <v>67</v>
      </c>
      <c r="G51" s="5" t="s">
        <v>19</v>
      </c>
      <c r="H51" s="8">
        <v>8</v>
      </c>
      <c r="I51" s="8">
        <v>-7</v>
      </c>
      <c r="J51" s="22">
        <f t="shared" si="0"/>
        <v>1</v>
      </c>
      <c r="K51" s="7">
        <v>5383.12</v>
      </c>
      <c r="L51" s="4"/>
      <c r="M51" s="105">
        <v>-4710.24</v>
      </c>
      <c r="N51" s="7">
        <f t="shared" si="1"/>
        <v>672.88</v>
      </c>
      <c r="O51" s="7">
        <f t="shared" si="2"/>
        <v>-4710.24</v>
      </c>
      <c r="P51" s="104" t="inlineStr">
        <is>
          <t>Объём уменьшен с 8 до 1 шт.: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(щит ЩРС (РЩ3.3); ИОС1, л.14, стр.26; СО стр.49, поз.1.4).</t>
        </is>
      </c>
      <c r="Q51" s="46" t="s">
        <v>35</v>
      </c>
      <c r="R51" s="46" t="inlineStr">
        <is>
          <t>23/085-И-ИОС1, л. 14; 23/085-И-ИОС1.СО, л. 2, поз. 1.4</t>
        </is>
      </c>
    </row>
    <row r="52" spans="1:19">
      <c r="A52" s="4">
        <v>36</v>
      </c>
      <c r="B52" s="8">
        <v>36</v>
      </c>
      <c r="C52" s="9" t="s">
        <v>68</v>
      </c>
      <c r="D52" s="9" t="s">
        <v>68</v>
      </c>
      <c r="E52" s="10" t="s">
        <v>69</v>
      </c>
      <c r="F52" s="10" t="s">
        <v>69</v>
      </c>
      <c r="G52" s="5" t="s">
        <v>31</v>
      </c>
      <c r="H52" s="8">
        <v>1</v>
      </c>
      <c r="I52" s="8">
        <f t="shared" si="3"/>
        <v>-1</v>
      </c>
      <c r="J52" s="22">
        <f t="shared" si="0"/>
        <v>0</v>
      </c>
      <c r="K52" s="7">
        <v>1020.29</v>
      </c>
      <c r="L52" s="4"/>
      <c r="M52" s="105">
        <f t="shared" si="4"/>
        <v>-1020.29</v>
      </c>
      <c r="N52" s="7">
        <f t="shared" si="1"/>
        <v>0</v>
      </c>
      <c r="O52" s="7">
        <f t="shared" si="2"/>
        <v>-1020.29</v>
      </c>
      <c r="P52" s="104" t="inlineStr">
        <is>
          <t>Исключено: Выключатели автоматические, на ток до 100 А, тип ва 47-100, трехполюсные — 1 шт. прежнего решения: состав (щит ЩРС (РЩ3.3)) изменён по ИОС1, изм.3 (ИОС1, л.14, стр.26; СО стр.49, поз.1.4).</t>
        </is>
      </c>
      <c r="Q52" s="46" t="s">
        <v>35</v>
      </c>
      <c r="R52" s="46" t="inlineStr">
        <is>
          <t>23/085-И-ИОС1, л. 14; 23/085-И-ИОС1.СО, л. 2, поз. 1.4</t>
        </is>
      </c>
    </row>
    <row r="53" spans="1:19">
      <c r="A53" s="4">
        <v>37</v>
      </c>
      <c r="B53" s="8">
        <v>37</v>
      </c>
      <c r="C53" s="9" t="s">
        <v>89</v>
      </c>
      <c r="D53" s="9" t="s">
        <v>89</v>
      </c>
      <c r="E53" s="10" t="s">
        <v>90</v>
      </c>
      <c r="F53" s="10" t="s">
        <v>90</v>
      </c>
      <c r="G53" s="5" t="s">
        <v>31</v>
      </c>
      <c r="H53" s="8">
        <v>2</v>
      </c>
      <c r="I53" s="8">
        <f t="shared" si="3"/>
        <v>-2</v>
      </c>
      <c r="J53" s="22">
        <f t="shared" si="0"/>
        <v>0</v>
      </c>
      <c r="K53" s="7">
        <v>321.45</v>
      </c>
      <c r="L53" s="4"/>
      <c r="M53" s="105">
        <f t="shared" si="4"/>
        <v>-321.45</v>
      </c>
      <c r="N53" s="7">
        <f t="shared" si="1"/>
        <v>0</v>
      </c>
      <c r="O53" s="7">
        <f t="shared" si="2"/>
        <v>-321.45</v>
      </c>
      <c r="P53" s="104" t="inlineStr">
        <is>
          <t>Исключено: Выключатели автоматические, на ток до 63 А, тип ва 47-29М, трехполюсные — 2 шт. прежнего решения: состав (щит ЩРС (РЩ3.3)) изменён по ИОС1, изм.3 (ИОС1, л.14, стр.26; СО стр.49, поз.1.4).</t>
        </is>
      </c>
      <c r="Q53" s="46" t="s">
        <v>35</v>
      </c>
      <c r="R53" s="46" t="inlineStr">
        <is>
          <t>23/085-И-ИОС1, л. 14; 23/085-И-ИОС1.СО, л. 2, поз. 1.4</t>
        </is>
      </c>
    </row>
    <row r="54" spans="1:19">
      <c r="A54" s="4">
        <v>38</v>
      </c>
      <c r="B54" s="8">
        <v>38</v>
      </c>
      <c r="C54" s="9" t="s">
        <v>86</v>
      </c>
      <c r="D54" s="9" t="s">
        <v>86</v>
      </c>
      <c r="E54" s="10" t="s">
        <v>87</v>
      </c>
      <c r="F54" s="10" t="s">
        <v>87</v>
      </c>
      <c r="G54" s="5" t="s">
        <v>31</v>
      </c>
      <c r="H54" s="8">
        <v>5</v>
      </c>
      <c r="I54" s="8">
        <f t="shared" si="3"/>
        <v>-5</v>
      </c>
      <c r="J54" s="22">
        <f t="shared" si="0"/>
        <v>0</v>
      </c>
      <c r="K54" s="7">
        <v>268.55</v>
      </c>
      <c r="L54" s="4"/>
      <c r="M54" s="105">
        <f t="shared" si="4"/>
        <v>-268.55</v>
      </c>
      <c r="N54" s="7">
        <f t="shared" si="1"/>
        <v>0</v>
      </c>
      <c r="O54" s="7">
        <f t="shared" si="2"/>
        <v>-268.55</v>
      </c>
      <c r="P54" s="104" t="inlineStr">
        <is>
          <t>Исключено: Выключатели автоматические, на ток до 63 А, тип ва 47-29М, однополюсные — 5 шт. прежнего решения: состав (щит ЩРС (РЩ3.3)) изменён по ИОС1, изм.3 (ИОС1, л.14, стр.26; СО стр.49, поз.1.4).</t>
        </is>
      </c>
      <c r="Q54" s="46" t="s">
        <v>35</v>
      </c>
      <c r="R54" s="46" t="inlineStr">
        <is>
          <t>23/085-И-ИОС1, л. 14; 23/085-И-ИОС1.СО, л. 2, поз. 1.4</t>
        </is>
      </c>
    </row>
    <row r="55" spans="1:19">
      <c r="A55" s="4"/>
      <c r="B55" s="57" t="s">
        <v>91</v>
      </c>
      <c r="C55" s="58"/>
      <c r="D55" s="58"/>
      <c r="E55" s="58"/>
      <c r="F55" s="49"/>
      <c r="G55" s="49"/>
      <c r="H55" s="49"/>
      <c r="I55" s="8"/>
      <c r="J55" s="22"/>
      <c r="K55" s="7"/>
      <c r="L55" s="4"/>
      <c r="M55" s="29"/>
      <c r="N55" s="7"/>
      <c r="O55" s="7"/>
      <c r="P55" s="45"/>
      <c r="Q55" s="46"/>
      <c r="R55" s="46"/>
      <c r="S55" s="52">
        <v>-1</v>
      </c>
    </row>
    <row r="56" spans="1:19">
      <c r="A56" s="4">
        <v>39</v>
      </c>
      <c r="B56" s="8">
        <v>39</v>
      </c>
      <c r="C56" s="9" t="s">
        <v>58</v>
      </c>
      <c r="D56" s="9" t="s">
        <v>58</v>
      </c>
      <c r="E56" s="10" t="s">
        <v>59</v>
      </c>
      <c r="F56" s="10" t="s">
        <v>59</v>
      </c>
      <c r="G56" s="5" t="s">
        <v>19</v>
      </c>
      <c r="H56" s="8">
        <v>1</v>
      </c>
      <c r="I56" s="8"/>
      <c r="J56" s="22">
        <f t="shared" si="0"/>
        <v>1</v>
      </c>
      <c r="K56" s="7">
        <v>1948.53</v>
      </c>
      <c r="L56" s="4"/>
      <c r="M56" s="29"/>
      <c r="N56" s="7">
        <f t="shared" si="1"/>
        <v>1948.53</v>
      </c>
      <c r="O56" s="7">
        <f t="shared" si="2"/>
        <v>0</v>
      </c>
      <c r="P56" s="104" t="inlineStr">
        <is>
          <t>Сохранено из утверждённой сметы: Пульты и шкафы управления, шкаф (пульт) управления навесной, высота, ширина, глубина до 600×600×350 мм — 1 шт. (щит ЩР-4 (РЩ4.1); ИОС1, л.11, стр.23; СО стр.51, поз.1.15).</t>
        </is>
      </c>
      <c r="Q56" s="46" t="s">
        <v>35</v>
      </c>
      <c r="R56" s="46" t="inlineStr">
        <is>
          <t>23/085-И-ИОС1, л. 11; 23/085-И-ИОС1.СО, л. 4, поз. 1.15</t>
        </is>
      </c>
    </row>
    <row r="57" spans="1:19">
      <c r="A57" s="4">
        <v>40</v>
      </c>
      <c r="B57" s="8">
        <v>40</v>
      </c>
      <c r="C57" s="9" t="s">
        <v>60</v>
      </c>
      <c r="D57" s="9" t="s">
        <v>60</v>
      </c>
      <c r="E57" s="10" t="s">
        <v>92</v>
      </c>
      <c r="F57" s="10" t="s">
        <v>92</v>
      </c>
      <c r="G57" s="5" t="s">
        <v>31</v>
      </c>
      <c r="H57" s="8">
        <v>1</v>
      </c>
      <c r="I57" s="8">
        <f t="shared" ref="I57:I61" si="5">H57*-1</f>
        <v>-1</v>
      </c>
      <c r="J57" s="22">
        <f t="shared" si="0"/>
        <v>0</v>
      </c>
      <c r="K57" s="7">
        <v>876.03</v>
      </c>
      <c r="L57" s="4"/>
      <c r="M57" s="106">
        <f t="shared" ref="M57:M61" si="6">K57*-1</f>
        <v>-876.03</v>
      </c>
      <c r="N57" s="7">
        <f t="shared" si="1"/>
        <v>0</v>
      </c>
      <c r="O57" s="7">
        <f t="shared" si="2"/>
        <v>-876.03</v>
      </c>
      <c r="P57" s="104" t="inlineStr">
        <is>
          <t>Исключено: Щиты распределительные (металлокорпусы) навесные, степень защиты IP31, с замком, DIN-рейкой, оперативной панелью, элементами крепления шин N и PE, тип ЩРН-36З УХЛ3, размеры 540×310×120 мм — 1 шт. прежнего решения: состав (щит ЩР-4 (РЩ4.1)) изменён по ИОС1, изм.3 (ИОС1, л.11, стр.23; СО стр.51, поз.1.15).</t>
        </is>
      </c>
      <c r="Q57" s="46" t="s">
        <v>35</v>
      </c>
      <c r="R57" s="46" t="inlineStr">
        <is>
          <t>23/085-И-ИОС1, л. 11; 23/085-И-ИОС1.СО, л. 4, поз. 1.15</t>
        </is>
      </c>
    </row>
    <row r="58" spans="1:19">
      <c r="A58" s="4">
        <v>41</v>
      </c>
      <c r="B58" s="8">
        <v>41</v>
      </c>
      <c r="C58" s="9" t="s">
        <v>75</v>
      </c>
      <c r="D58" s="9" t="s">
        <v>75</v>
      </c>
      <c r="E58" s="10" t="s">
        <v>76</v>
      </c>
      <c r="F58" s="10" t="s">
        <v>76</v>
      </c>
      <c r="G58" s="5" t="s">
        <v>19</v>
      </c>
      <c r="H58" s="8">
        <v>1</v>
      </c>
      <c r="I58" s="8"/>
      <c r="J58" s="22">
        <f t="shared" si="0"/>
        <v>1</v>
      </c>
      <c r="K58" s="7">
        <v>920.09</v>
      </c>
      <c r="L58" s="4"/>
      <c r="M58" s="29"/>
      <c r="N58" s="7">
        <f t="shared" si="1"/>
        <v>920.09</v>
      </c>
      <c r="O58" s="7">
        <f t="shared" si="2"/>
        <v>0</v>
      </c>
      <c r="P58" s="104" t="inlineStr">
        <is>
          <t>Сохранено из утверждённой сметы: Выключатель или переключатель пакетный в металлической оболочке, устанавливаемый на конструкции на стене или колонне с количеством зажимов для подключения до 9, на ток до 25 А — 1 шт. (щит ЩР-4 (РЩ4.1); ИОС1, л.11, стр.23; СО стр.51, поз.1.15).</t>
        </is>
      </c>
      <c r="Q58" s="46" t="s">
        <v>35</v>
      </c>
      <c r="R58" s="46" t="inlineStr">
        <is>
          <t>23/085-И-ИОС1, л. 11; 23/085-И-ИОС1.СО, л. 4, поз. 1.15</t>
        </is>
      </c>
    </row>
    <row r="59" spans="1:19">
      <c r="A59" s="4">
        <v>42</v>
      </c>
      <c r="B59" s="8">
        <v>42</v>
      </c>
      <c r="C59" s="9" t="s">
        <v>77</v>
      </c>
      <c r="D59" s="9" t="s">
        <v>77</v>
      </c>
      <c r="E59" s="10" t="s">
        <v>78</v>
      </c>
      <c r="F59" s="10" t="s">
        <v>78</v>
      </c>
      <c r="G59" s="5" t="s">
        <v>31</v>
      </c>
      <c r="H59" s="8">
        <v>1</v>
      </c>
      <c r="I59" s="8">
        <f t="shared" si="5"/>
        <v>-1</v>
      </c>
      <c r="J59" s="22">
        <f t="shared" si="0"/>
        <v>0</v>
      </c>
      <c r="K59" s="7">
        <v>218.12</v>
      </c>
      <c r="L59" s="7"/>
      <c r="M59" s="106">
        <f t="shared" si="6"/>
        <v>-218.12</v>
      </c>
      <c r="N59" s="7">
        <f t="shared" si="1"/>
        <v>0</v>
      </c>
      <c r="O59" s="7">
        <f t="shared" si="2"/>
        <v>-218.12</v>
      </c>
      <c r="P59" s="104" t="inlineStr">
        <is>
          <t>Исключено: Выключатели нагрузки (разъединители), тип ВН-32, трехполюсные, номинальный ток 20 А - 40 А — 1 шт. прежнего решения: состав (щит ЩР-4 (РЩ4.1)) изменён по ИОС1, изм.3 (ИОС1, л.11, стр.23; СО стр.51, поз.1.15).</t>
        </is>
      </c>
      <c r="Q59" s="46" t="s">
        <v>35</v>
      </c>
      <c r="R59" s="46" t="inlineStr">
        <is>
          <t>23/085-И-ИОС1, л. 11; 23/085-И-ИОС1.СО, л. 4, поз. 1.15</t>
        </is>
      </c>
    </row>
    <row r="60" spans="1:19">
      <c r="A60" s="4">
        <v>43</v>
      </c>
      <c r="B60" s="8">
        <v>43</v>
      </c>
      <c r="C60" s="9" t="s">
        <v>66</v>
      </c>
      <c r="D60" s="9" t="s">
        <v>66</v>
      </c>
      <c r="E60" s="10" t="s">
        <v>67</v>
      </c>
      <c r="F60" s="10" t="s">
        <v>67</v>
      </c>
      <c r="G60" s="5" t="s">
        <v>19</v>
      </c>
      <c r="H60" s="8">
        <v>10</v>
      </c>
      <c r="I60" s="8">
        <v>-3</v>
      </c>
      <c r="J60" s="22">
        <f t="shared" si="0"/>
        <v>7</v>
      </c>
      <c r="K60" s="7">
        <v>6728.93</v>
      </c>
      <c r="L60" s="7"/>
      <c r="M60" s="106">
        <v>-2018.65</v>
      </c>
      <c r="N60" s="7">
        <f t="shared" si="1"/>
        <v>4710.28</v>
      </c>
      <c r="O60" s="7">
        <f t="shared" si="2"/>
        <v>-2018.65</v>
      </c>
      <c r="P60" s="104" t="inlineStr">
        <is>
          <t>Объём уменьшен с 10 до 7 шт.: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(щит ЩР-4 (РЩ4.1); ИОС1, л.11, стр.23; СО стр.51, поз.1.15).</t>
        </is>
      </c>
      <c r="Q60" s="46" t="s">
        <v>35</v>
      </c>
      <c r="R60" s="46" t="inlineStr">
        <is>
          <t>23/085-И-ИОС1, л. 11; 23/085-И-ИОС1.СО, л. 4, поз. 1.15</t>
        </is>
      </c>
    </row>
    <row r="61" spans="1:19">
      <c r="A61" s="4">
        <v>44</v>
      </c>
      <c r="B61" s="8">
        <v>44</v>
      </c>
      <c r="C61" s="9" t="s">
        <v>79</v>
      </c>
      <c r="D61" s="9" t="s">
        <v>79</v>
      </c>
      <c r="E61" s="10" t="s">
        <v>80</v>
      </c>
      <c r="F61" s="10" t="s">
        <v>80</v>
      </c>
      <c r="G61" s="5" t="s">
        <v>31</v>
      </c>
      <c r="H61" s="8">
        <v>10</v>
      </c>
      <c r="I61" s="8">
        <f t="shared" si="5"/>
        <v>-10</v>
      </c>
      <c r="J61" s="22">
        <f t="shared" si="0"/>
        <v>0</v>
      </c>
      <c r="K61" s="7">
        <v>7549.85</v>
      </c>
      <c r="L61" s="7"/>
      <c r="M61" s="106">
        <f t="shared" si="6"/>
        <v>-7549.85</v>
      </c>
      <c r="N61" s="7">
        <f t="shared" si="1"/>
        <v>0</v>
      </c>
      <c r="O61" s="7">
        <f t="shared" si="2"/>
        <v>-7549.85</v>
      </c>
      <c r="P61" s="104" t="inlineStr">
        <is>
          <t>Исключено: Выключатели автоматические дифференциального тока, двухполюсные, тип АД12, на ток 6 А- 63 А/10 ма, 100 ма, 300 ма (авдт) — 10 шт. прежнего решения: состав (щит ЩР-4 (РЩ4.1)) изменён по ИОС1, изм.3 (ИОС1, л.11, стр.23; СО стр.51, поз.1.15).</t>
        </is>
      </c>
      <c r="Q61" s="46" t="s">
        <v>35</v>
      </c>
      <c r="R61" s="46" t="inlineStr">
        <is>
          <t>23/085-И-ИОС1, л. 11; 23/085-И-ИОС1.СО, л. 4, поз. 1.15</t>
        </is>
      </c>
    </row>
    <row r="62" spans="1:19">
      <c r="A62" s="4"/>
      <c r="B62" s="48" t="s">
        <v>93</v>
      </c>
      <c r="C62" s="49"/>
      <c r="D62" s="49"/>
      <c r="E62" s="49"/>
      <c r="F62" s="49"/>
      <c r="G62" s="49"/>
      <c r="H62" s="49"/>
      <c r="I62" s="8"/>
      <c r="J62" s="24"/>
      <c r="K62" s="7"/>
      <c r="L62" s="7"/>
      <c r="M62" s="30"/>
      <c r="N62" s="7"/>
      <c r="O62" s="7"/>
      <c r="P62" s="45"/>
      <c r="Q62" s="46"/>
      <c r="R62" s="46"/>
    </row>
    <row r="63" spans="1:19">
      <c r="A63" s="4">
        <v>45</v>
      </c>
      <c r="B63" s="8">
        <v>45</v>
      </c>
      <c r="C63" s="9" t="s">
        <v>58</v>
      </c>
      <c r="D63" s="9" t="s">
        <v>58</v>
      </c>
      <c r="E63" s="10" t="s">
        <v>59</v>
      </c>
      <c r="F63" s="10" t="s">
        <v>59</v>
      </c>
      <c r="G63" s="5" t="s">
        <v>19</v>
      </c>
      <c r="H63" s="8">
        <v>1</v>
      </c>
      <c r="I63" s="8">
        <f>H63*-1</f>
        <v>-1</v>
      </c>
      <c r="J63" s="24">
        <f t="shared" si="0"/>
        <v>0</v>
      </c>
      <c r="K63" s="7">
        <v>1948.53</v>
      </c>
      <c r="L63" s="7"/>
      <c r="M63" s="31">
        <f>K63*-1</f>
        <v>-1948.53</v>
      </c>
      <c r="N63" s="7">
        <f t="shared" si="1"/>
        <v>0</v>
      </c>
      <c r="O63" s="7">
        <f t="shared" si="2"/>
        <v>-1948.53</v>
      </c>
      <c r="P63" s="104" t="inlineStr">
        <is>
          <t>Исключено: Пульты и шкафы управления, шкаф (пульт) управления навесной, высота, ширина, глубина до 600×600×350 мм — 1 шт. прежнего щита ЩРВ-2: щит исключён из раздела ИОС1, управление противопожарными клапанами предусмотрено в ИОС5 (стр.26; СО стр.72, поз.150).</t>
        </is>
      </c>
      <c r="Q63" s="46" t="s">
        <v>35</v>
      </c>
      <c r="R63" s="46" t="inlineStr">
        <is>
          <t>23/085-И-ИОС1-С, л. 1–2; 23/085-И-ИОС1.СО, л. 1–4</t>
        </is>
      </c>
    </row>
    <row r="64" spans="1:19">
      <c r="A64" s="4">
        <v>46</v>
      </c>
      <c r="B64" s="8">
        <v>46</v>
      </c>
      <c r="C64" s="9" t="s">
        <v>73</v>
      </c>
      <c r="D64" s="9" t="s">
        <v>73</v>
      </c>
      <c r="E64" s="10" t="s">
        <v>74</v>
      </c>
      <c r="F64" s="10" t="s">
        <v>74</v>
      </c>
      <c r="G64" s="5" t="s">
        <v>31</v>
      </c>
      <c r="H64" s="8">
        <v>1</v>
      </c>
      <c r="I64" s="8">
        <f t="shared" ref="I64:I71" si="7">H64*-1</f>
        <v>-1</v>
      </c>
      <c r="J64" s="24">
        <f t="shared" si="0"/>
        <v>0</v>
      </c>
      <c r="K64" s="7">
        <v>1033.97</v>
      </c>
      <c r="L64" s="7"/>
      <c r="M64" s="31">
        <f t="shared" ref="M64:M71" si="8">K64*-1</f>
        <v>-1033.97</v>
      </c>
      <c r="N64" s="7">
        <f t="shared" si="1"/>
        <v>0</v>
      </c>
      <c r="O64" s="7">
        <f t="shared" si="2"/>
        <v>-1033.97</v>
      </c>
      <c r="P64" s="104" t="inlineStr">
        <is>
          <t>Исключено: Щиты распределительные (металлокорпусы) навесные, степень защиты IP31, с замком, DIN-рейкой, оперативной панелью, элементами крепления шин N и PE, тип ЩРН-24З УХЛ3, размеры 395×310×120 мм — 1 шт. прежнего щита ЩРВ-2: щит исключён из раздела ИОС1, управление противопожарными клапанами предусмотрено в ИОС5 (стр.26; СО стр.72, поз.150).</t>
        </is>
      </c>
      <c r="Q64" s="46" t="s">
        <v>35</v>
      </c>
      <c r="R64" s="46" t="inlineStr">
        <is>
          <t>23/085-И-ИОС1-С, л. 1–2; 23/085-И-ИОС1.СО, л. 1–4</t>
        </is>
      </c>
      <c r="S64" s="52">
        <v>-1</v>
      </c>
    </row>
    <row r="65" spans="1:18">
      <c r="A65" s="4">
        <v>47</v>
      </c>
      <c r="B65" s="8">
        <v>47</v>
      </c>
      <c r="C65" s="9" t="s">
        <v>66</v>
      </c>
      <c r="D65" s="9" t="s">
        <v>66</v>
      </c>
      <c r="E65" s="10" t="s">
        <v>67</v>
      </c>
      <c r="F65" s="10" t="s">
        <v>67</v>
      </c>
      <c r="G65" s="5" t="s">
        <v>19</v>
      </c>
      <c r="H65" s="8">
        <v>1</v>
      </c>
      <c r="I65" s="8">
        <f t="shared" si="7"/>
        <v>-1</v>
      </c>
      <c r="J65" s="24">
        <f t="shared" si="0"/>
        <v>0</v>
      </c>
      <c r="K65" s="7">
        <v>672.89</v>
      </c>
      <c r="L65" s="7"/>
      <c r="M65" s="31">
        <f t="shared" si="8"/>
        <v>-672.89</v>
      </c>
      <c r="N65" s="7">
        <f t="shared" si="1"/>
        <v>0</v>
      </c>
      <c r="O65" s="7">
        <f t="shared" si="2"/>
        <v>-672.89</v>
      </c>
      <c r="P65" s="104" t="inlineStr">
        <is>
          <t>Исключено: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— 1 шт. прежнего щита ЩРВ-2: щит исключён из раздела ИОС1, управление противопожарными клапанами предусмотрено в ИОС5 (стр.26; СО стр.72, поз.150).</t>
        </is>
      </c>
      <c r="Q65" s="46" t="s">
        <v>35</v>
      </c>
      <c r="R65" s="46" t="inlineStr">
        <is>
          <t>23/085-И-ИОС1-С, л. 1–2; 23/085-И-ИОС1.СО, л. 1–4</t>
        </is>
      </c>
    </row>
    <row r="66" spans="1:18">
      <c r="A66" s="4">
        <v>48</v>
      </c>
      <c r="B66" s="8">
        <v>48</v>
      </c>
      <c r="C66" s="9" t="s">
        <v>68</v>
      </c>
      <c r="D66" s="9" t="s">
        <v>68</v>
      </c>
      <c r="E66" s="10" t="s">
        <v>69</v>
      </c>
      <c r="F66" s="10" t="s">
        <v>69</v>
      </c>
      <c r="G66" s="5" t="s">
        <v>31</v>
      </c>
      <c r="H66" s="8">
        <v>1</v>
      </c>
      <c r="I66" s="8">
        <f t="shared" si="7"/>
        <v>-1</v>
      </c>
      <c r="J66" s="24">
        <f t="shared" si="0"/>
        <v>0</v>
      </c>
      <c r="K66" s="7">
        <v>1020.29</v>
      </c>
      <c r="L66" s="7"/>
      <c r="M66" s="31">
        <f t="shared" si="8"/>
        <v>-1020.29</v>
      </c>
      <c r="N66" s="7">
        <f t="shared" si="1"/>
        <v>0</v>
      </c>
      <c r="O66" s="7">
        <f t="shared" si="2"/>
        <v>-1020.29</v>
      </c>
      <c r="P66" s="104" t="inlineStr">
        <is>
          <t>Исключено: Выключатели автоматические, на ток до 100 А, тип ва 47-100, трехполюсные — 1 шт. прежнего щита ЩРВ-2: щит исключён из раздела ИОС1, управление противопожарными клапанами предусмотрено в ИОС5 (стр.26; СО стр.72, поз.150).</t>
        </is>
      </c>
      <c r="Q66" s="46" t="s">
        <v>35</v>
      </c>
      <c r="R66" s="46" t="inlineStr">
        <is>
          <t>23/085-И-ИОС1-С, л. 1–2; 23/085-И-ИОС1.СО, л. 1–4</t>
        </is>
      </c>
    </row>
    <row r="67" spans="1:18">
      <c r="A67" s="4">
        <v>49</v>
      </c>
      <c r="B67" s="8">
        <v>49</v>
      </c>
      <c r="C67" s="9" t="s">
        <v>82</v>
      </c>
      <c r="D67" s="9" t="s">
        <v>82</v>
      </c>
      <c r="E67" s="10" t="s">
        <v>83</v>
      </c>
      <c r="F67" s="10" t="s">
        <v>83</v>
      </c>
      <c r="G67" s="5" t="s">
        <v>32</v>
      </c>
      <c r="H67" s="8">
        <v>1</v>
      </c>
      <c r="I67" s="8">
        <f t="shared" si="7"/>
        <v>-1</v>
      </c>
      <c r="J67" s="24">
        <f t="shared" si="0"/>
        <v>0</v>
      </c>
      <c r="K67" s="7">
        <v>1166.28</v>
      </c>
      <c r="L67" s="7"/>
      <c r="M67" s="31">
        <f t="shared" si="8"/>
        <v>-1166.28</v>
      </c>
      <c r="N67" s="7">
        <f t="shared" si="1"/>
        <v>0</v>
      </c>
      <c r="O67" s="7">
        <f t="shared" si="2"/>
        <v>-1166.28</v>
      </c>
      <c r="P67" s="104" t="inlineStr">
        <is>
          <t>Исключено: Аппарат штепсельный общего назначения, устанавливаемый на конструкции на стене или колонне, с контактами силовых цепей на ток до 63 А — 1 компл. прежнего щита ЩРВ-2: щит исключён из раздела ИОС1, управление противопожарными клапанами предусмотрено в ИОС5 (стр.26; СО стр.72, поз.150).</t>
        </is>
      </c>
      <c r="Q67" s="46" t="s">
        <v>35</v>
      </c>
      <c r="R67" s="46" t="inlineStr">
        <is>
          <t>23/085-И-ИОС1-С, л. 1–2; 23/085-И-ИОС1.СО, л. 1–4</t>
        </is>
      </c>
    </row>
    <row r="68" spans="1:18">
      <c r="A68" s="4">
        <v>50</v>
      </c>
      <c r="B68" s="12">
        <v>50</v>
      </c>
      <c r="C68" s="9" t="s">
        <v>84</v>
      </c>
      <c r="D68" s="9" t="s">
        <v>84</v>
      </c>
      <c r="E68" s="10" t="s">
        <v>85</v>
      </c>
      <c r="F68" s="10" t="s">
        <v>85</v>
      </c>
      <c r="G68" s="5" t="s">
        <v>26</v>
      </c>
      <c r="H68" s="8">
        <v>1</v>
      </c>
      <c r="I68" s="8">
        <f t="shared" si="7"/>
        <v>-1</v>
      </c>
      <c r="J68" s="22">
        <f t="shared" ref="J68:J129" si="9">H68+I68</f>
        <v>0</v>
      </c>
      <c r="K68" s="7">
        <v>836.06</v>
      </c>
      <c r="L68" s="7"/>
      <c r="M68" s="31">
        <f t="shared" si="8"/>
        <v>-836.06</v>
      </c>
      <c r="N68" s="7">
        <f t="shared" si="1"/>
        <v>0</v>
      </c>
      <c r="O68" s="7">
        <f t="shared" si="2"/>
        <v>-836.06</v>
      </c>
      <c r="P68" s="104" t="inlineStr">
        <is>
          <t>Исключено: Расцепитель независимый IEK РН47 230В — 1 шт. прежнего щита ЩРВ-2: щит исключён из раздела ИОС1, управление противопожарными клапанами предусмотрено в ИОС5 (стр.26; СО стр.72, поз.150).</t>
        </is>
      </c>
      <c r="Q68" s="46" t="s">
        <v>35</v>
      </c>
      <c r="R68" s="46" t="inlineStr">
        <is>
          <t>23/085-И-ИОС1-С, л. 1–2; 23/085-И-ИОС1.СО, л. 1–4</t>
        </is>
      </c>
    </row>
    <row r="69" spans="1:18">
      <c r="A69" s="4">
        <v>51</v>
      </c>
      <c r="B69" s="8">
        <v>51</v>
      </c>
      <c r="C69" s="9" t="s">
        <v>66</v>
      </c>
      <c r="D69" s="9" t="s">
        <v>66</v>
      </c>
      <c r="E69" s="10" t="s">
        <v>67</v>
      </c>
      <c r="F69" s="10" t="s">
        <v>67</v>
      </c>
      <c r="G69" s="5" t="s">
        <v>19</v>
      </c>
      <c r="H69" s="8">
        <v>9</v>
      </c>
      <c r="I69" s="8">
        <f t="shared" si="7"/>
        <v>-9</v>
      </c>
      <c r="J69" s="22">
        <f t="shared" si="9"/>
        <v>0</v>
      </c>
      <c r="K69" s="7">
        <v>6056.01</v>
      </c>
      <c r="L69" s="7"/>
      <c r="M69" s="31">
        <f t="shared" si="8"/>
        <v>-6056.01</v>
      </c>
      <c r="N69" s="7">
        <f t="shared" si="1"/>
        <v>0</v>
      </c>
      <c r="O69" s="7">
        <f t="shared" si="2"/>
        <v>-6056.01</v>
      </c>
      <c r="P69" s="104" t="inlineStr">
        <is>
          <t>Исключено: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— 9 шт. прежнего щита ЩРВ-2: щит исключён из раздела ИОС1, управление противопожарными клапанами предусмотрено в ИОС5 (стр.26; СО стр.72, поз.150).</t>
        </is>
      </c>
      <c r="Q69" s="46" t="s">
        <v>35</v>
      </c>
      <c r="R69" s="46" t="inlineStr">
        <is>
          <t>23/085-И-ИОС1-С, л. 1–2; 23/085-И-ИОС1.СО, л. 1–4</t>
        </is>
      </c>
    </row>
    <row r="70" spans="1:18">
      <c r="A70" s="4">
        <v>52</v>
      </c>
      <c r="B70" s="8">
        <v>52</v>
      </c>
      <c r="C70" s="9" t="s">
        <v>89</v>
      </c>
      <c r="D70" s="9" t="s">
        <v>89</v>
      </c>
      <c r="E70" s="10" t="s">
        <v>90</v>
      </c>
      <c r="F70" s="10" t="s">
        <v>90</v>
      </c>
      <c r="G70" s="5" t="s">
        <v>31</v>
      </c>
      <c r="H70" s="8">
        <v>1</v>
      </c>
      <c r="I70" s="8">
        <f t="shared" si="7"/>
        <v>-1</v>
      </c>
      <c r="J70" s="22">
        <f t="shared" si="9"/>
        <v>0</v>
      </c>
      <c r="K70" s="7">
        <v>160.72</v>
      </c>
      <c r="L70" s="7"/>
      <c r="M70" s="31">
        <f t="shared" si="8"/>
        <v>-160.72</v>
      </c>
      <c r="N70" s="7">
        <f t="shared" si="1"/>
        <v>0</v>
      </c>
      <c r="O70" s="7">
        <f t="shared" si="2"/>
        <v>-160.72</v>
      </c>
      <c r="P70" s="104" t="inlineStr">
        <is>
          <t>Исключено: Выключатели автоматические, на ток до 63 А, тип ва 47-29М, трехполюсные — 1 шт. прежнего щита ЩРВ-2: щит исключён из раздела ИОС1, управление противопожарными клапанами предусмотрено в ИОС5 (стр.26; СО стр.72, поз.150).</t>
        </is>
      </c>
      <c r="Q70" s="46" t="s">
        <v>35</v>
      </c>
      <c r="R70" s="46" t="inlineStr">
        <is>
          <t>23/085-И-ИОС1-С, л. 1–2; 23/085-И-ИОС1.СО, л. 1–4</t>
        </is>
      </c>
    </row>
    <row r="71" spans="1:18">
      <c r="A71" s="4">
        <v>53</v>
      </c>
      <c r="B71" s="8">
        <v>53</v>
      </c>
      <c r="C71" s="9" t="s">
        <v>86</v>
      </c>
      <c r="D71" s="9" t="s">
        <v>86</v>
      </c>
      <c r="E71" s="10" t="s">
        <v>87</v>
      </c>
      <c r="F71" s="10" t="s">
        <v>87</v>
      </c>
      <c r="G71" s="5" t="s">
        <v>31</v>
      </c>
      <c r="H71" s="8">
        <v>8</v>
      </c>
      <c r="I71" s="8">
        <f t="shared" si="7"/>
        <v>-8</v>
      </c>
      <c r="J71" s="22">
        <f t="shared" si="9"/>
        <v>0</v>
      </c>
      <c r="K71" s="7">
        <v>429.68</v>
      </c>
      <c r="L71" s="7"/>
      <c r="M71" s="31">
        <f t="shared" si="8"/>
        <v>-429.68</v>
      </c>
      <c r="N71" s="7">
        <f t="shared" si="1"/>
        <v>0</v>
      </c>
      <c r="O71" s="7">
        <f t="shared" si="2"/>
        <v>-429.68</v>
      </c>
      <c r="P71" s="104" t="inlineStr">
        <is>
          <t>Исключено: Выключатели автоматические, на ток до 63 А, тип ва 47-29М, однополюсные — 8 шт. прежнего щита ЩРВ-2: щит исключён из раздела ИОС1, управление противопожарными клапанами предусмотрено в ИОС5 (стр.26; СО стр.72, поз.150).</t>
        </is>
      </c>
      <c r="Q71" s="46" t="s">
        <v>35</v>
      </c>
      <c r="R71" s="46" t="inlineStr">
        <is>
          <t>23/085-И-ИОС1-С, л. 1–2; 23/085-И-ИОС1.СО, л. 1–4</t>
        </is>
      </c>
    </row>
    <row r="72" spans="1:18" ht="17.25" customHeight="1">
      <c r="A72" s="4"/>
      <c r="B72" s="57" t="s">
        <v>94</v>
      </c>
      <c r="C72" s="58"/>
      <c r="D72" s="58"/>
      <c r="E72" s="58"/>
      <c r="F72" s="49"/>
      <c r="G72" s="49"/>
      <c r="H72" s="49"/>
      <c r="I72" s="8"/>
      <c r="J72" s="22"/>
      <c r="K72" s="7"/>
      <c r="L72" s="7"/>
      <c r="M72" s="31"/>
      <c r="N72" s="7"/>
      <c r="O72" s="7"/>
      <c r="P72" s="45"/>
      <c r="Q72" s="46"/>
      <c r="R72" s="46"/>
    </row>
    <row r="73" spans="1:18">
      <c r="A73" s="4">
        <v>54</v>
      </c>
      <c r="B73" s="8">
        <v>54</v>
      </c>
      <c r="C73" s="9" t="s">
        <v>95</v>
      </c>
      <c r="D73" s="9"/>
      <c r="E73" s="10" t="s">
        <v>96</v>
      </c>
      <c r="F73" s="10"/>
      <c r="G73" s="5" t="s">
        <v>18</v>
      </c>
      <c r="H73" s="2">
        <v>0.7</v>
      </c>
      <c r="I73" s="8"/>
      <c r="J73" s="22">
        <f t="shared" si="9"/>
        <v>0.7</v>
      </c>
      <c r="K73" s="7">
        <v>13425.2</v>
      </c>
      <c r="L73" s="7"/>
      <c r="M73" s="31"/>
      <c r="N73" s="7">
        <f t="shared" si="1"/>
        <v>13425.2</v>
      </c>
      <c r="O73" s="7">
        <f t="shared" si="2"/>
        <v>0</v>
      </c>
      <c r="P73" s="104" t="inlineStr">
        <is>
          <t>Сохранено из утверждённой сметы: Розетка штепсельная утопленного типа при скрытой проводке — 70 шт. (электроустановочные изделия; ИОС1, л.21–32, стр.33–44; СО стр.53, поз.4).</t>
        </is>
      </c>
      <c r="Q73" s="46" t="s">
        <v>35</v>
      </c>
      <c r="R73" s="46" t="inlineStr">
        <is>
          <t>23/085-И-ИОС1, л. 21–25; 23/085-И-ИОС1.СО, л. 6, поз. 4.2–4.5</t>
        </is>
      </c>
    </row>
    <row r="74" spans="1:18">
      <c r="A74" s="4">
        <v>55</v>
      </c>
      <c r="B74" s="8">
        <v>55</v>
      </c>
      <c r="C74" s="9" t="s">
        <v>97</v>
      </c>
      <c r="D74" s="9"/>
      <c r="E74" s="10" t="s">
        <v>98</v>
      </c>
      <c r="F74" s="10"/>
      <c r="G74" s="5" t="s">
        <v>31</v>
      </c>
      <c r="H74" s="8">
        <v>70</v>
      </c>
      <c r="I74" s="8">
        <f t="shared" ref="I74:I75" si="10">H74*-1</f>
        <v>-70</v>
      </c>
      <c r="J74" s="22">
        <f t="shared" si="9"/>
        <v>0</v>
      </c>
      <c r="K74" s="7">
        <v>2630.25</v>
      </c>
      <c r="L74" s="7"/>
      <c r="M74" s="31">
        <f t="shared" ref="M74:M75" si="11">K74*-1</f>
        <v>-2630.25</v>
      </c>
      <c r="N74" s="7">
        <f t="shared" si="1"/>
        <v>0</v>
      </c>
      <c r="O74" s="7">
        <f t="shared" si="2"/>
        <v>-2630.25</v>
      </c>
      <c r="P74" s="104" t="inlineStr">
        <is>
          <t>Исключено: Розетки штепсельные, серия "москвичка", тип РС10/16-641, двухполюсные, скрытой установки, с заземляющим контактом, 10 А, 250 В, одноместные, цвет белый (рс 10-3-ГБ) — 70 шт. прежнего решения: состав (электроустановочные изделия) изменён по ИОС1, изм.3 (ИОС1, л.21–32, стр.33–44; СО стр.53, поз.4).</t>
        </is>
      </c>
      <c r="Q74" s="46" t="s">
        <v>35</v>
      </c>
      <c r="R74" s="46" t="inlineStr">
        <is>
          <t>23/085-И-ИОС1, л. 21–25; 23/085-И-ИОС1.СО, л. 6, поз. 4.2–4.5</t>
        </is>
      </c>
    </row>
    <row r="75" spans="1:18">
      <c r="A75" s="4">
        <v>56</v>
      </c>
      <c r="B75" s="8">
        <v>56</v>
      </c>
      <c r="C75" s="9" t="s">
        <v>99</v>
      </c>
      <c r="D75" s="9"/>
      <c r="E75" s="10" t="s">
        <v>100</v>
      </c>
      <c r="F75" s="10"/>
      <c r="G75" s="5" t="s">
        <v>31</v>
      </c>
      <c r="H75" s="8">
        <v>70</v>
      </c>
      <c r="I75" s="8">
        <f t="shared" si="10"/>
        <v>-70</v>
      </c>
      <c r="J75" s="22">
        <f t="shared" si="9"/>
        <v>0</v>
      </c>
      <c r="K75" s="7">
        <v>1226.18</v>
      </c>
      <c r="L75" s="7"/>
      <c r="M75" s="31">
        <f t="shared" si="11"/>
        <v>-1226.18</v>
      </c>
      <c r="N75" s="7">
        <f t="shared" si="1"/>
        <v>0</v>
      </c>
      <c r="O75" s="7">
        <f t="shared" si="2"/>
        <v>-1226.18</v>
      </c>
      <c r="P75" s="104" t="inlineStr">
        <is>
          <t>Исключено: Коробки для установки выключателей и штепсельных розеток при скрытой электропроводке, стальные, тип У-196 УХЛ3 — 70 шт. прежнего решения: состав (электроустановочные изделия) изменён по ИОС1, изм.3 (ИОС1, л.21–32, стр.33–44; СО стр.53, поз.4).</t>
        </is>
      </c>
      <c r="Q75" s="46" t="s">
        <v>35</v>
      </c>
      <c r="R75" s="46" t="inlineStr">
        <is>
          <t>23/085-И-ИОС1, л. 21–25; 23/085-И-ИОС1.СО, л. 6, поз. 4.2–4.5</t>
        </is>
      </c>
    </row>
    <row r="76" spans="1:18" ht="18.75" customHeight="1">
      <c r="A76" s="4"/>
      <c r="B76" s="57" t="s">
        <v>101</v>
      </c>
      <c r="C76" s="58"/>
      <c r="D76" s="58"/>
      <c r="E76" s="58"/>
      <c r="F76" s="49"/>
      <c r="G76" s="49"/>
      <c r="H76" s="49"/>
      <c r="I76" s="8"/>
      <c r="J76" s="22"/>
      <c r="K76" s="7"/>
      <c r="L76" s="7"/>
      <c r="M76" s="31"/>
      <c r="N76" s="7"/>
      <c r="O76" s="7"/>
      <c r="P76" s="45"/>
      <c r="Q76" s="46"/>
      <c r="R76" s="46"/>
    </row>
    <row r="77" spans="1:18">
      <c r="A77" s="4">
        <v>57</v>
      </c>
      <c r="B77" s="8">
        <v>57</v>
      </c>
      <c r="C77" s="9" t="s">
        <v>102</v>
      </c>
      <c r="D77" s="9" t="s">
        <v>102</v>
      </c>
      <c r="E77" s="10" t="s">
        <v>103</v>
      </c>
      <c r="F77" s="10" t="s">
        <v>103</v>
      </c>
      <c r="G77" s="5" t="s">
        <v>17</v>
      </c>
      <c r="H77" s="6">
        <v>12.77</v>
      </c>
      <c r="I77" s="8"/>
      <c r="J77" s="22">
        <f t="shared" si="9"/>
        <v>12.77</v>
      </c>
      <c r="K77" s="7">
        <v>153793.41</v>
      </c>
      <c r="L77" s="7"/>
      <c r="M77" s="31"/>
      <c r="N77" s="7">
        <f t="shared" ref="N77:N140" si="12">K77+L77+M77</f>
        <v>153793.41</v>
      </c>
      <c r="O77" s="7">
        <f t="shared" ref="O77:O140" si="13">N77-K77</f>
        <v>0</v>
      </c>
      <c r="P77" s="104" t="inlineStr">
        <is>
          <t>Сохранён монтаж 1 277 м трубы d20 из утверждённой сметы; вместе с 1 201 м в сети освещения и 4 797 м добавленного монтажа — 7 275 м по ИОС1 (СО стр.53, поз.5.4).</t>
        </is>
      </c>
      <c r="Q77" s="46" t="s">
        <v>35</v>
      </c>
      <c r="R77" s="46" t="inlineStr">
        <is>
          <t>23/085-И-ИОС1, л. 15–32; 23/085-И-ИОС1.СО, л. 5–6, поз. 3–5</t>
        </is>
      </c>
    </row>
    <row r="78" spans="1:18">
      <c r="A78" s="4">
        <v>58</v>
      </c>
      <c r="B78" s="8">
        <v>58</v>
      </c>
      <c r="C78" s="9" t="s">
        <v>104</v>
      </c>
      <c r="D78" s="9" t="s">
        <v>104</v>
      </c>
      <c r="E78" s="10" t="s">
        <v>105</v>
      </c>
      <c r="F78" s="10" t="s">
        <v>105</v>
      </c>
      <c r="G78" s="5" t="s">
        <v>30</v>
      </c>
      <c r="H78" s="8">
        <v>1277</v>
      </c>
      <c r="I78" s="8">
        <f>H78*-1</f>
        <v>-1277</v>
      </c>
      <c r="J78" s="22">
        <f t="shared" si="9"/>
        <v>0</v>
      </c>
      <c r="K78" s="7">
        <v>14835.93</v>
      </c>
      <c r="L78" s="7"/>
      <c r="M78" s="31">
        <f t="shared" ref="M78:M96" si="14">K78*-1</f>
        <v>-14835.93</v>
      </c>
      <c r="N78" s="7">
        <f t="shared" si="12"/>
        <v>0</v>
      </c>
      <c r="O78" s="7">
        <f t="shared" si="13"/>
        <v>-14835.93</v>
      </c>
      <c r="P78" s="104" t="inlineStr">
        <is>
          <t>Исключено: Трубы поливинилхлоридные для электропроводок, гладкие, усиленного типа из отходов пвх, наружный диаметр 25 мм, толщина стенки 1,5 мм — 1 277 м прежнего решения: состав (кабели и кабеленесущие конструкции) изменён по ИОС1, изм.3 (ИОС1, СО стр.52–53, поз.3, 5).</t>
        </is>
      </c>
      <c r="Q78" s="46" t="s">
        <v>35</v>
      </c>
      <c r="R78" s="46" t="inlineStr">
        <is>
          <t>23/085-И-ИОС1, л. 15–32; 23/085-И-ИОС1.СО, л. 5–6, поз. 3–5</t>
        </is>
      </c>
    </row>
    <row r="79" spans="1:18">
      <c r="A79" s="4">
        <v>59</v>
      </c>
      <c r="B79" s="8">
        <v>59</v>
      </c>
      <c r="C79" s="9" t="s">
        <v>106</v>
      </c>
      <c r="D79" s="9" t="s">
        <v>106</v>
      </c>
      <c r="E79" s="10" t="s">
        <v>107</v>
      </c>
      <c r="F79" s="10" t="s">
        <v>107</v>
      </c>
      <c r="G79" s="5" t="s">
        <v>17</v>
      </c>
      <c r="H79" s="6">
        <v>6.25</v>
      </c>
      <c r="I79" s="6">
        <v>-6.25</v>
      </c>
      <c r="J79" s="22">
        <f t="shared" si="9"/>
        <v>0</v>
      </c>
      <c r="K79" s="7">
        <v>106860.72</v>
      </c>
      <c r="L79" s="7"/>
      <c r="M79" s="7">
        <v>-106860.72</v>
      </c>
      <c r="N79" s="7">
        <f t="shared" si="12"/>
        <v>0</v>
      </c>
      <c r="O79" s="7">
        <f t="shared" si="13"/>
        <v>-106860.72</v>
      </c>
      <c r="P79" s="104" t="inlineStr">
        <is>
          <t>Исключено: Трубы винипластовые по установленным конструкциям, по стенам и колоннам с креплением скобами, внутренний диаметр, мм, до: 50 — 625 м прежнего решения: состав (кабели и кабеленесущие конструкции) изменён по ИОС1, изм.3 (ИОС1, СО стр.52–53, поз.3, 5).</t>
        </is>
      </c>
      <c r="Q79" s="46" t="s">
        <v>35</v>
      </c>
      <c r="R79" s="46" t="inlineStr">
        <is>
          <t>23/085-И-ИОС1, л. 15–32; 23/085-И-ИОС1.СО, л. 5–6, поз. 3–5</t>
        </is>
      </c>
    </row>
    <row r="80" spans="1:18">
      <c r="A80" s="4">
        <v>60</v>
      </c>
      <c r="B80" s="8">
        <v>60</v>
      </c>
      <c r="C80" s="9" t="s">
        <v>108</v>
      </c>
      <c r="D80" s="9" t="s">
        <v>108</v>
      </c>
      <c r="E80" s="10" t="s">
        <v>109</v>
      </c>
      <c r="F80" s="10" t="s">
        <v>109</v>
      </c>
      <c r="G80" s="5" t="s">
        <v>30</v>
      </c>
      <c r="H80" s="8">
        <v>625</v>
      </c>
      <c r="I80" s="8">
        <f t="shared" ref="I80:I97" si="15">H80*-1</f>
        <v>-625</v>
      </c>
      <c r="J80" s="22">
        <f t="shared" si="9"/>
        <v>0</v>
      </c>
      <c r="K80" s="7">
        <v>23203.13</v>
      </c>
      <c r="L80" s="7"/>
      <c r="M80" s="31">
        <f t="shared" si="14"/>
        <v>-23203.13</v>
      </c>
      <c r="N80" s="7">
        <f t="shared" si="12"/>
        <v>0</v>
      </c>
      <c r="O80" s="7">
        <f t="shared" si="13"/>
        <v>-23203.13</v>
      </c>
      <c r="P80" s="104" t="inlineStr">
        <is>
          <t>Исключено: Трубы поливинилхлоридные для электропроводок, гладкие, усиленного типа из отходов пвх, наружный диаметр 50 мм, толщина стенки 2,4 мм — 625 м прежнего решения: состав (кабели и кабеленесущие конструкции) изменён по ИОС1, изм.3 (ИОС1, СО стр.52–53, поз.3, 5).</t>
        </is>
      </c>
      <c r="Q80" s="46" t="s">
        <v>35</v>
      </c>
      <c r="R80" s="46" t="inlineStr">
        <is>
          <t>23/085-И-ИОС1, л. 15–32; 23/085-И-ИОС1.СО, л. 5–6, поз. 3–5</t>
        </is>
      </c>
    </row>
    <row r="81" spans="1:18">
      <c r="A81" s="4">
        <v>61</v>
      </c>
      <c r="B81" s="8">
        <v>61</v>
      </c>
      <c r="C81" s="9" t="s">
        <v>110</v>
      </c>
      <c r="D81" s="9" t="s">
        <v>110</v>
      </c>
      <c r="E81" s="10" t="s">
        <v>111</v>
      </c>
      <c r="F81" s="10" t="s">
        <v>111</v>
      </c>
      <c r="G81" s="5" t="s">
        <v>17</v>
      </c>
      <c r="H81" s="6">
        <v>10.77</v>
      </c>
      <c r="I81" s="8"/>
      <c r="J81" s="22">
        <f t="shared" si="9"/>
        <v>10.77</v>
      </c>
      <c r="K81" s="7">
        <v>35097.29</v>
      </c>
      <c r="L81" s="7"/>
      <c r="M81" s="31"/>
      <c r="N81" s="7">
        <f t="shared" si="12"/>
        <v>35097.29</v>
      </c>
      <c r="O81" s="7">
        <f t="shared" si="13"/>
        <v>0</v>
      </c>
      <c r="P81" s="104" t="inlineStr">
        <is>
          <t>Сохранена протяжка 1 077 м кабелей в трубах из утверждённой сметы; вместе с 971 м сети освещения и добавленной протяжкой 5 257 м — 7 305 м кабелей в трубах d20 по ИОС1 (СО стр.53, поз.5.4).</t>
        </is>
      </c>
      <c r="Q81" s="46" t="s">
        <v>35</v>
      </c>
      <c r="R81" s="46" t="inlineStr">
        <is>
          <t>23/085-И-ИОС1, л. 15–32; 23/085-И-ИОС1.СО, л. 5–6, поз. 3–5</t>
        </is>
      </c>
    </row>
    <row r="82" spans="1:18">
      <c r="A82" s="4">
        <v>62</v>
      </c>
      <c r="B82" s="8">
        <v>62</v>
      </c>
      <c r="C82" s="9" t="s">
        <v>112</v>
      </c>
      <c r="D82" s="9" t="s">
        <v>112</v>
      </c>
      <c r="E82" s="10" t="s">
        <v>113</v>
      </c>
      <c r="F82" s="10" t="s">
        <v>113</v>
      </c>
      <c r="G82" s="5" t="s">
        <v>114</v>
      </c>
      <c r="H82" s="1">
        <v>5.5E-2</v>
      </c>
      <c r="I82" s="1">
        <f t="shared" si="15"/>
        <v>-0.055</v>
      </c>
      <c r="J82" s="22">
        <f t="shared" si="9"/>
        <v>0</v>
      </c>
      <c r="K82" s="7">
        <v>1788.59</v>
      </c>
      <c r="L82" s="7"/>
      <c r="M82" s="31">
        <f t="shared" si="14"/>
        <v>-1788.59</v>
      </c>
      <c r="N82" s="7">
        <f t="shared" si="12"/>
        <v>0</v>
      </c>
      <c r="O82" s="7">
        <f t="shared" si="13"/>
        <v>-1788.59</v>
      </c>
      <c r="P82" s="104" t="inlineStr">
        <is>
          <t>Исключено: 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мм²: 3×1,5 — 0,055 км прежнего решения: состав (кабели и кабеленесущие конструкции) изменён по ИОС1, изм.3 (ИОС1, СО стр.52–53, поз.3, 5).</t>
        </is>
      </c>
      <c r="Q82" s="46" t="s">
        <v>35</v>
      </c>
      <c r="R82" s="46" t="inlineStr">
        <is>
          <t>23/085-И-ИОС1, л. 15–32; 23/085-И-ИОС1.СО, л. 5–6, поз. 3–5</t>
        </is>
      </c>
    </row>
    <row r="83" spans="1:18" ht="140.25" customHeight="1">
      <c r="A83" s="4">
        <v>63</v>
      </c>
      <c r="B83" s="8">
        <v>63</v>
      </c>
      <c r="C83" s="9" t="s">
        <v>115</v>
      </c>
      <c r="D83" s="9" t="s">
        <v>115</v>
      </c>
      <c r="E83" s="10" t="s">
        <v>116</v>
      </c>
      <c r="F83" s="10" t="s">
        <v>116</v>
      </c>
      <c r="G83" s="5" t="s">
        <v>114</v>
      </c>
      <c r="H83" s="1">
        <v>0.84199999999999997</v>
      </c>
      <c r="I83" s="8"/>
      <c r="J83" s="22">
        <f t="shared" si="9"/>
        <v>0.842</v>
      </c>
      <c r="K83" s="7">
        <v>40468.019999999997</v>
      </c>
      <c r="L83" s="7"/>
      <c r="M83" s="31"/>
      <c r="N83" s="7">
        <f t="shared" si="12"/>
        <v>40468.02</v>
      </c>
      <c r="O83" s="7">
        <f t="shared" si="13"/>
        <v>0</v>
      </c>
      <c r="P83" s="104" t="inlineStr">
        <is>
          <t>Сохранено 842 м ВВГнг(А)-LSLTx 3×2,5; вместе с добавленными строками получается 3685 м по спецификации.</t>
        </is>
      </c>
      <c r="Q83" s="46" t="s">
        <v>35</v>
      </c>
      <c r="R83" s="46" t="inlineStr">
        <is>
          <t>23/085-И-ИОС1, л. 15–32; 23/085-И-ИОС1.СО, л. 5–6, поз. 3–5</t>
        </is>
      </c>
    </row>
    <row r="84" spans="1:18" ht="127.5" customHeight="1">
      <c r="A84" s="4">
        <v>64</v>
      </c>
      <c r="B84" s="8">
        <v>64</v>
      </c>
      <c r="C84" s="9" t="s">
        <v>117</v>
      </c>
      <c r="D84" s="9" t="s">
        <v>117</v>
      </c>
      <c r="E84" s="10" t="s">
        <v>118</v>
      </c>
      <c r="F84" s="10" t="s">
        <v>118</v>
      </c>
      <c r="G84" s="5" t="s">
        <v>114</v>
      </c>
      <c r="H84" s="6">
        <v>0.18</v>
      </c>
      <c r="I84" s="8"/>
      <c r="J84" s="22">
        <f t="shared" si="9"/>
        <v>0.18</v>
      </c>
      <c r="K84" s="7">
        <v>15584.6</v>
      </c>
      <c r="L84" s="7"/>
      <c r="M84" s="31"/>
      <c r="N84" s="7">
        <f t="shared" si="12"/>
        <v>15584.6</v>
      </c>
      <c r="O84" s="7">
        <f t="shared" si="13"/>
        <v>0</v>
      </c>
      <c r="P84" s="104" t="inlineStr">
        <is>
          <t>Сохранено 180 м ВВГнг(А)-FRLSLTx 3×1,5; строка входит в общий кабельный баланс спецификации.</t>
        </is>
      </c>
      <c r="Q84" s="46" t="s">
        <v>35</v>
      </c>
      <c r="R84" s="46" t="inlineStr">
        <is>
          <t>23/085-И-ИОС1, л. 15–32; 23/085-И-ИОС1.СО, л. 5–6, поз. 3–5</t>
        </is>
      </c>
    </row>
    <row r="85" spans="1:18">
      <c r="A85" s="4">
        <v>65</v>
      </c>
      <c r="B85" s="8">
        <v>65</v>
      </c>
      <c r="C85" s="9" t="s">
        <v>119</v>
      </c>
      <c r="D85" s="9" t="s">
        <v>119</v>
      </c>
      <c r="E85" s="10" t="s">
        <v>120</v>
      </c>
      <c r="F85" s="10" t="s">
        <v>120</v>
      </c>
      <c r="G85" s="5" t="s">
        <v>17</v>
      </c>
      <c r="H85" s="8">
        <v>2</v>
      </c>
      <c r="I85" s="6">
        <v>-0.75</v>
      </c>
      <c r="J85" s="22">
        <f t="shared" si="9"/>
        <v>1.25</v>
      </c>
      <c r="K85" s="7">
        <v>7686.48</v>
      </c>
      <c r="L85" s="7"/>
      <c r="M85" s="31">
        <v>-2882.41</v>
      </c>
      <c r="N85" s="7">
        <f t="shared" si="12"/>
        <v>4804.07</v>
      </c>
      <c r="O85" s="7">
        <f t="shared" si="13"/>
        <v>-2882.41</v>
      </c>
      <c r="P85" s="104" t="inlineStr">
        <is>
          <t>Объём уменьшен с 200 до 125 м: 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16 мм² (кабели и кабеленесущие конструкции; ИОС1, СО стр.52–53, поз.3, 5).</t>
        </is>
      </c>
      <c r="Q85" s="46" t="s">
        <v>35</v>
      </c>
      <c r="R85" s="46" t="inlineStr">
        <is>
          <t>23/085-И-ИОС1, л. 15–32; 23/085-И-ИОС1.СО, л. 5–6, поз. 3–5</t>
        </is>
      </c>
    </row>
    <row r="86" spans="1:18">
      <c r="A86" s="4">
        <v>66</v>
      </c>
      <c r="B86" s="8">
        <v>66</v>
      </c>
      <c r="C86" s="9" t="s">
        <v>121</v>
      </c>
      <c r="D86" s="9" t="s">
        <v>121</v>
      </c>
      <c r="E86" s="10" t="s">
        <v>122</v>
      </c>
      <c r="F86" s="10" t="s">
        <v>122</v>
      </c>
      <c r="G86" s="5" t="s">
        <v>114</v>
      </c>
      <c r="H86" s="6">
        <v>0.04</v>
      </c>
      <c r="I86" s="6">
        <f t="shared" si="15"/>
        <v>-0.04</v>
      </c>
      <c r="J86" s="22">
        <f t="shared" si="9"/>
        <v>0</v>
      </c>
      <c r="K86" s="7">
        <v>3083.46</v>
      </c>
      <c r="L86" s="7"/>
      <c r="M86" s="31">
        <f t="shared" si="14"/>
        <v>-3083.46</v>
      </c>
      <c r="N86" s="7">
        <f t="shared" si="12"/>
        <v>0</v>
      </c>
      <c r="O86" s="7">
        <f t="shared" si="13"/>
        <v>-3083.46</v>
      </c>
      <c r="P86" s="104" t="inlineStr">
        <is>
          <t>Исключено: 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мм²: 5×1,5 — 0,04 км прежнего решения: состав (кабели и кабеленесущие конструкции) изменён по ИОС1, изм.3 (ИОС1, СО стр.52–53, поз.3, 5).</t>
        </is>
      </c>
      <c r="Q86" s="46" t="s">
        <v>35</v>
      </c>
      <c r="R86" s="46" t="inlineStr">
        <is>
          <t>23/085-И-ИОС1, л. 15–32; 23/085-И-ИОС1.СО, л. 5–6, поз. 3–5</t>
        </is>
      </c>
    </row>
    <row r="87" spans="1:18">
      <c r="A87" s="4">
        <v>67</v>
      </c>
      <c r="B87" s="8">
        <v>67</v>
      </c>
      <c r="C87" s="9" t="s">
        <v>123</v>
      </c>
      <c r="D87" s="9" t="s">
        <v>123</v>
      </c>
      <c r="E87" s="10" t="s">
        <v>124</v>
      </c>
      <c r="F87" s="10" t="s">
        <v>124</v>
      </c>
      <c r="G87" s="5" t="s">
        <v>114</v>
      </c>
      <c r="H87" s="6">
        <v>0.16</v>
      </c>
      <c r="I87" s="6">
        <f t="shared" si="15"/>
        <v>-0.16</v>
      </c>
      <c r="J87" s="22">
        <f t="shared" si="9"/>
        <v>0</v>
      </c>
      <c r="K87" s="7">
        <v>20833.439999999999</v>
      </c>
      <c r="L87" s="7"/>
      <c r="M87" s="31">
        <f t="shared" si="14"/>
        <v>-20833.44</v>
      </c>
      <c r="N87" s="7">
        <f t="shared" si="12"/>
        <v>0</v>
      </c>
      <c r="O87" s="7">
        <f t="shared" si="13"/>
        <v>-20833.44</v>
      </c>
      <c r="P87" s="104" t="inlineStr">
        <is>
          <t>Исключено: 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мм²: 5×1,5 — 0,16 км прежнего решения: состав (кабели и кабеленесущие конструкции) изменён по ИОС1, изм.3 (ИОС1, СО стр.52–53, поз.3, 5).</t>
        </is>
      </c>
      <c r="Q87" s="46" t="s">
        <v>35</v>
      </c>
      <c r="R87" s="46" t="inlineStr">
        <is>
          <t>23/085-И-ИОС1, л. 15–32; 23/085-И-ИОС1.СО, л. 5–6, поз. 3–5</t>
        </is>
      </c>
    </row>
    <row r="88" spans="1:18">
      <c r="A88" s="4">
        <v>68</v>
      </c>
      <c r="B88" s="8">
        <v>68</v>
      </c>
      <c r="C88" s="9" t="s">
        <v>125</v>
      </c>
      <c r="D88" s="9" t="s">
        <v>125</v>
      </c>
      <c r="E88" s="10" t="s">
        <v>126</v>
      </c>
      <c r="F88" s="10" t="s">
        <v>126</v>
      </c>
      <c r="G88" s="5" t="s">
        <v>17</v>
      </c>
      <c r="H88" s="2">
        <v>5.6</v>
      </c>
      <c r="I88" s="2">
        <v>-4.3</v>
      </c>
      <c r="J88" s="22">
        <f t="shared" si="9"/>
        <v>1.3</v>
      </c>
      <c r="K88" s="7">
        <v>29959.43</v>
      </c>
      <c r="L88" s="7"/>
      <c r="M88" s="31">
        <v>-23004.560000000001</v>
      </c>
      <c r="N88" s="7">
        <f t="shared" si="12"/>
        <v>6954.87</v>
      </c>
      <c r="O88" s="7">
        <f t="shared" si="13"/>
        <v>-23004.56</v>
      </c>
      <c r="P88" s="104" t="inlineStr">
        <is>
          <t>Объём уменьшен с 560 до 130 м: 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35 мм² (кабели и кабеленесущие конструкции; ИОС1, СО стр.52–53, поз.3, 5).</t>
        </is>
      </c>
      <c r="Q88" s="46" t="s">
        <v>35</v>
      </c>
      <c r="R88" s="46" t="inlineStr">
        <is>
          <t>23/085-И-ИОС1, л. 15–32; 23/085-И-ИОС1.СО, л. 5–6, поз. 3–5</t>
        </is>
      </c>
    </row>
    <row r="89" spans="1:18">
      <c r="A89" s="4">
        <v>69</v>
      </c>
      <c r="B89" s="8">
        <v>69</v>
      </c>
      <c r="C89" s="9" t="s">
        <v>127</v>
      </c>
      <c r="D89" s="9" t="s">
        <v>127</v>
      </c>
      <c r="E89" s="10" t="s">
        <v>128</v>
      </c>
      <c r="F89" s="10" t="s">
        <v>128</v>
      </c>
      <c r="G89" s="5" t="s">
        <v>114</v>
      </c>
      <c r="H89" s="6">
        <v>0.21</v>
      </c>
      <c r="I89" s="1">
        <v>-0.21</v>
      </c>
      <c r="J89" s="22">
        <f t="shared" si="9"/>
        <v>0</v>
      </c>
      <c r="K89" s="7">
        <v>45867.26</v>
      </c>
      <c r="L89" s="7"/>
      <c r="M89" s="31">
        <v>-45867.26</v>
      </c>
      <c r="N89" s="7">
        <f t="shared" si="12"/>
        <v>0</v>
      </c>
      <c r="O89" s="7">
        <f t="shared" si="13"/>
        <v>-45867.26</v>
      </c>
      <c r="P89" s="104" t="inlineStr">
        <is>
          <t>Исключено 210 м кабеля ВВГнг(А)-LSLTx 5×6 прежнего решения: сечение 5×6 в ИОС1 (СО стр.52) не предусмотрено; кабели 5×4 — поз.3.4 и 3.12.</t>
        </is>
      </c>
      <c r="Q89" s="46" t="s">
        <v>35</v>
      </c>
      <c r="R89" s="46" t="inlineStr">
        <is>
          <t>23/085-И-ИОС1, л. 15–32; 23/085-И-ИОС1.СО, л. 5–6, поз. 3–5</t>
        </is>
      </c>
    </row>
    <row r="90" spans="1:18">
      <c r="A90" s="4">
        <v>70</v>
      </c>
      <c r="B90" s="8">
        <v>70</v>
      </c>
      <c r="C90" s="9" t="s">
        <v>129</v>
      </c>
      <c r="D90" s="9" t="s">
        <v>129</v>
      </c>
      <c r="E90" s="10" t="s">
        <v>130</v>
      </c>
      <c r="F90" s="10" t="s">
        <v>130</v>
      </c>
      <c r="G90" s="5" t="s">
        <v>114</v>
      </c>
      <c r="H90" s="6">
        <v>0.34</v>
      </c>
      <c r="I90" s="6">
        <v>-0.32</v>
      </c>
      <c r="J90" s="22">
        <f t="shared" si="9"/>
        <v>0.02</v>
      </c>
      <c r="K90" s="7">
        <v>80353.52</v>
      </c>
      <c r="L90" s="7"/>
      <c r="M90" s="31">
        <v>-75626.84</v>
      </c>
      <c r="N90" s="7">
        <f t="shared" si="12"/>
        <v>4726.68000000001</v>
      </c>
      <c r="O90" s="7">
        <f t="shared" si="13"/>
        <v>-75626.84</v>
      </c>
      <c r="P90" s="104" t="inlineStr">
        <is>
          <t>Объём уменьшен с 0,34 до 0,02 км: 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мм²: 5×4 (кабели и кабеленесущие конструкции; ИОС1, СО стр.52–53, поз.3, 5).</t>
        </is>
      </c>
      <c r="Q90" s="46" t="s">
        <v>35</v>
      </c>
      <c r="R90" s="46" t="inlineStr">
        <is>
          <t>23/085-И-ИОС1, л. 15–32; 23/085-И-ИОС1.СО, л. 5–6, поз. 3–5</t>
        </is>
      </c>
    </row>
    <row r="91" spans="1:18">
      <c r="A91" s="4">
        <v>71</v>
      </c>
      <c r="B91" s="8">
        <v>71</v>
      </c>
      <c r="C91" s="9" t="s">
        <v>131</v>
      </c>
      <c r="D91" s="9" t="s">
        <v>131</v>
      </c>
      <c r="E91" s="10" t="s">
        <v>132</v>
      </c>
      <c r="F91" s="10" t="s">
        <v>132</v>
      </c>
      <c r="G91" s="5" t="s">
        <v>114</v>
      </c>
      <c r="H91" s="6">
        <v>0.01</v>
      </c>
      <c r="I91" s="6">
        <f t="shared" si="15"/>
        <v>-0.01</v>
      </c>
      <c r="J91" s="22">
        <f t="shared" si="9"/>
        <v>0</v>
      </c>
      <c r="K91" s="7">
        <v>2957.65</v>
      </c>
      <c r="L91" s="7"/>
      <c r="M91" s="31">
        <f t="shared" si="14"/>
        <v>-2957.65</v>
      </c>
      <c r="N91" s="7">
        <f t="shared" si="12"/>
        <v>0</v>
      </c>
      <c r="O91" s="7">
        <f t="shared" si="13"/>
        <v>-2957.65</v>
      </c>
      <c r="P91" s="104" t="inlineStr">
        <is>
          <t>Исключено: 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мм²: 5×6 — 0,01 км прежнего решения: состав (кабели и кабеленесущие конструкции) изменён по ИОС1, изм.3 (ИОС1, СО стр.52–53, поз.3, 5).</t>
        </is>
      </c>
      <c r="Q91" s="46" t="s">
        <v>35</v>
      </c>
      <c r="R91" s="46" t="inlineStr">
        <is>
          <t>23/085-И-ИОС1, л. 15–32; 23/085-И-ИОС1.СО, л. 5–6, поз. 3–5</t>
        </is>
      </c>
    </row>
    <row r="92" spans="1:18">
      <c r="A92" s="4">
        <v>72</v>
      </c>
      <c r="B92" s="8">
        <v>72</v>
      </c>
      <c r="C92" s="9" t="s">
        <v>133</v>
      </c>
      <c r="D92" s="9" t="s">
        <v>133</v>
      </c>
      <c r="E92" s="10" t="s">
        <v>134</v>
      </c>
      <c r="F92" s="10" t="s">
        <v>134</v>
      </c>
      <c r="G92" s="5" t="s">
        <v>17</v>
      </c>
      <c r="H92" s="6">
        <v>0.55000000000000004</v>
      </c>
      <c r="I92" s="1">
        <f t="shared" si="15"/>
        <v>-0.55</v>
      </c>
      <c r="J92" s="22">
        <f t="shared" si="9"/>
        <v>0</v>
      </c>
      <c r="K92" s="7">
        <v>3885.04</v>
      </c>
      <c r="L92" s="7"/>
      <c r="M92" s="31">
        <f t="shared" si="14"/>
        <v>-3885.04</v>
      </c>
      <c r="N92" s="7">
        <f t="shared" si="12"/>
        <v>0</v>
      </c>
      <c r="O92" s="7">
        <f t="shared" si="13"/>
        <v>-3885.04</v>
      </c>
      <c r="P92" s="104" t="inlineStr">
        <is>
          <t>Исключено: 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70 мм² — 55 м прежнего решения: состав (кабели и кабеленесущие конструкции) изменён по ИОС1, изм.3 (ИОС1, СО стр.52–53, поз.3, 5).</t>
        </is>
      </c>
      <c r="Q92" s="46" t="s">
        <v>35</v>
      </c>
      <c r="R92" s="46" t="inlineStr">
        <is>
          <t>23/085-И-ИОС1, л. 15–32; 23/085-И-ИОС1.СО, л. 5–6, поз. 3–5</t>
        </is>
      </c>
    </row>
    <row r="93" spans="1:18">
      <c r="A93" s="4">
        <v>73</v>
      </c>
      <c r="B93" s="8">
        <v>73</v>
      </c>
      <c r="C93" s="9" t="s">
        <v>135</v>
      </c>
      <c r="D93" s="9" t="s">
        <v>135</v>
      </c>
      <c r="E93" s="10" t="s">
        <v>136</v>
      </c>
      <c r="F93" s="10" t="s">
        <v>136</v>
      </c>
      <c r="G93" s="5" t="s">
        <v>114</v>
      </c>
      <c r="H93" s="1">
        <v>5.5E-2</v>
      </c>
      <c r="I93" s="1">
        <f t="shared" si="15"/>
        <v>-0.055</v>
      </c>
      <c r="J93" s="22">
        <f t="shared" si="9"/>
        <v>0</v>
      </c>
      <c r="K93" s="7">
        <v>19086.349999999999</v>
      </c>
      <c r="L93" s="7"/>
      <c r="M93" s="31">
        <f t="shared" si="14"/>
        <v>-19086.35</v>
      </c>
      <c r="N93" s="7">
        <f t="shared" si="12"/>
        <v>0</v>
      </c>
      <c r="O93" s="7">
        <f t="shared" si="13"/>
        <v>-19086.35</v>
      </c>
      <c r="P93" s="104" t="inlineStr">
        <is>
          <t>Исключено: 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мм²: 5×10 — 0,055 км прежнего решения: состав (кабели и кабеленесущие конструкции) изменён по ИОС1, изм.3 (ИОС1, СО стр.52–53, поз.3, 5).</t>
        </is>
      </c>
      <c r="Q93" s="46" t="s">
        <v>35</v>
      </c>
      <c r="R93" s="46" t="inlineStr">
        <is>
          <t>23/085-И-ИОС1, л. 15–32; 23/085-И-ИОС1.СО, л. 5–6, поз. 3–5</t>
        </is>
      </c>
    </row>
    <row r="94" spans="1:18">
      <c r="A94" s="4">
        <v>74</v>
      </c>
      <c r="B94" s="8">
        <v>74</v>
      </c>
      <c r="C94" s="9" t="s">
        <v>137</v>
      </c>
      <c r="D94" s="9" t="s">
        <v>137</v>
      </c>
      <c r="E94" s="10" t="s">
        <v>138</v>
      </c>
      <c r="F94" s="10" t="s">
        <v>138</v>
      </c>
      <c r="G94" s="5" t="s">
        <v>17</v>
      </c>
      <c r="H94" s="2">
        <v>0.1</v>
      </c>
      <c r="I94" s="2">
        <f t="shared" si="15"/>
        <v>-0.1</v>
      </c>
      <c r="J94" s="22">
        <f t="shared" si="9"/>
        <v>0</v>
      </c>
      <c r="K94" s="7">
        <v>848.16</v>
      </c>
      <c r="L94" s="7"/>
      <c r="M94" s="31">
        <f t="shared" si="14"/>
        <v>-848.16</v>
      </c>
      <c r="N94" s="7">
        <f t="shared" si="12"/>
        <v>0</v>
      </c>
      <c r="O94" s="7">
        <f t="shared" si="13"/>
        <v>-848.16</v>
      </c>
      <c r="P94" s="104" t="inlineStr">
        <is>
          <t>Исключено: 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120 мм² — 10 м прежнего решения: состав (кабели и кабеленесущие конструкции) изменён по ИОС1, изм.3 (ИОС1, СО стр.52–53, поз.3, 5).</t>
        </is>
      </c>
      <c r="Q94" s="46" t="s">
        <v>35</v>
      </c>
      <c r="R94" s="46" t="inlineStr">
        <is>
          <t>23/085-И-ИОС1, л. 15–32; 23/085-И-ИОС1.СО, л. 5–6, поз. 3–5</t>
        </is>
      </c>
    </row>
    <row r="95" spans="1:18">
      <c r="A95" s="4">
        <v>75</v>
      </c>
      <c r="B95" s="8">
        <v>75</v>
      </c>
      <c r="C95" s="9" t="s">
        <v>139</v>
      </c>
      <c r="D95" s="9" t="s">
        <v>139</v>
      </c>
      <c r="E95" s="10" t="s">
        <v>140</v>
      </c>
      <c r="F95" s="10" t="s">
        <v>140</v>
      </c>
      <c r="G95" s="5" t="s">
        <v>114</v>
      </c>
      <c r="H95" s="6">
        <v>0.01</v>
      </c>
      <c r="I95" s="6">
        <f t="shared" si="15"/>
        <v>-0.01</v>
      </c>
      <c r="J95" s="22">
        <f t="shared" si="9"/>
        <v>0</v>
      </c>
      <c r="K95" s="7">
        <v>5293.53</v>
      </c>
      <c r="L95" s="7"/>
      <c r="M95" s="31">
        <f t="shared" si="14"/>
        <v>-5293.53</v>
      </c>
      <c r="N95" s="7">
        <f t="shared" si="12"/>
        <v>0</v>
      </c>
      <c r="O95" s="7">
        <f t="shared" si="13"/>
        <v>-5293.53</v>
      </c>
      <c r="P95" s="104" t="inlineStr">
        <is>
          <t>Исключено: 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мм²: 5×16 — 0,01 км прежнего решения: состав (кабели и кабеленесущие конструкции) изменён по ИОС1, изм.3 (ИОС1, СО стр.52–53, поз.3, 5).</t>
        </is>
      </c>
      <c r="Q95" s="42" t="inlineStr">
        <is>
          <t>117/15-ЭС</t>
        </is>
      </c>
      <c r="R95" s="42" t="inlineStr">
        <is>
          <t>23/085-И-ИОС1, л. 15–32; 23/085-И-ИОС1.СО, л. 5–6, поз. 3–5</t>
        </is>
      </c>
    </row>
    <row r="96" spans="1:18">
      <c r="A96" s="4">
        <v>76</v>
      </c>
      <c r="B96" s="8">
        <v>76</v>
      </c>
      <c r="C96" s="9" t="s">
        <v>141</v>
      </c>
      <c r="D96" s="9" t="s">
        <v>141</v>
      </c>
      <c r="E96" s="10" t="s">
        <v>142</v>
      </c>
      <c r="F96" s="10" t="s">
        <v>142</v>
      </c>
      <c r="G96" s="5" t="s">
        <v>31</v>
      </c>
      <c r="H96" s="8">
        <v>60</v>
      </c>
      <c r="I96" s="8">
        <f t="shared" si="15"/>
        <v>-60</v>
      </c>
      <c r="J96" s="22">
        <f t="shared" si="9"/>
        <v>0</v>
      </c>
      <c r="K96" s="7">
        <v>1295.47</v>
      </c>
      <c r="L96" s="7"/>
      <c r="M96" s="31">
        <f t="shared" si="14"/>
        <v>-1295.47</v>
      </c>
      <c r="N96" s="7">
        <f t="shared" si="12"/>
        <v>0</v>
      </c>
      <c r="O96" s="7">
        <f t="shared" si="13"/>
        <v>-1295.47</v>
      </c>
      <c r="P96" s="104" t="inlineStr">
        <is>
          <t>Исключено: Коробки распаечные, серия "TYCO", открытой установки, из полистирола, степень защиты IP55, 7 вводов, размеры 70×70×40 мм, артикул 67030 — 60 шт. прежнего решения: состав (кабели и кабеленесущие конструкции) изменён по ИОС1, изм.3 (ИОС1, СО стр.52–53, поз.3, 5).</t>
        </is>
      </c>
      <c r="Q96" s="46" t="s">
        <v>35</v>
      </c>
      <c r="R96" s="46" t="inlineStr">
        <is>
          <t>23/085-И-ИОС1, л. 15–32; 23/085-И-ИОС1.СО, л. 5–6, поз. 3–5</t>
        </is>
      </c>
    </row>
    <row r="97" spans="1:18">
      <c r="A97" s="4">
        <v>77</v>
      </c>
      <c r="B97" s="8">
        <v>77</v>
      </c>
      <c r="C97" s="9" t="s">
        <v>143</v>
      </c>
      <c r="D97" s="9" t="s">
        <v>143</v>
      </c>
      <c r="E97" s="10" t="s">
        <v>144</v>
      </c>
      <c r="F97" s="10" t="s">
        <v>144</v>
      </c>
      <c r="G97" s="5" t="s">
        <v>17</v>
      </c>
      <c r="H97" s="6">
        <v>0.85</v>
      </c>
      <c r="I97" s="6">
        <f t="shared" si="15"/>
        <v>-0.85</v>
      </c>
      <c r="J97" s="22">
        <f t="shared" si="9"/>
        <v>0</v>
      </c>
      <c r="K97" s="7">
        <v>9805.4500000000007</v>
      </c>
      <c r="L97" s="7"/>
      <c r="M97" s="31">
        <f>K97*-1</f>
        <v>-9805.45</v>
      </c>
      <c r="N97" s="7">
        <f t="shared" si="12"/>
        <v>0</v>
      </c>
      <c r="O97" s="7">
        <f t="shared" si="13"/>
        <v>-9805.45</v>
      </c>
      <c r="P97" s="104" t="inlineStr">
        <is>
          <t>Исключено: Проводник заземляющий открыто по строительным основаниям из полосовой стали, сечение: 100 мм² — 85 м прежнего решения: состав (кабели и кабеленесущие конструкции) изменён по ИОС1, изм.3 (ИОС1, СО стр.52–53, поз.3, 5).</t>
        </is>
      </c>
      <c r="Q97" s="46" t="s">
        <v>35</v>
      </c>
      <c r="R97" s="46" t="inlineStr">
        <is>
          <t>23/085-И-ИОС1, л. 15–32; 23/085-И-ИОС1.СО, л. 5–6, поз. 3–5</t>
        </is>
      </c>
    </row>
    <row r="98" spans="1:18" ht="21.75" customHeight="1">
      <c r="A98" s="4"/>
      <c r="B98" s="57" t="s">
        <v>145</v>
      </c>
      <c r="C98" s="58"/>
      <c r="D98" s="58"/>
      <c r="E98" s="58"/>
      <c r="F98" s="11"/>
      <c r="G98" s="11"/>
      <c r="H98" s="11"/>
      <c r="I98" s="8"/>
      <c r="J98" s="22"/>
      <c r="K98" s="7"/>
      <c r="L98" s="7"/>
      <c r="M98" s="31"/>
      <c r="N98" s="7"/>
      <c r="O98" s="7"/>
      <c r="P98" s="45"/>
      <c r="Q98" s="46"/>
      <c r="R98" s="46"/>
    </row>
    <row r="99" spans="1:18" ht="18.75" customHeight="1">
      <c r="A99" s="4"/>
      <c r="B99" s="57" t="s">
        <v>146</v>
      </c>
      <c r="C99" s="58"/>
      <c r="D99" s="58"/>
      <c r="E99" s="58"/>
      <c r="F99" s="49"/>
      <c r="G99" s="49"/>
      <c r="H99" s="49"/>
      <c r="I99" s="8"/>
      <c r="J99" s="22"/>
      <c r="K99" s="7"/>
      <c r="L99" s="7"/>
      <c r="M99" s="31"/>
      <c r="N99" s="7"/>
      <c r="O99" s="7"/>
      <c r="P99" s="45"/>
      <c r="Q99" s="46"/>
      <c r="R99" s="46"/>
    </row>
    <row r="100" spans="1:18" ht="153" customHeight="1">
      <c r="A100" s="4">
        <v>78</v>
      </c>
      <c r="B100" s="8">
        <v>78</v>
      </c>
      <c r="C100" s="9" t="s">
        <v>58</v>
      </c>
      <c r="D100" s="9" t="s">
        <v>58</v>
      </c>
      <c r="E100" s="10" t="s">
        <v>59</v>
      </c>
      <c r="F100" s="10" t="s">
        <v>59</v>
      </c>
      <c r="G100" s="5" t="s">
        <v>19</v>
      </c>
      <c r="H100" s="8">
        <v>4</v>
      </c>
      <c r="I100" s="8"/>
      <c r="J100" s="22">
        <f t="shared" si="9"/>
        <v>4</v>
      </c>
      <c r="K100" s="7">
        <v>7794.09</v>
      </c>
      <c r="L100" s="7"/>
      <c r="M100" s="31"/>
      <c r="N100" s="7">
        <f t="shared" si="12"/>
        <v>7794.09</v>
      </c>
      <c r="O100" s="7">
        <f t="shared" si="13"/>
        <v>0</v>
      </c>
      <c r="P100" s="104" t="inlineStr">
        <is>
          <t>Сохранён монтаж четырёх щитов освещения; вместе с двумя добавленными монтажами получается шесть щитов ЩО1–ЩО5 и ЩОА.</t>
        </is>
      </c>
      <c r="Q100" s="46" t="s">
        <v>35</v>
      </c>
      <c r="R100" s="46" t="inlineStr">
        <is>
          <t>23/085-И-ИОС1, л. 2–7; 23/085-И-ИОС1.СО, л. 2–4, поз. 1.6–1.11</t>
        </is>
      </c>
    </row>
    <row r="101" spans="1:18">
      <c r="A101" s="4">
        <v>79</v>
      </c>
      <c r="B101" s="8">
        <v>79</v>
      </c>
      <c r="C101" s="9" t="s">
        <v>147</v>
      </c>
      <c r="D101" s="9" t="s">
        <v>147</v>
      </c>
      <c r="E101" s="10" t="s">
        <v>148</v>
      </c>
      <c r="F101" s="10" t="s">
        <v>148</v>
      </c>
      <c r="G101" s="5" t="s">
        <v>31</v>
      </c>
      <c r="H101" s="8">
        <v>2</v>
      </c>
      <c r="I101" s="8">
        <f t="shared" ref="I101:I106" si="16">H101*-1</f>
        <v>-2</v>
      </c>
      <c r="J101" s="22">
        <f t="shared" si="9"/>
        <v>0</v>
      </c>
      <c r="K101" s="7">
        <v>1088.8</v>
      </c>
      <c r="L101" s="7"/>
      <c r="M101" s="31">
        <f>K101*-1</f>
        <v>-1088.8</v>
      </c>
      <c r="N101" s="7">
        <f t="shared" si="12"/>
        <v>0</v>
      </c>
      <c r="O101" s="7">
        <f t="shared" si="13"/>
        <v>-1088.8</v>
      </c>
      <c r="P101" s="104" t="inlineStr">
        <is>
          <t>Исключено: Щиты распределительные (металлокорпусы) навесные, степень защиты IP31, с замком, DIN-рейкой, оперативной панелью, элементами крепления шин N и PE, тип ЩРН-9З УХЛ3, ЩРН-12З УХЛ3, размеры 265×310×120 мм (ЩАО3.1, ЩАО4.1) — 2 шт. прежнего решения: состав (щиты освещения) изменён по ИОС1, изм.3 (ИОС1, л.2–7, стр.14–19; СО стр.49–51, поз.1.6–1.11).</t>
        </is>
      </c>
      <c r="Q101" s="46" t="s">
        <v>35</v>
      </c>
      <c r="R101" s="46" t="inlineStr">
        <is>
          <t>23/085-И-ИОС1, л. 2–7; 23/085-И-ИОС1.СО, л. 2–4, поз. 1.6–1.11</t>
        </is>
      </c>
    </row>
    <row r="102" spans="1:18">
      <c r="A102" s="4">
        <v>80</v>
      </c>
      <c r="B102" s="8">
        <v>80</v>
      </c>
      <c r="C102" s="9" t="s">
        <v>73</v>
      </c>
      <c r="D102" s="9" t="s">
        <v>73</v>
      </c>
      <c r="E102" s="10" t="s">
        <v>149</v>
      </c>
      <c r="F102" s="10" t="s">
        <v>149</v>
      </c>
      <c r="G102" s="5" t="s">
        <v>31</v>
      </c>
      <c r="H102" s="8">
        <v>2</v>
      </c>
      <c r="I102" s="8">
        <f t="shared" si="16"/>
        <v>-2</v>
      </c>
      <c r="J102" s="22">
        <f t="shared" si="9"/>
        <v>0</v>
      </c>
      <c r="K102" s="7">
        <v>2067.94</v>
      </c>
      <c r="L102" s="7"/>
      <c r="M102" s="31">
        <f t="shared" ref="M102:M106" si="17">K102*-1</f>
        <v>-2067.94</v>
      </c>
      <c r="N102" s="7">
        <f t="shared" si="12"/>
        <v>0</v>
      </c>
      <c r="O102" s="7">
        <f t="shared" si="13"/>
        <v>-2067.94</v>
      </c>
      <c r="P102" s="104" t="inlineStr">
        <is>
          <t>Исключено: Щиты распределительные (металлокорпусы) навесные, степень защиты IP31, с замком, DIN-рейкой, оперативной панелью, элементами крепления шин N и PE, тип ЩРН-24З УХЛ3, размеры 395×310×120 мм (ЩО3.1, ЩО4.1) — 2 шт. прежнего решения: состав (щиты освещения) изменён по ИОС1, изм.3 (ИОС1, л.2–7, стр.14–19; СО стр.49–51, поз.1.6–1.11).</t>
        </is>
      </c>
      <c r="Q102" s="46" t="s">
        <v>35</v>
      </c>
      <c r="R102" s="46" t="inlineStr">
        <is>
          <t>23/085-И-ИОС1, л. 2–7; 23/085-И-ИОС1.СО, л. 2–4, поз. 1.6–1.11</t>
        </is>
      </c>
    </row>
    <row r="103" spans="1:18">
      <c r="A103" s="4">
        <v>81</v>
      </c>
      <c r="B103" s="8">
        <v>81</v>
      </c>
      <c r="C103" s="9" t="s">
        <v>66</v>
      </c>
      <c r="D103" s="9" t="s">
        <v>66</v>
      </c>
      <c r="E103" s="10" t="s">
        <v>67</v>
      </c>
      <c r="F103" s="10" t="s">
        <v>67</v>
      </c>
      <c r="G103" s="5" t="s">
        <v>19</v>
      </c>
      <c r="H103" s="8">
        <v>3</v>
      </c>
      <c r="I103" s="8"/>
      <c r="J103" s="22">
        <f t="shared" si="9"/>
        <v>3</v>
      </c>
      <c r="K103" s="7">
        <v>2018.65</v>
      </c>
      <c r="L103" s="7"/>
      <c r="M103" s="31"/>
      <c r="N103" s="7">
        <f t="shared" si="12"/>
        <v>2018.65</v>
      </c>
      <c r="O103" s="7">
        <f t="shared" si="13"/>
        <v>0</v>
      </c>
      <c r="P103" s="104" t="inlineStr">
        <is>
          <t>Сохранено из утверждённой сметы: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— 3 шт. (щиты освещения; ИОС1, л.2–7, стр.14–19; СО стр.49–51, поз.1.6–1.11).</t>
        </is>
      </c>
      <c r="Q103" s="46" t="s">
        <v>35</v>
      </c>
      <c r="R103" s="46" t="inlineStr">
        <is>
          <t>23/085-И-ИОС1, л. 2–7; 23/085-И-ИОС1.СО, л. 2–4, поз. 1.6–1.11</t>
        </is>
      </c>
    </row>
    <row r="104" spans="1:18">
      <c r="A104" s="4">
        <v>82</v>
      </c>
      <c r="B104" s="8">
        <v>82</v>
      </c>
      <c r="C104" s="9" t="s">
        <v>68</v>
      </c>
      <c r="D104" s="9" t="s">
        <v>68</v>
      </c>
      <c r="E104" s="10" t="s">
        <v>69</v>
      </c>
      <c r="F104" s="10" t="s">
        <v>69</v>
      </c>
      <c r="G104" s="5" t="s">
        <v>31</v>
      </c>
      <c r="H104" s="8">
        <v>3</v>
      </c>
      <c r="I104" s="8">
        <f t="shared" si="16"/>
        <v>-3</v>
      </c>
      <c r="J104" s="22">
        <f t="shared" si="9"/>
        <v>0</v>
      </c>
      <c r="K104" s="7">
        <v>3060.88</v>
      </c>
      <c r="L104" s="7"/>
      <c r="M104" s="31">
        <f t="shared" si="17"/>
        <v>-3060.88</v>
      </c>
      <c r="N104" s="7">
        <f t="shared" si="12"/>
        <v>0</v>
      </c>
      <c r="O104" s="7">
        <f t="shared" si="13"/>
        <v>-3060.88</v>
      </c>
      <c r="P104" s="104" t="inlineStr">
        <is>
          <t>Исключено: Выключатели автоматические, на ток до 100 А, тип ва 47-100, трехполюсные — 3 шт. прежнего решения: состав (щиты освещения) изменён по ИОС1, изм.3 (ИОС1, л.2–7, стр.14–19; СО стр.49–51, поз.1.6–1.11).</t>
        </is>
      </c>
      <c r="Q104" s="46" t="s">
        <v>35</v>
      </c>
      <c r="R104" s="46" t="inlineStr">
        <is>
          <t>23/085-И-ИОС1, л. 2–7; 23/085-И-ИОС1.СО, л. 2–4, поз. 1.6–1.11</t>
        </is>
      </c>
    </row>
    <row r="105" spans="1:18">
      <c r="A105" s="4">
        <v>83</v>
      </c>
      <c r="B105" s="8">
        <v>83</v>
      </c>
      <c r="C105" s="9" t="s">
        <v>66</v>
      </c>
      <c r="D105" s="9" t="s">
        <v>66</v>
      </c>
      <c r="E105" s="10" t="s">
        <v>67</v>
      </c>
      <c r="F105" s="10" t="s">
        <v>67</v>
      </c>
      <c r="G105" s="5" t="s">
        <v>19</v>
      </c>
      <c r="H105" s="8">
        <v>23</v>
      </c>
      <c r="I105" s="8"/>
      <c r="J105" s="22">
        <f t="shared" si="9"/>
        <v>23</v>
      </c>
      <c r="K105" s="7">
        <v>15476.53</v>
      </c>
      <c r="L105" s="7"/>
      <c r="M105" s="31"/>
      <c r="N105" s="7">
        <f t="shared" si="12"/>
        <v>15476.53</v>
      </c>
      <c r="O105" s="7">
        <f t="shared" si="13"/>
        <v>0</v>
      </c>
      <c r="P105" s="104" t="inlineStr">
        <is>
          <t>Сохранено из утверждённой сметы: 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 — 23 шт. (щиты освещения; ИОС1, л.2–7, стр.14–19; СО стр.49–51, поз.1.6–1.11).</t>
        </is>
      </c>
      <c r="Q105" s="46" t="s">
        <v>35</v>
      </c>
      <c r="R105" s="46" t="inlineStr">
        <is>
          <t>23/085-И-ИОС1, л. 2–7; 23/085-И-ИОС1.СО, л. 2–4, поз. 1.6–1.11</t>
        </is>
      </c>
    </row>
    <row r="106" spans="1:18">
      <c r="A106" s="4">
        <v>84</v>
      </c>
      <c r="B106" s="8">
        <v>84</v>
      </c>
      <c r="C106" s="9" t="s">
        <v>86</v>
      </c>
      <c r="D106" s="9" t="s">
        <v>86</v>
      </c>
      <c r="E106" s="10" t="s">
        <v>87</v>
      </c>
      <c r="F106" s="10" t="s">
        <v>87</v>
      </c>
      <c r="G106" s="5" t="s">
        <v>31</v>
      </c>
      <c r="H106" s="8">
        <v>23</v>
      </c>
      <c r="I106" s="8">
        <f t="shared" si="16"/>
        <v>-23</v>
      </c>
      <c r="J106" s="22">
        <f t="shared" si="9"/>
        <v>0</v>
      </c>
      <c r="K106" s="7">
        <v>1235.33</v>
      </c>
      <c r="L106" s="7"/>
      <c r="M106" s="31">
        <f t="shared" si="17"/>
        <v>-1235.33</v>
      </c>
      <c r="N106" s="7">
        <f t="shared" si="12"/>
        <v>0</v>
      </c>
      <c r="O106" s="7">
        <f t="shared" si="13"/>
        <v>-1235.33</v>
      </c>
      <c r="P106" s="104" t="inlineStr">
        <is>
          <t>Исключено: Выключатели автоматические, на ток до 63 А, тип ва 47-29М, однополюсные — 23 шт. прежнего решения: состав (щиты освещения) изменён по ИОС1, изм.3 (ИОС1, л.2–7, стр.14–19; СО стр.49–51, поз.1.6–1.11).</t>
        </is>
      </c>
      <c r="Q106" s="46" t="s">
        <v>35</v>
      </c>
      <c r="R106" s="46" t="inlineStr">
        <is>
          <t>23/085-И-ИОС1, л. 2–7; 23/085-И-ИОС1.СО, л. 2–4, поз. 1.6–1.11</t>
        </is>
      </c>
    </row>
    <row r="107" spans="1:18" ht="23.25" customHeight="1">
      <c r="A107" s="4"/>
      <c r="B107" s="57" t="s">
        <v>94</v>
      </c>
      <c r="C107" s="58"/>
      <c r="D107" s="58"/>
      <c r="E107" s="58"/>
      <c r="F107" s="49"/>
      <c r="G107" s="49"/>
      <c r="H107" s="49"/>
      <c r="I107" s="8"/>
      <c r="J107" s="22"/>
      <c r="K107" s="7"/>
      <c r="L107" s="7"/>
      <c r="M107" s="31"/>
      <c r="N107" s="7"/>
      <c r="O107" s="7"/>
      <c r="P107" s="45"/>
      <c r="Q107" s="46"/>
      <c r="R107" s="46"/>
    </row>
    <row r="108" spans="1:18">
      <c r="A108" s="4">
        <v>85</v>
      </c>
      <c r="B108" s="8">
        <v>85</v>
      </c>
      <c r="C108" s="9" t="s">
        <v>150</v>
      </c>
      <c r="D108" s="9" t="s">
        <v>150</v>
      </c>
      <c r="E108" s="10" t="s">
        <v>151</v>
      </c>
      <c r="F108" s="10" t="s">
        <v>151</v>
      </c>
      <c r="G108" s="5" t="s">
        <v>18</v>
      </c>
      <c r="H108" s="6">
        <v>0.09</v>
      </c>
      <c r="I108" s="6">
        <f>H108*-1</f>
        <v>-0.09</v>
      </c>
      <c r="J108" s="22">
        <f t="shared" si="9"/>
        <v>0</v>
      </c>
      <c r="K108" s="7">
        <v>1650.16</v>
      </c>
      <c r="L108" s="7"/>
      <c r="M108" s="31">
        <f>K108*-1</f>
        <v>-1650.16</v>
      </c>
      <c r="N108" s="7">
        <f t="shared" si="12"/>
        <v>0</v>
      </c>
      <c r="O108" s="7">
        <f t="shared" si="13"/>
        <v>-1650.16</v>
      </c>
      <c r="P108" s="104" t="inlineStr">
        <is>
          <t>Исключено: Выключатель одноклавишный неутопленного типа при открытой проводке — 9 шт. прежнего решения: состав (электроустановочные изделия сети освещения) изменён по ИОС1, изм.3 (ИОС1, л.15–20, стр.27–32; СО стр.53, поз.4.1).</t>
        </is>
      </c>
      <c r="Q108" s="46" t="s">
        <v>35</v>
      </c>
      <c r="R108" s="46" t="inlineStr">
        <is>
          <t>23/085-И-ИОС1, л. 15–25; 23/085-И-ИОС1.СО, л. 4, 6, поз. 1.16, 4.1</t>
        </is>
      </c>
    </row>
    <row r="109" spans="1:18">
      <c r="A109" s="4">
        <v>86</v>
      </c>
      <c r="B109" s="8">
        <v>86</v>
      </c>
      <c r="C109" s="9" t="s">
        <v>152</v>
      </c>
      <c r="D109" s="9" t="s">
        <v>152</v>
      </c>
      <c r="E109" s="10" t="s">
        <v>153</v>
      </c>
      <c r="F109" s="10" t="s">
        <v>153</v>
      </c>
      <c r="G109" s="5" t="s">
        <v>31</v>
      </c>
      <c r="H109" s="8">
        <v>9</v>
      </c>
      <c r="I109" s="6">
        <f t="shared" ref="I109:I116" si="18">H109*-1</f>
        <v>-9</v>
      </c>
      <c r="J109" s="22">
        <f t="shared" si="9"/>
        <v>0</v>
      </c>
      <c r="K109" s="7">
        <v>704.25</v>
      </c>
      <c r="L109" s="7"/>
      <c r="M109" s="31">
        <f t="shared" ref="M109:M116" si="19">K109*-1</f>
        <v>-704.25</v>
      </c>
      <c r="N109" s="7">
        <f t="shared" si="12"/>
        <v>0</v>
      </c>
      <c r="O109" s="7">
        <f t="shared" si="13"/>
        <v>-704.25</v>
      </c>
      <c r="P109" s="104" t="inlineStr">
        <is>
          <t>Исключено: Выключатели, серия "этюд", напряжение 250 В, сила тока 10 А, открытой установки, одноклавишные, тип ВА10-001 — 9 шт. прежнего решения: состав (электроустановочные изделия сети освещения) изменён по ИОС1, изм.3 (ИОС1, л.15–20, стр.27–32; СО стр.53, поз.4.1).</t>
        </is>
      </c>
      <c r="Q109" s="46" t="s">
        <v>35</v>
      </c>
      <c r="R109" s="46" t="inlineStr">
        <is>
          <t>23/085-И-ИОС1, л. 15–25; 23/085-И-ИОС1.СО, л. 4, 6, поз. 1.16, 4.1</t>
        </is>
      </c>
    </row>
    <row r="110" spans="1:18">
      <c r="A110" s="4">
        <v>87</v>
      </c>
      <c r="B110" s="8">
        <v>87</v>
      </c>
      <c r="C110" s="9" t="s">
        <v>154</v>
      </c>
      <c r="D110" s="9" t="s">
        <v>154</v>
      </c>
      <c r="E110" s="10" t="s">
        <v>155</v>
      </c>
      <c r="F110" s="10" t="s">
        <v>155</v>
      </c>
      <c r="G110" s="5" t="s">
        <v>18</v>
      </c>
      <c r="H110" s="6">
        <v>0.01</v>
      </c>
      <c r="I110" s="6">
        <f t="shared" si="18"/>
        <v>-0.01</v>
      </c>
      <c r="J110" s="22">
        <f t="shared" si="9"/>
        <v>0</v>
      </c>
      <c r="K110" s="7">
        <v>204.43</v>
      </c>
      <c r="L110" s="7"/>
      <c r="M110" s="31">
        <f t="shared" si="19"/>
        <v>-204.43</v>
      </c>
      <c r="N110" s="7">
        <f t="shared" si="12"/>
        <v>0</v>
      </c>
      <c r="O110" s="7">
        <f t="shared" si="13"/>
        <v>-204.43</v>
      </c>
      <c r="P110" s="104" t="inlineStr">
        <is>
          <t>Исключено: Выключатель двухклавишный неутопленного типа при открытой проводке — 1 шт. прежнего решения: состав (электроустановочные изделия сети освещения) изменён по ИОС1, изм.3 (ИОС1, л.15–20, стр.27–32; СО стр.53, поз.4.1).</t>
        </is>
      </c>
      <c r="Q110" s="46" t="s">
        <v>35</v>
      </c>
      <c r="R110" s="46" t="inlineStr">
        <is>
          <t>23/085-И-ИОС1, л. 15–25; 23/085-И-ИОС1.СО, л. 4, 6, поз. 1.16, 4.1</t>
        </is>
      </c>
    </row>
    <row r="111" spans="1:18">
      <c r="A111" s="4">
        <v>88</v>
      </c>
      <c r="B111" s="8">
        <v>88</v>
      </c>
      <c r="C111" s="9" t="s">
        <v>156</v>
      </c>
      <c r="D111" s="9" t="s">
        <v>156</v>
      </c>
      <c r="E111" s="10" t="s">
        <v>157</v>
      </c>
      <c r="F111" s="10" t="s">
        <v>157</v>
      </c>
      <c r="G111" s="5" t="s">
        <v>31</v>
      </c>
      <c r="H111" s="8">
        <v>1</v>
      </c>
      <c r="I111" s="6">
        <f t="shared" si="18"/>
        <v>-1</v>
      </c>
      <c r="J111" s="22">
        <f t="shared" si="9"/>
        <v>0</v>
      </c>
      <c r="K111" s="7">
        <v>76.72</v>
      </c>
      <c r="L111" s="7"/>
      <c r="M111" s="31">
        <f t="shared" si="19"/>
        <v>-76.72</v>
      </c>
      <c r="N111" s="7">
        <f t="shared" si="12"/>
        <v>0</v>
      </c>
      <c r="O111" s="7">
        <f t="shared" si="13"/>
        <v>-76.72</v>
      </c>
      <c r="P111" s="104" t="inlineStr">
        <is>
          <t>Исключено: Выключатели, серия "этюд", напряжение 250 В, сила тока 10 А, открытой установки, двухклавишные, тип ВА10-002 — 1 шт. прежнего решения: состав (электроустановочные изделия сети освещения) изменён по ИОС1, изм.3 (ИОС1, л.15–20, стр.27–32; СО стр.53, поз.4.1).</t>
        </is>
      </c>
      <c r="Q111" s="46" t="s">
        <v>35</v>
      </c>
      <c r="R111" s="46" t="inlineStr">
        <is>
          <t>23/085-И-ИОС1, л. 15–25; 23/085-И-ИОС1.СО, л. 4, 6, поз. 1.16, 4.1</t>
        </is>
      </c>
    </row>
    <row r="112" spans="1:18" ht="153" customHeight="1">
      <c r="A112" s="4">
        <v>89</v>
      </c>
      <c r="B112" s="8">
        <v>89</v>
      </c>
      <c r="C112" s="9" t="s">
        <v>158</v>
      </c>
      <c r="D112" s="9" t="s">
        <v>158</v>
      </c>
      <c r="E112" s="10" t="s">
        <v>159</v>
      </c>
      <c r="F112" s="10" t="s">
        <v>159</v>
      </c>
      <c r="G112" s="5" t="s">
        <v>18</v>
      </c>
      <c r="H112" s="6">
        <v>0.45</v>
      </c>
      <c r="I112" s="6"/>
      <c r="J112" s="22">
        <f t="shared" si="9"/>
        <v>0.45</v>
      </c>
      <c r="K112" s="7">
        <v>7361.89</v>
      </c>
      <c r="L112" s="7"/>
      <c r="M112" s="31"/>
      <c r="N112" s="7">
        <f t="shared" si="12"/>
        <v>7361.89</v>
      </c>
      <c r="O112" s="7">
        <f t="shared" si="13"/>
        <v>0</v>
      </c>
      <c r="P112" s="104" t="inlineStr">
        <is>
          <t>Сохранён монтаж 45 выключателей; вместе с 82 добавленными монтажами получается 127 выключателей по спецификации.</t>
        </is>
      </c>
      <c r="Q112" s="46" t="s">
        <v>35</v>
      </c>
      <c r="R112" s="46" t="inlineStr">
        <is>
          <t>23/085-И-ИОС1, л. 15–25; 23/085-И-ИОС1.СО, л. 4, 6, поз. 1.16, 4.1</t>
        </is>
      </c>
    </row>
    <row r="113" spans="1:18">
      <c r="A113" s="4">
        <v>90</v>
      </c>
      <c r="B113" s="8">
        <v>90</v>
      </c>
      <c r="C113" s="9" t="s">
        <v>160</v>
      </c>
      <c r="D113" s="9" t="s">
        <v>160</v>
      </c>
      <c r="E113" s="10" t="s">
        <v>161</v>
      </c>
      <c r="F113" s="10" t="s">
        <v>161</v>
      </c>
      <c r="G113" s="5" t="s">
        <v>31</v>
      </c>
      <c r="H113" s="8">
        <v>39</v>
      </c>
      <c r="I113" s="6">
        <f t="shared" si="18"/>
        <v>-39</v>
      </c>
      <c r="J113" s="22">
        <f t="shared" si="9"/>
        <v>0</v>
      </c>
      <c r="K113" s="7">
        <v>3124.72</v>
      </c>
      <c r="L113" s="7"/>
      <c r="M113" s="31">
        <f t="shared" si="19"/>
        <v>-3124.72</v>
      </c>
      <c r="N113" s="7">
        <f t="shared" si="12"/>
        <v>0</v>
      </c>
      <c r="O113" s="7">
        <f t="shared" si="13"/>
        <v>-3124.72</v>
      </c>
      <c r="P113" s="104" t="inlineStr">
        <is>
          <t>Исключено: Выключатели, серия "этюд", напряжение 250 В, сила тока 10 А, скрытой установки, одноклавишные, тип ВС10-001 — 39 шт. прежнего решения: состав (электроустановочные изделия сети освещения) изменён по ИОС1, изм.3 (ИОС1, л.15–20, стр.27–32; СО стр.53, поз.4.1).</t>
        </is>
      </c>
      <c r="Q113" s="46" t="s">
        <v>35</v>
      </c>
      <c r="R113" s="46" t="inlineStr">
        <is>
          <t>23/085-И-ИОС1, л. 15–25; 23/085-И-ИОС1.СО, л. 4, 6, поз. 1.16, 4.1</t>
        </is>
      </c>
    </row>
    <row r="114" spans="1:18">
      <c r="A114" s="4">
        <v>91</v>
      </c>
      <c r="B114" s="8">
        <v>91</v>
      </c>
      <c r="C114" s="9" t="s">
        <v>162</v>
      </c>
      <c r="D114" s="9" t="s">
        <v>162</v>
      </c>
      <c r="E114" s="10" t="s">
        <v>163</v>
      </c>
      <c r="F114" s="10" t="s">
        <v>163</v>
      </c>
      <c r="G114" s="5" t="s">
        <v>31</v>
      </c>
      <c r="H114" s="8">
        <v>6</v>
      </c>
      <c r="I114" s="6">
        <f t="shared" si="18"/>
        <v>-6</v>
      </c>
      <c r="J114" s="22">
        <f t="shared" si="9"/>
        <v>0</v>
      </c>
      <c r="K114" s="7">
        <v>102.7</v>
      </c>
      <c r="L114" s="7"/>
      <c r="M114" s="31">
        <f t="shared" si="19"/>
        <v>-102.7</v>
      </c>
      <c r="N114" s="7">
        <f t="shared" si="12"/>
        <v>0</v>
      </c>
      <c r="O114" s="7">
        <f t="shared" si="13"/>
        <v>-102.7</v>
      </c>
      <c r="P114" s="104" t="inlineStr">
        <is>
          <t>Исключено: Выключатели для внутренних электропроводок при напряжении 250 В и силе тока 6 А проходные с двухсторонней кнопкой марки ПР-6-602-1/250 — 6 шт. прежнего решения: состав (электроустановочные изделия сети освещения) изменён по ИОС1, изм.3 (ИОС1, л.15–20, стр.27–32; СО стр.53, поз.4.1).</t>
        </is>
      </c>
      <c r="Q114" s="46" t="s">
        <v>35</v>
      </c>
      <c r="R114" s="46" t="inlineStr">
        <is>
          <t>23/085-И-ИОС1, л. 15–25; 23/085-И-ИОС1.СО, л. 4, 6, поз. 1.16, 4.1</t>
        </is>
      </c>
    </row>
    <row r="115" spans="1:18">
      <c r="A115" s="4">
        <v>92</v>
      </c>
      <c r="B115" s="8">
        <v>92</v>
      </c>
      <c r="C115" s="9" t="s">
        <v>164</v>
      </c>
      <c r="D115" s="9" t="s">
        <v>164</v>
      </c>
      <c r="E115" s="10" t="s">
        <v>165</v>
      </c>
      <c r="F115" s="10" t="s">
        <v>165</v>
      </c>
      <c r="G115" s="5" t="s">
        <v>18</v>
      </c>
      <c r="H115" s="6">
        <v>0.04</v>
      </c>
      <c r="I115" s="6">
        <f t="shared" si="18"/>
        <v>-0.04</v>
      </c>
      <c r="J115" s="22">
        <f t="shared" si="9"/>
        <v>0</v>
      </c>
      <c r="K115" s="7">
        <v>649.01</v>
      </c>
      <c r="L115" s="7"/>
      <c r="M115" s="31">
        <f t="shared" si="19"/>
        <v>-649.01</v>
      </c>
      <c r="N115" s="7">
        <f t="shared" si="12"/>
        <v>0</v>
      </c>
      <c r="O115" s="7">
        <f t="shared" si="13"/>
        <v>-649.01</v>
      </c>
      <c r="P115" s="104" t="inlineStr">
        <is>
          <t>Исключено: Выключатель двухклавишный утопленного типа при скрытой проводке — 4 шт. прежнего решения: состав (электроустановочные изделия сети освещения) изменён по ИОС1, изм.3 (ИОС1, л.15–20, стр.27–32; СО стр.53, поз.4.1).</t>
        </is>
      </c>
      <c r="Q115" s="46" t="s">
        <v>35</v>
      </c>
      <c r="R115" s="46" t="inlineStr">
        <is>
          <t>23/085-И-ИОС1, л. 15–25; 23/085-И-ИОС1.СО, л. 4, 6, поз. 1.16, 4.1</t>
        </is>
      </c>
    </row>
    <row r="116" spans="1:18">
      <c r="A116" s="4">
        <v>93</v>
      </c>
      <c r="B116" s="8">
        <v>93</v>
      </c>
      <c r="C116" s="9" t="s">
        <v>166</v>
      </c>
      <c r="D116" s="9" t="s">
        <v>166</v>
      </c>
      <c r="E116" s="10" t="s">
        <v>167</v>
      </c>
      <c r="F116" s="10" t="s">
        <v>167</v>
      </c>
      <c r="G116" s="5" t="s">
        <v>31</v>
      </c>
      <c r="H116" s="8">
        <v>4</v>
      </c>
      <c r="I116" s="6">
        <f t="shared" si="18"/>
        <v>-4</v>
      </c>
      <c r="J116" s="22">
        <f t="shared" si="9"/>
        <v>0</v>
      </c>
      <c r="K116" s="7">
        <v>305.47000000000003</v>
      </c>
      <c r="L116" s="7"/>
      <c r="M116" s="31">
        <f t="shared" si="19"/>
        <v>-305.47</v>
      </c>
      <c r="N116" s="7">
        <f t="shared" si="12"/>
        <v>0</v>
      </c>
      <c r="O116" s="7">
        <f t="shared" si="13"/>
        <v>-305.47</v>
      </c>
      <c r="P116" s="104" t="inlineStr">
        <is>
          <t>Исключено: Выключатели, серия "этюд", напряжение 250 В, сила тока 10 А, скрытой установки, двухклавишные, тип ВС10-002 — 4 шт. прежнего решения: состав (электроустановочные изделия сети освещения) изменён по ИОС1, изм.3 (ИОС1, л.15–20, стр.27–32; СО стр.53, поз.4.1).</t>
        </is>
      </c>
      <c r="Q116" s="46" t="s">
        <v>35</v>
      </c>
      <c r="R116" s="46" t="inlineStr">
        <is>
          <t>23/085-И-ИОС1, л. 15–25; 23/085-И-ИОС1.СО, л. 4, 6, поз. 1.16, 4.1</t>
        </is>
      </c>
    </row>
    <row r="117" spans="1:18">
      <c r="A117" s="4">
        <v>94</v>
      </c>
      <c r="B117" s="8">
        <v>94</v>
      </c>
      <c r="C117" s="9" t="s">
        <v>168</v>
      </c>
      <c r="D117" s="9" t="s">
        <v>168</v>
      </c>
      <c r="E117" s="10" t="s">
        <v>169</v>
      </c>
      <c r="F117" s="10" t="s">
        <v>169</v>
      </c>
      <c r="G117" s="5" t="s">
        <v>19</v>
      </c>
      <c r="H117" s="8">
        <v>2</v>
      </c>
      <c r="I117" s="6"/>
      <c r="J117" s="22">
        <f t="shared" si="9"/>
        <v>2</v>
      </c>
      <c r="K117" s="7">
        <v>1389.04</v>
      </c>
      <c r="L117" s="7"/>
      <c r="M117" s="31"/>
      <c r="N117" s="7">
        <f t="shared" si="12"/>
        <v>1389.04</v>
      </c>
      <c r="O117" s="7">
        <f t="shared" si="13"/>
        <v>0</v>
      </c>
      <c r="P117" s="104" t="inlineStr">
        <is>
          <t>Сохранён монтаж двух ящиков с понижающими трансформаторами из утверждённой сметы; вместе с двумя добавленными — 4 шт. по ИОС1 (стр.11; СО стр.51, поз.1.16).</t>
        </is>
      </c>
      <c r="Q117" s="46" t="s">
        <v>35</v>
      </c>
      <c r="R117" s="46" t="inlineStr">
        <is>
          <t>23/085-И-ИОС1, л. 15–25; 23/085-И-ИОС1.СО, л. 4, 6, поз. 1.16, 4.1</t>
        </is>
      </c>
    </row>
    <row r="118" spans="1:18">
      <c r="A118" s="4">
        <v>95</v>
      </c>
      <c r="B118" s="8">
        <v>95</v>
      </c>
      <c r="C118" s="9" t="s">
        <v>170</v>
      </c>
      <c r="D118" s="9" t="s">
        <v>170</v>
      </c>
      <c r="E118" s="10" t="s">
        <v>171</v>
      </c>
      <c r="F118" s="10" t="s">
        <v>171</v>
      </c>
      <c r="G118" s="5" t="s">
        <v>31</v>
      </c>
      <c r="H118" s="8">
        <v>2</v>
      </c>
      <c r="I118" s="6"/>
      <c r="J118" s="22">
        <f t="shared" si="9"/>
        <v>2</v>
      </c>
      <c r="K118" s="7">
        <v>2622.97</v>
      </c>
      <c r="L118" s="7"/>
      <c r="M118" s="31"/>
      <c r="N118" s="7">
        <f t="shared" si="12"/>
        <v>2622.97</v>
      </c>
      <c r="O118" s="7">
        <f t="shared" si="13"/>
        <v>0</v>
      </c>
      <c r="P118" s="104" t="inlineStr">
        <is>
          <t>Сохранены два ящика ЯТП-0,25 из утверждённой сметы; вместе с двумя добавленными — 4 шт. по ИОС1 (СО стр.51, поз.1.16).</t>
        </is>
      </c>
      <c r="Q118" s="46" t="s">
        <v>35</v>
      </c>
      <c r="R118" s="46" t="inlineStr">
        <is>
          <t>23/085-И-ИОС1, л. 15–25; 23/085-И-ИОС1.СО, л. 4, 6, поз. 1.16, 4.1</t>
        </is>
      </c>
    </row>
    <row r="119" spans="1:18" ht="19.5" customHeight="1">
      <c r="A119" s="4"/>
      <c r="B119" s="57" t="s">
        <v>172</v>
      </c>
      <c r="C119" s="58"/>
      <c r="D119" s="58"/>
      <c r="E119" s="58"/>
      <c r="F119" s="58"/>
      <c r="G119" s="49"/>
      <c r="H119" s="49"/>
      <c r="I119" s="8"/>
      <c r="J119" s="22"/>
      <c r="K119" s="7"/>
      <c r="L119" s="7"/>
      <c r="M119" s="31"/>
      <c r="N119" s="7"/>
      <c r="O119" s="7"/>
      <c r="P119" s="45"/>
      <c r="Q119" s="46"/>
      <c r="R119" s="46"/>
    </row>
    <row r="120" spans="1:18" ht="153" customHeight="1">
      <c r="A120" s="4">
        <v>96</v>
      </c>
      <c r="B120" s="8">
        <v>96</v>
      </c>
      <c r="C120" s="9" t="s">
        <v>173</v>
      </c>
      <c r="D120" s="9" t="s">
        <v>173</v>
      </c>
      <c r="E120" s="10" t="s">
        <v>174</v>
      </c>
      <c r="F120" s="10" t="s">
        <v>174</v>
      </c>
      <c r="G120" s="5" t="s">
        <v>18</v>
      </c>
      <c r="H120" s="6">
        <v>1.26</v>
      </c>
      <c r="I120" s="6"/>
      <c r="J120" s="22">
        <f t="shared" si="9"/>
        <v>1.26</v>
      </c>
      <c r="K120" s="7">
        <v>176473.51</v>
      </c>
      <c r="L120" s="7"/>
      <c r="M120" s="31"/>
      <c r="N120" s="7">
        <f t="shared" si="12"/>
        <v>176473.51</v>
      </c>
      <c r="O120" s="7">
        <f t="shared" si="13"/>
        <v>0</v>
      </c>
      <c r="P120" s="104" t="inlineStr">
        <is>
          <t>Сохранён монтаж 126 светильников в подвесном потолке; вместе с добавленными 126 получается 252 шт. по поз. 2.1.</t>
        </is>
      </c>
      <c r="Q120" s="46" t="s">
        <v>35</v>
      </c>
      <c r="R120" s="46" t="inlineStr">
        <is>
          <t>23/085-И-ИОС1, л. 15–20; 23/085-И-ИОС1.СО, л. 4–5, поз. 2.1–2.8</t>
        </is>
      </c>
    </row>
    <row r="121" spans="1:18">
      <c r="A121" s="4">
        <v>97</v>
      </c>
      <c r="B121" s="8">
        <v>97</v>
      </c>
      <c r="C121" s="9" t="s">
        <v>175</v>
      </c>
      <c r="D121" s="9" t="s">
        <v>175</v>
      </c>
      <c r="E121" s="10" t="s">
        <v>176</v>
      </c>
      <c r="F121" s="10" t="s">
        <v>176</v>
      </c>
      <c r="G121" s="5" t="s">
        <v>31</v>
      </c>
      <c r="H121" s="8">
        <v>126</v>
      </c>
      <c r="I121" s="6">
        <f t="shared" ref="I121:I129" si="20">H121*-1</f>
        <v>-126</v>
      </c>
      <c r="J121" s="22">
        <f t="shared" si="9"/>
        <v>0</v>
      </c>
      <c r="K121" s="7">
        <v>325539.21000000002</v>
      </c>
      <c r="L121" s="7"/>
      <c r="M121" s="31">
        <f t="shared" ref="M121:M129" si="21">K121*-1</f>
        <v>-325539.21</v>
      </c>
      <c r="N121" s="7">
        <f t="shared" si="12"/>
        <v>0</v>
      </c>
      <c r="O121" s="7">
        <f t="shared" si="13"/>
        <v>-325539.21</v>
      </c>
      <c r="P121" s="104" t="inlineStr">
        <is>
          <t>Исключено: Светильники с люминесцентными лампами, потолочные, с зеркальной решеткой, артикул PRB/S 4×18 — 126 шт. прежнего решения: состав (светильники) изменён по ИОС1, изм.3 (ИОС1, л.15–20, стр.27–32; СО стр.51–52, поз.2).</t>
        </is>
      </c>
      <c r="Q121" s="46" t="s">
        <v>35</v>
      </c>
      <c r="R121" s="46" t="inlineStr">
        <is>
          <t>23/085-И-ИОС1, л. 15–20; 23/085-И-ИОС1.СО, л. 4–5, поз. 2.1–2.8</t>
        </is>
      </c>
    </row>
    <row r="122" spans="1:18" ht="140.25">
      <c r="A122" s="4">
        <v>98</v>
      </c>
      <c r="B122" s="8">
        <v>98</v>
      </c>
      <c r="C122" s="9" t="s">
        <v>177</v>
      </c>
      <c r="D122" s="9" t="s">
        <v>177</v>
      </c>
      <c r="E122" s="10" t="s">
        <v>178</v>
      </c>
      <c r="F122" s="10" t="s">
        <v>178</v>
      </c>
      <c r="G122" s="5" t="s">
        <v>18</v>
      </c>
      <c r="H122" s="6">
        <v>0.23</v>
      </c>
      <c r="I122" s="6"/>
      <c r="J122" s="22">
        <f t="shared" si="9"/>
        <v>0.23</v>
      </c>
      <c r="K122" s="7">
        <v>17529.64</v>
      </c>
      <c r="L122" s="7"/>
      <c r="M122" s="31"/>
      <c r="N122" s="7">
        <f t="shared" si="12"/>
        <v>17529.64</v>
      </c>
      <c r="O122" s="7">
        <f t="shared" si="13"/>
        <v>0</v>
      </c>
      <c r="P122" s="104" t="inlineStr">
        <is>
          <t>Сохранён монтаж 23 подвесных светильников; объём входит в общий баланс 145 светильников поз. 2.2–2.6.</t>
        </is>
      </c>
      <c r="Q122" s="46" t="s">
        <v>35</v>
      </c>
      <c r="R122" s="46" t="inlineStr">
        <is>
          <t>23/085-И-ИОС1, л. 15–20; 23/085-И-ИОС1.СО, л. 4–5, поз. 2.1–2.8</t>
        </is>
      </c>
    </row>
    <row r="123" spans="1:18">
      <c r="A123" s="4">
        <v>99</v>
      </c>
      <c r="B123" s="8">
        <v>99</v>
      </c>
      <c r="C123" s="9" t="s">
        <v>179</v>
      </c>
      <c r="D123" s="9" t="s">
        <v>179</v>
      </c>
      <c r="E123" s="10" t="s">
        <v>180</v>
      </c>
      <c r="F123" s="10" t="s">
        <v>180</v>
      </c>
      <c r="G123" s="5" t="s">
        <v>31</v>
      </c>
      <c r="H123" s="8">
        <v>12</v>
      </c>
      <c r="I123" s="6">
        <f t="shared" si="20"/>
        <v>-12</v>
      </c>
      <c r="J123" s="22">
        <f t="shared" si="9"/>
        <v>0</v>
      </c>
      <c r="K123" s="7">
        <v>18034.080000000002</v>
      </c>
      <c r="L123" s="7"/>
      <c r="M123" s="31">
        <f t="shared" si="21"/>
        <v>-18034.08</v>
      </c>
      <c r="N123" s="7">
        <f t="shared" si="12"/>
        <v>0</v>
      </c>
      <c r="O123" s="7">
        <f t="shared" si="13"/>
        <v>-18034.08</v>
      </c>
      <c r="P123" s="104" t="inlineStr">
        <is>
          <t>Исключено: Светильники с люминесцентными лампами, потолочные, с рассеивателем и решеткой, марка ЛПО46-2×36-504 (ЛПО46 2х18) — 12 шт. прежнего решения: состав (светильники) изменён по ИОС1, изм.3 (ИОС1, л.15–20, стр.27–32; СО стр.51–52, поз.2).</t>
        </is>
      </c>
      <c r="Q123" s="46" t="s">
        <v>35</v>
      </c>
      <c r="R123" s="46" t="inlineStr">
        <is>
          <t>23/085-И-ИОС1, л. 15–20; 23/085-И-ИОС1.СО, л. 4–5, поз. 2.1–2.8</t>
        </is>
      </c>
    </row>
    <row r="124" spans="1:18">
      <c r="A124" s="4">
        <v>100</v>
      </c>
      <c r="B124" s="8">
        <v>100</v>
      </c>
      <c r="C124" s="9" t="s">
        <v>181</v>
      </c>
      <c r="D124" s="9" t="s">
        <v>181</v>
      </c>
      <c r="E124" s="10" t="s">
        <v>182</v>
      </c>
      <c r="F124" s="10" t="s">
        <v>182</v>
      </c>
      <c r="G124" s="5" t="s">
        <v>31</v>
      </c>
      <c r="H124" s="8">
        <v>11</v>
      </c>
      <c r="I124" s="6">
        <f t="shared" si="20"/>
        <v>-11</v>
      </c>
      <c r="J124" s="22">
        <f t="shared" si="9"/>
        <v>0</v>
      </c>
      <c r="K124" s="7">
        <v>10468.94</v>
      </c>
      <c r="L124" s="7"/>
      <c r="M124" s="31">
        <f t="shared" si="21"/>
        <v>-10468.94</v>
      </c>
      <c r="N124" s="7">
        <f t="shared" si="12"/>
        <v>0</v>
      </c>
      <c r="O124" s="7">
        <f t="shared" si="13"/>
        <v>-10468.94</v>
      </c>
      <c r="P124" s="104" t="inlineStr">
        <is>
          <t>Исключено: Светильники с люминесцентными лампами, подвесные, влагозащищенные, марка лсп 40-2×36 (ЛСП44 2х18) — 11 шт. прежнего решения: состав (светильники) изменён по ИОС1, изм.3 (ИОС1, л.15–20, стр.27–32; СО стр.51–52, поз.2).</t>
        </is>
      </c>
      <c r="Q124" s="46" t="s">
        <v>35</v>
      </c>
      <c r="R124" s="46" t="inlineStr">
        <is>
          <t>23/085-И-ИОС1, л. 15–20; 23/085-И-ИОС1.СО, л. 4–5, поз. 2.1–2.8</t>
        </is>
      </c>
    </row>
    <row r="125" spans="1:18" ht="127.5">
      <c r="A125" s="4">
        <v>101</v>
      </c>
      <c r="B125" s="8">
        <v>101</v>
      </c>
      <c r="C125" s="9" t="s">
        <v>183</v>
      </c>
      <c r="D125" s="9" t="s">
        <v>183</v>
      </c>
      <c r="E125" s="10" t="s">
        <v>184</v>
      </c>
      <c r="F125" s="10" t="s">
        <v>184</v>
      </c>
      <c r="G125" s="5" t="s">
        <v>18</v>
      </c>
      <c r="H125" s="6">
        <v>0.17</v>
      </c>
      <c r="I125" s="6"/>
      <c r="J125" s="22">
        <f t="shared" si="9"/>
        <v>0.17</v>
      </c>
      <c r="K125" s="7">
        <v>11580.07</v>
      </c>
      <c r="L125" s="7"/>
      <c r="M125" s="31"/>
      <c r="N125" s="7">
        <f t="shared" si="12"/>
        <v>11580.07</v>
      </c>
      <c r="O125" s="7">
        <f t="shared" si="13"/>
        <v>0</v>
      </c>
      <c r="P125" s="104" t="inlineStr">
        <is>
          <t>Сохранён монтаж 17 отдельно устанавливаемых светильников; объём входит в общий баланс поз. 2.2–2.6.</t>
        </is>
      </c>
      <c r="Q125" s="46" t="s">
        <v>35</v>
      </c>
      <c r="R125" s="46" t="inlineStr">
        <is>
          <t>23/085-И-ИОС1, л. 15–20; 23/085-И-ИОС1.СО, л. 4–5, поз. 2.1–2.8</t>
        </is>
      </c>
    </row>
    <row r="126" spans="1:18">
      <c r="A126" s="4">
        <v>102</v>
      </c>
      <c r="B126" s="8">
        <v>102</v>
      </c>
      <c r="C126" s="9" t="s">
        <v>185</v>
      </c>
      <c r="D126" s="9" t="s">
        <v>185</v>
      </c>
      <c r="E126" s="10" t="s">
        <v>186</v>
      </c>
      <c r="F126" s="10" t="s">
        <v>186</v>
      </c>
      <c r="G126" s="5" t="s">
        <v>31</v>
      </c>
      <c r="H126" s="8">
        <v>6</v>
      </c>
      <c r="I126" s="6">
        <f t="shared" si="20"/>
        <v>-6</v>
      </c>
      <c r="J126" s="22">
        <f t="shared" si="9"/>
        <v>0</v>
      </c>
      <c r="K126" s="7">
        <v>8994.4500000000007</v>
      </c>
      <c r="L126" s="7"/>
      <c r="M126" s="31">
        <f t="shared" si="21"/>
        <v>-8994.45</v>
      </c>
      <c r="N126" s="7">
        <f t="shared" si="12"/>
        <v>0</v>
      </c>
      <c r="O126" s="7">
        <f t="shared" si="13"/>
        <v>-8994.45</v>
      </c>
      <c r="P126" s="104" t="inlineStr">
        <is>
          <t>Исключено: Светильники "бриз" с люминесцентными лампами для аварийного освещения общественных и промышленных зданий, настенные, степень защиты IP42, в комплекте с лампами, марка лбо 41-8-881-УХЛ4 (ЛБО46 41хх36) — 6 шт. прежнего решения: состав (светильники) изменён по ИОС1, изм.3 (ИОС1, л.15–20, стр.27–32; СО стр.51–52, поз.2).</t>
        </is>
      </c>
      <c r="Q126" s="46" t="s">
        <v>35</v>
      </c>
      <c r="R126" s="46" t="inlineStr">
        <is>
          <t>23/085-И-ИОС1, л. 15–20; 23/085-И-ИОС1.СО, л. 4–5, поз. 2.1–2.8</t>
        </is>
      </c>
    </row>
    <row r="127" spans="1:18">
      <c r="A127" s="4">
        <v>103</v>
      </c>
      <c r="B127" s="8">
        <v>103</v>
      </c>
      <c r="C127" s="9" t="s">
        <v>187</v>
      </c>
      <c r="D127" s="9" t="s">
        <v>187</v>
      </c>
      <c r="E127" s="10" t="s">
        <v>188</v>
      </c>
      <c r="F127" s="10" t="s">
        <v>188</v>
      </c>
      <c r="G127" s="5" t="s">
        <v>31</v>
      </c>
      <c r="H127" s="8">
        <v>11</v>
      </c>
      <c r="I127" s="6">
        <f t="shared" si="20"/>
        <v>-11</v>
      </c>
      <c r="J127" s="22">
        <f t="shared" si="9"/>
        <v>0</v>
      </c>
      <c r="K127" s="7">
        <v>22741.54</v>
      </c>
      <c r="L127" s="7"/>
      <c r="M127" s="31">
        <f t="shared" si="21"/>
        <v>-22741.54</v>
      </c>
      <c r="N127" s="7">
        <f t="shared" si="12"/>
        <v>0</v>
      </c>
      <c r="O127" s="7">
        <f t="shared" si="13"/>
        <v>-22741.54</v>
      </c>
      <c r="P127" s="104" t="inlineStr">
        <is>
          <t>Исключено: Светильники с люминесцентными лампами, потолочные, степень защиты IP54, с опаловым рассеивателем, артикул С360/1×32 — 11 шт. прежнего решения: состав (светильники) изменён по ИОС1, изм.3 (ИОС1, л.15–20, стр.27–32; СО стр.51–52, поз.2).</t>
        </is>
      </c>
      <c r="Q127" s="46" t="s">
        <v>35</v>
      </c>
      <c r="R127" s="46" t="inlineStr">
        <is>
          <t>23/085-И-ИОС1, л. 15–20; 23/085-И-ИОС1.СО, л. 4–5, поз. 2.1–2.8</t>
        </is>
      </c>
    </row>
    <row r="128" spans="1:18">
      <c r="A128" s="4">
        <v>104</v>
      </c>
      <c r="B128" s="8">
        <v>104</v>
      </c>
      <c r="C128" s="9" t="s">
        <v>189</v>
      </c>
      <c r="D128" s="9" t="s">
        <v>189</v>
      </c>
      <c r="E128" s="10" t="s">
        <v>190</v>
      </c>
      <c r="F128" s="10" t="s">
        <v>190</v>
      </c>
      <c r="G128" s="5" t="s">
        <v>191</v>
      </c>
      <c r="H128" s="8">
        <v>55</v>
      </c>
      <c r="I128" s="6">
        <f t="shared" si="20"/>
        <v>-55</v>
      </c>
      <c r="J128" s="22">
        <f t="shared" si="9"/>
        <v>0</v>
      </c>
      <c r="K128" s="7">
        <v>15690.09</v>
      </c>
      <c r="L128" s="7"/>
      <c r="M128" s="31">
        <f t="shared" si="21"/>
        <v>-15690.09</v>
      </c>
      <c r="N128" s="7">
        <f t="shared" si="12"/>
        <v>0</v>
      </c>
      <c r="O128" s="7">
        <f t="shared" si="13"/>
        <v>-15690.09</v>
      </c>
      <c r="P128" s="104" t="inlineStr">
        <is>
          <t>Исключено: Лампы люминесцентные ртутные низкого давления, тип цоколя G 13, марка L 18W/640,765 — 550 шт. прежнего решения: состав (светильники) изменён по ИОС1, изм.3 (ИОС1, л.15–20, стр.27–32; СО стр.51–52, поз.2).</t>
        </is>
      </c>
      <c r="Q128" s="46" t="s">
        <v>35</v>
      </c>
      <c r="R128" s="46" t="inlineStr">
        <is>
          <t>23/085-И-ИОС1, л. 15–20; 23/085-И-ИОС1.СО, л. 4–5, поз. 2.1–2.8</t>
        </is>
      </c>
    </row>
    <row r="129" spans="1:18">
      <c r="A129" s="4">
        <v>105</v>
      </c>
      <c r="B129" s="8">
        <v>105</v>
      </c>
      <c r="C129" s="9" t="s">
        <v>192</v>
      </c>
      <c r="D129" s="9" t="s">
        <v>192</v>
      </c>
      <c r="E129" s="10" t="s">
        <v>193</v>
      </c>
      <c r="F129" s="10" t="s">
        <v>193</v>
      </c>
      <c r="G129" s="5" t="s">
        <v>191</v>
      </c>
      <c r="H129" s="2">
        <v>0.6</v>
      </c>
      <c r="I129" s="6">
        <f t="shared" si="20"/>
        <v>-0.6</v>
      </c>
      <c r="J129" s="22">
        <f t="shared" si="9"/>
        <v>0</v>
      </c>
      <c r="K129" s="7">
        <v>224.85</v>
      </c>
      <c r="L129" s="7"/>
      <c r="M129" s="31">
        <f t="shared" si="21"/>
        <v>-224.85</v>
      </c>
      <c r="N129" s="7">
        <f t="shared" si="12"/>
        <v>0</v>
      </c>
      <c r="O129" s="7">
        <f t="shared" si="13"/>
        <v>-224.85</v>
      </c>
      <c r="P129" s="104" t="inlineStr">
        <is>
          <t>Исключено: Лампы люминесцентные ртутные низкого давления, тип цоколя G 13, марка L 36W/640,765 — 6 шт. прежнего решения: состав (светильники) изменён по ИОС1, изм.3 (ИОС1, л.15–20, стр.27–32; СО стр.51–52, поз.2).</t>
        </is>
      </c>
      <c r="Q129" s="46" t="s">
        <v>35</v>
      </c>
      <c r="R129" s="46" t="inlineStr">
        <is>
          <t>23/085-И-ИОС1, л. 15–20; 23/085-И-ИОС1.СО, л. 4–5, поз. 2.1–2.8</t>
        </is>
      </c>
    </row>
    <row r="130" spans="1:18" ht="22.5" customHeight="1">
      <c r="A130" s="4"/>
      <c r="B130" s="57" t="s">
        <v>101</v>
      </c>
      <c r="C130" s="58"/>
      <c r="D130" s="58"/>
      <c r="E130" s="58"/>
      <c r="F130" s="49"/>
      <c r="G130" s="49"/>
      <c r="H130" s="49"/>
      <c r="I130" s="8"/>
      <c r="J130" s="22"/>
      <c r="K130" s="7"/>
      <c r="L130" s="7"/>
      <c r="M130" s="31"/>
      <c r="N130" s="7"/>
      <c r="O130" s="7"/>
      <c r="P130" s="45"/>
      <c r="Q130" s="46"/>
      <c r="R130" s="46"/>
    </row>
    <row r="131" spans="1:18">
      <c r="A131" s="4">
        <v>106</v>
      </c>
      <c r="B131" s="8">
        <v>106</v>
      </c>
      <c r="C131" s="9" t="s">
        <v>102</v>
      </c>
      <c r="D131" s="9" t="s">
        <v>102</v>
      </c>
      <c r="E131" s="10" t="s">
        <v>103</v>
      </c>
      <c r="F131" s="10" t="s">
        <v>103</v>
      </c>
      <c r="G131" s="5" t="s">
        <v>17</v>
      </c>
      <c r="H131" s="6">
        <v>12.01</v>
      </c>
      <c r="I131" s="8"/>
      <c r="J131" s="22">
        <f t="shared" ref="J131:J150" si="22">H131+I131</f>
        <v>12.01</v>
      </c>
      <c r="K131" s="7">
        <v>144640.49</v>
      </c>
      <c r="L131" s="7"/>
      <c r="M131" s="31"/>
      <c r="N131" s="7">
        <f t="shared" si="12"/>
        <v>144640.49</v>
      </c>
      <c r="O131" s="7">
        <f t="shared" si="13"/>
        <v>0</v>
      </c>
      <c r="P131" s="104" t="inlineStr">
        <is>
          <t>Сохранён монтаж 1 201 м трубы d20 из утверждённой сметы в сети освещения; общий объём с добавленным монтажом — 7 275 м по ИОС1 (СО стр.53, поз.5.4).</t>
        </is>
      </c>
      <c r="Q131" s="46" t="s">
        <v>35</v>
      </c>
      <c r="R131" s="46" t="inlineStr">
        <is>
          <t>23/085-И-ИОС1, л. 15–32; 23/085-И-ИОС1.СО, л. 5–6, поз. 3–5</t>
        </is>
      </c>
    </row>
    <row r="132" spans="1:18">
      <c r="A132" s="4">
        <v>107</v>
      </c>
      <c r="B132" s="8">
        <v>107</v>
      </c>
      <c r="C132" s="9" t="s">
        <v>104</v>
      </c>
      <c r="D132" s="9" t="s">
        <v>104</v>
      </c>
      <c r="E132" s="10" t="s">
        <v>105</v>
      </c>
      <c r="F132" s="10" t="s">
        <v>105</v>
      </c>
      <c r="G132" s="5" t="s">
        <v>30</v>
      </c>
      <c r="H132" s="8">
        <v>1201</v>
      </c>
      <c r="I132" s="8">
        <f>H132*-1</f>
        <v>-1201</v>
      </c>
      <c r="J132" s="22">
        <f t="shared" si="22"/>
        <v>0</v>
      </c>
      <c r="K132" s="7">
        <v>13952.98</v>
      </c>
      <c r="L132" s="7"/>
      <c r="M132" s="31">
        <f t="shared" ref="M132" si="23">K132*-1</f>
        <v>-13952.98</v>
      </c>
      <c r="N132" s="7">
        <f t="shared" si="12"/>
        <v>0</v>
      </c>
      <c r="O132" s="7">
        <f t="shared" si="13"/>
        <v>-13952.98</v>
      </c>
      <c r="P132" s="104" t="inlineStr">
        <is>
          <t>Исключено: Трубы поливинилхлоридные для электропроводок, гладкие, усиленного типа из отходов пвх, наружный диаметр 25 мм, толщина стенки 1,5 мм — 1 201 м прежнего решения: состав (кабели и кабеленесущие конструкции сети освещения) изменён по ИОС1, изм.3 (ИОС1, СО стр.52–53, поз.3, 5).</t>
        </is>
      </c>
      <c r="Q132" s="42" t="inlineStr">
        <is>
          <t>117/15-ЭС</t>
        </is>
      </c>
      <c r="R132" s="42" t="inlineStr">
        <is>
          <t>23/085-И-ИОС1, л. 15–32; 23/085-И-ИОС1.СО, л. 5–6, поз. 3–5</t>
        </is>
      </c>
    </row>
    <row r="133" spans="1:18">
      <c r="A133" s="4">
        <v>108</v>
      </c>
      <c r="B133" s="8">
        <v>108</v>
      </c>
      <c r="C133" s="9" t="s">
        <v>110</v>
      </c>
      <c r="D133" s="9" t="s">
        <v>110</v>
      </c>
      <c r="E133" s="10" t="s">
        <v>111</v>
      </c>
      <c r="F133" s="10" t="s">
        <v>111</v>
      </c>
      <c r="G133" s="5" t="s">
        <v>17</v>
      </c>
      <c r="H133" s="6">
        <v>9.7100000000000009</v>
      </c>
      <c r="I133" s="8"/>
      <c r="J133" s="22">
        <f t="shared" si="22"/>
        <v>9.71</v>
      </c>
      <c r="K133" s="7">
        <v>31642.97</v>
      </c>
      <c r="L133" s="7"/>
      <c r="M133" s="31"/>
      <c r="N133" s="7">
        <f t="shared" si="12"/>
        <v>31642.97</v>
      </c>
      <c r="O133" s="7">
        <f t="shared" si="13"/>
        <v>0</v>
      </c>
      <c r="P133" s="104" t="inlineStr">
        <is>
          <t>Сохранена протяжка 971 м кабелей сети освещения в трубах из утверждённой сметы; общий объём протяжки по объекту — 7 305 м при 7 275 м трубы d20 по ИОС1 (СО стр.53, поз.5.4).</t>
        </is>
      </c>
      <c r="Q133" s="46" t="s">
        <v>35</v>
      </c>
      <c r="R133" s="46" t="inlineStr">
        <is>
          <t>23/085-И-ИОС1, л. 15–32; 23/085-И-ИОС1.СО, л. 5–6, поз. 3–5</t>
        </is>
      </c>
    </row>
    <row r="134" spans="1:18" ht="344.25">
      <c r="A134" s="4">
        <v>109</v>
      </c>
      <c r="B134" s="8">
        <v>109</v>
      </c>
      <c r="C134" s="9" t="s">
        <v>112</v>
      </c>
      <c r="D134" s="9" t="s">
        <v>112</v>
      </c>
      <c r="E134" s="10" t="s">
        <v>113</v>
      </c>
      <c r="F134" s="10" t="s">
        <v>113</v>
      </c>
      <c r="G134" s="5" t="s">
        <v>114</v>
      </c>
      <c r="H134" s="1">
        <v>0.65600000000000003</v>
      </c>
      <c r="I134" s="8"/>
      <c r="J134" s="22">
        <f t="shared" si="22"/>
        <v>0.656</v>
      </c>
      <c r="K134" s="7">
        <v>21333</v>
      </c>
      <c r="L134" s="7"/>
      <c r="M134" s="31"/>
      <c r="N134" s="7">
        <f t="shared" si="12"/>
        <v>21333</v>
      </c>
      <c r="O134" s="7">
        <f t="shared" si="13"/>
        <v>0</v>
      </c>
      <c r="P134" s="104" t="inlineStr">
        <is>
          <t>Сохранено 656 м ВВГнг(А)-LSLTx 3×1,5; строка входит в общий кабельный баланс спецификации.</t>
        </is>
      </c>
      <c r="Q134" s="46" t="s">
        <v>35</v>
      </c>
      <c r="R134" s="46" t="inlineStr">
        <is>
          <t>23/085-И-ИОС1, л. 15–32; 23/085-И-ИОС1.СО, л. 5–6, поз. 3–5</t>
        </is>
      </c>
    </row>
    <row r="135" spans="1:18" ht="357">
      <c r="A135" s="4">
        <v>110</v>
      </c>
      <c r="B135" s="8">
        <v>110</v>
      </c>
      <c r="C135" s="9" t="s">
        <v>117</v>
      </c>
      <c r="D135" s="9" t="s">
        <v>117</v>
      </c>
      <c r="E135" s="10" t="s">
        <v>118</v>
      </c>
      <c r="F135" s="10" t="s">
        <v>118</v>
      </c>
      <c r="G135" s="5" t="s">
        <v>114</v>
      </c>
      <c r="H135" s="1">
        <v>0.315</v>
      </c>
      <c r="I135" s="8"/>
      <c r="J135" s="22">
        <f t="shared" si="22"/>
        <v>0.315</v>
      </c>
      <c r="K135" s="7">
        <v>27273.05</v>
      </c>
      <c r="L135" s="7"/>
      <c r="M135" s="31"/>
      <c r="N135" s="7">
        <f t="shared" si="12"/>
        <v>27273.05</v>
      </c>
      <c r="O135" s="7">
        <f t="shared" si="13"/>
        <v>0</v>
      </c>
      <c r="P135" s="104" t="inlineStr">
        <is>
          <t>Сохранено 315 м ВВГнг(А)-FRLSLTx 3×1,5; строка входит в общий кабельный баланс спецификации.</t>
        </is>
      </c>
      <c r="Q135" s="46" t="s">
        <v>35</v>
      </c>
      <c r="R135" s="46" t="inlineStr">
        <is>
          <t>23/085-И-ИОС1, л. 15–32; 23/085-И-ИОС1.СО, л. 5–6, поз. 3–5</t>
        </is>
      </c>
    </row>
    <row r="136" spans="1:18">
      <c r="A136" s="4">
        <v>111</v>
      </c>
      <c r="B136" s="8">
        <v>111</v>
      </c>
      <c r="C136" s="9" t="s">
        <v>119</v>
      </c>
      <c r="D136" s="9" t="s">
        <v>119</v>
      </c>
      <c r="E136" s="10" t="s">
        <v>120</v>
      </c>
      <c r="F136" s="10" t="s">
        <v>120</v>
      </c>
      <c r="G136" s="5" t="s">
        <v>17</v>
      </c>
      <c r="H136" s="2">
        <v>2.2999999999999998</v>
      </c>
      <c r="I136" s="8">
        <v>-1.6</v>
      </c>
      <c r="J136" s="22">
        <f t="shared" si="22"/>
        <v>0.7</v>
      </c>
      <c r="K136" s="7">
        <v>8839.4599999999991</v>
      </c>
      <c r="L136" s="7"/>
      <c r="M136" s="31">
        <v>-6149.19</v>
      </c>
      <c r="N136" s="7">
        <f t="shared" si="12"/>
        <v>2690.27</v>
      </c>
      <c r="O136" s="7">
        <f t="shared" si="13"/>
        <v>-6149.19</v>
      </c>
      <c r="P136" s="104" t="inlineStr">
        <is>
          <t>Объём уменьшен с 230 до 70 м: 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16 мм² (кабели и кабеленесущие конструкции сети освещения; ИОС1, СО стр.52–53, поз.3, 5).</t>
        </is>
      </c>
      <c r="Q136" s="46" t="s">
        <v>35</v>
      </c>
      <c r="R136" s="46" t="inlineStr">
        <is>
          <t>23/085-И-ИОС1, л. 15–32; 23/085-И-ИОС1.СО, л. 5–6, поз. 3–5</t>
        </is>
      </c>
    </row>
    <row r="137" spans="1:18">
      <c r="A137" s="4">
        <v>112</v>
      </c>
      <c r="B137" s="8">
        <v>112</v>
      </c>
      <c r="C137" s="9" t="s">
        <v>115</v>
      </c>
      <c r="D137" s="9" t="s">
        <v>115</v>
      </c>
      <c r="E137" s="10" t="s">
        <v>116</v>
      </c>
      <c r="F137" s="10" t="s">
        <v>116</v>
      </c>
      <c r="G137" s="5" t="s">
        <v>114</v>
      </c>
      <c r="H137" s="6">
        <v>0.23</v>
      </c>
      <c r="I137" s="6">
        <f>H137*-1</f>
        <v>-0.23</v>
      </c>
      <c r="J137" s="22">
        <f t="shared" si="22"/>
        <v>0</v>
      </c>
      <c r="K137" s="7">
        <v>11054.21</v>
      </c>
      <c r="L137" s="7"/>
      <c r="M137" s="31">
        <f t="shared" ref="M137:M140" si="24">K137*-1</f>
        <v>-11054.21</v>
      </c>
      <c r="N137" s="7">
        <f t="shared" si="12"/>
        <v>0</v>
      </c>
      <c r="O137" s="7">
        <f t="shared" si="13"/>
        <v>-11054.21</v>
      </c>
      <c r="P137" s="104" t="inlineStr">
        <is>
          <t>Исключено: 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мм²: 3×2,5 — 0,23 км прежнего решения: состав (кабели и кабеленесущие конструкции сети освещения) изменён по ИОС1, изм.3 (ИОС1, СО стр.52–53, поз.3, 5).</t>
        </is>
      </c>
      <c r="Q137" s="46" t="s">
        <v>35</v>
      </c>
      <c r="R137" s="46" t="inlineStr">
        <is>
          <t>23/085-И-ИОС1, л. 15–32; 23/085-И-ИОС1.СО, л. 5–6, поз. 3–5</t>
        </is>
      </c>
    </row>
    <row r="138" spans="1:18">
      <c r="A138" s="4">
        <v>113</v>
      </c>
      <c r="B138" s="8">
        <v>113</v>
      </c>
      <c r="C138" s="9" t="s">
        <v>99</v>
      </c>
      <c r="D138" s="9" t="s">
        <v>99</v>
      </c>
      <c r="E138" s="10" t="s">
        <v>100</v>
      </c>
      <c r="F138" s="10" t="s">
        <v>100</v>
      </c>
      <c r="G138" s="5" t="s">
        <v>31</v>
      </c>
      <c r="H138" s="8">
        <v>49</v>
      </c>
      <c r="I138" s="6">
        <f t="shared" ref="I138:I140" si="25">H138*-1</f>
        <v>-49</v>
      </c>
      <c r="J138" s="22">
        <f t="shared" si="22"/>
        <v>0</v>
      </c>
      <c r="K138" s="7">
        <v>858.32</v>
      </c>
      <c r="L138" s="7"/>
      <c r="M138" s="31">
        <f t="shared" si="24"/>
        <v>-858.32</v>
      </c>
      <c r="N138" s="7">
        <f t="shared" si="12"/>
        <v>0</v>
      </c>
      <c r="O138" s="7">
        <f t="shared" si="13"/>
        <v>-858.32</v>
      </c>
      <c r="P138" s="104" t="inlineStr">
        <is>
          <t>Исключено: Коробки для установки выключателей и штепсельных розеток при скрытой электропроводке, стальные, тип У-196 УХЛ3 — 49 шт. прежнего решения: состав (кабели и кабеленесущие конструкции сети освещения) изменён по ИОС1, изм.3 (ИОС1, СО стр.52–53, поз.3, 5).</t>
        </is>
      </c>
      <c r="Q138" s="46" t="s">
        <v>35</v>
      </c>
      <c r="R138" s="46" t="inlineStr">
        <is>
          <t>23/085-И-ИОС1, л. 15–32; 23/085-И-ИОС1.СО, л. 5–6, поз. 3–5</t>
        </is>
      </c>
    </row>
    <row r="139" spans="1:18">
      <c r="A139" s="4">
        <v>114</v>
      </c>
      <c r="B139" s="8">
        <v>114</v>
      </c>
      <c r="C139" s="9" t="s">
        <v>141</v>
      </c>
      <c r="D139" s="9" t="s">
        <v>141</v>
      </c>
      <c r="E139" s="10" t="s">
        <v>142</v>
      </c>
      <c r="F139" s="10" t="s">
        <v>142</v>
      </c>
      <c r="G139" s="5" t="s">
        <v>31</v>
      </c>
      <c r="H139" s="8">
        <v>70</v>
      </c>
      <c r="I139" s="6">
        <f t="shared" si="25"/>
        <v>-70</v>
      </c>
      <c r="J139" s="22">
        <f t="shared" si="22"/>
        <v>0</v>
      </c>
      <c r="K139" s="7">
        <v>1511.38</v>
      </c>
      <c r="L139" s="7"/>
      <c r="M139" s="31">
        <f t="shared" si="24"/>
        <v>-1511.38</v>
      </c>
      <c r="N139" s="7">
        <f t="shared" si="12"/>
        <v>0</v>
      </c>
      <c r="O139" s="7">
        <f t="shared" si="13"/>
        <v>-1511.38</v>
      </c>
      <c r="P139" s="104" t="inlineStr">
        <is>
          <t>Исключено: Коробки распаечные, серия "TYCO", открытой установки, из полистирола, степень защиты IP55, 7 вводов, размеры 70×70×40 мм, артикул 67030 — 70 шт. прежнего решения: состав (кабели и кабеленесущие конструкции сети освещения) изменён по ИОС1, изм.3 (ИОС1, СО стр.52–53, поз.3, 5).</t>
        </is>
      </c>
      <c r="Q139" s="46" t="s">
        <v>35</v>
      </c>
      <c r="R139" s="46" t="inlineStr">
        <is>
          <t>23/085-И-ИОС1, л. 15–32; 23/085-И-ИОС1.СО, л. 5–6, поз. 3–5</t>
        </is>
      </c>
    </row>
    <row r="140" spans="1:18">
      <c r="A140" s="4">
        <v>115</v>
      </c>
      <c r="B140" s="8">
        <v>115</v>
      </c>
      <c r="C140" s="9" t="s">
        <v>194</v>
      </c>
      <c r="D140" s="9" t="s">
        <v>194</v>
      </c>
      <c r="E140" s="10" t="s">
        <v>195</v>
      </c>
      <c r="F140" s="10" t="s">
        <v>195</v>
      </c>
      <c r="G140" s="5" t="s">
        <v>196</v>
      </c>
      <c r="H140" s="8">
        <v>1</v>
      </c>
      <c r="I140" s="6">
        <f t="shared" si="25"/>
        <v>-1</v>
      </c>
      <c r="J140" s="22">
        <f t="shared" ref="J140" si="26">H140+I140</f>
        <v>0</v>
      </c>
      <c r="K140" s="7">
        <v>34830.949999999997</v>
      </c>
      <c r="L140" s="7"/>
      <c r="M140" s="31">
        <f t="shared" si="24"/>
        <v>-34830.95</v>
      </c>
      <c r="N140" s="7">
        <f t="shared" si="12"/>
        <v>0</v>
      </c>
      <c r="O140" s="7">
        <f t="shared" si="13"/>
        <v>-34830.95</v>
      </c>
      <c r="P140" s="104" t="inlineStr">
        <is>
          <t>Исключена проверка технологического комплекса из монтажной сметы: пусконаладочные работы электроснабжения учтены отдельной сметой 09-01-01.</t>
        </is>
      </c>
      <c r="Q140" s="46" t="s">
        <v>35</v>
      </c>
      <c r="R140" s="46" t="inlineStr">
        <is>
          <t>СВР 09-01 ПНР; 23/085-И-ИОС1-ТЧ, л. 2–9</t>
        </is>
      </c>
    </row>
    <row r="141" spans="1:18" ht="43.5" customHeight="1">
      <c r="A141" s="4"/>
      <c r="B141" s="64" t="s">
        <v>210</v>
      </c>
      <c r="C141" s="91"/>
      <c r="D141" s="91"/>
      <c r="E141" s="91"/>
      <c r="F141" s="91"/>
      <c r="G141" s="50"/>
      <c r="H141" s="50"/>
      <c r="I141" s="51"/>
      <c r="J141" s="22"/>
      <c r="K141" s="7"/>
      <c r="L141" s="7"/>
      <c r="M141" s="31"/>
      <c r="N141" s="7"/>
      <c r="O141" s="7"/>
      <c r="P141" s="45"/>
      <c r="Q141" s="46"/>
      <c r="R141" s="46"/>
    </row>
    <row r="142" spans="1:18" ht="16.5" customHeight="1">
      <c r="A142" s="4"/>
      <c r="B142" s="57" t="s">
        <v>265</v>
      </c>
      <c r="C142" s="58"/>
      <c r="D142" s="58"/>
      <c r="E142" s="58"/>
      <c r="F142" s="11"/>
      <c r="G142" s="11"/>
      <c r="H142" s="11"/>
      <c r="I142" s="11"/>
      <c r="J142" s="22"/>
      <c r="K142" s="7"/>
      <c r="L142" s="7"/>
      <c r="M142" s="31"/>
      <c r="N142" s="7"/>
      <c r="O142" s="7"/>
      <c r="P142" s="45"/>
      <c r="Q142" s="46"/>
      <c r="R142" s="46"/>
    </row>
    <row r="143" spans="1:18">
      <c r="A143" s="4"/>
      <c r="B143" s="57" t="s">
        <v>197</v>
      </c>
      <c r="C143" s="58"/>
      <c r="D143" s="58"/>
      <c r="E143" s="58"/>
      <c r="F143" s="13"/>
      <c r="G143" s="13"/>
      <c r="H143" s="13"/>
      <c r="I143" s="13"/>
      <c r="J143" s="22"/>
      <c r="K143" s="7"/>
      <c r="L143" s="7"/>
      <c r="M143" s="31"/>
      <c r="N143" s="7"/>
      <c r="O143" s="7"/>
      <c r="P143" s="45"/>
      <c r="Q143" s="46"/>
      <c r="R143" s="46"/>
    </row>
    <row r="144" spans="1:18">
      <c r="A144" s="4">
        <f>115+B144</f>
        <v>116</v>
      </c>
      <c r="B144" s="92">
        <v>1</v>
      </c>
      <c r="C144" s="92"/>
      <c r="D144" s="93" t="s">
        <v>391</v>
      </c>
      <c r="E144" s="93"/>
      <c r="F144" s="94" t="s">
        <v>472</v>
      </c>
      <c r="G144" s="95" t="s">
        <v>21</v>
      </c>
      <c r="H144" s="95"/>
      <c r="I144" s="92">
        <v>1</v>
      </c>
      <c r="J144" s="22">
        <f t="shared" si="22"/>
        <v>1</v>
      </c>
      <c r="K144" s="7"/>
      <c r="L144" s="7">
        <v>131841.79999999999</v>
      </c>
      <c r="M144" s="7"/>
      <c r="N144" s="7">
        <f t="shared" si="27" ref="N144:N204">K144+L144+M144</f>
        <v>131841.8</v>
      </c>
      <c r="O144" s="7">
        <f t="shared" si="28" ref="O144:O204">N144-K144</f>
        <v>131841.8</v>
      </c>
      <c r="P144" s="104" t="inlineStr">
        <is>
          <t>Добавлено: Вводно-распределительное устройство ВРУ1-11-10А УХЛ4 — 1 шт. (ВРУ; ИОС1, л.1, стр.13; СО стр.48, поз.1.1).</t>
        </is>
      </c>
      <c r="Q144" s="46" t="s">
        <v>35</v>
      </c>
      <c r="R144" s="46" t="inlineStr">
        <is>
          <t>23/085-И-ИОС1, л. 1; 23/085-И-ИОС1.СО, л. 1, поз. 1.1</t>
        </is>
      </c>
    </row>
    <row r="145" spans="1:18">
      <c r="A145" s="4">
        <f>115+B145</f>
        <v>117</v>
      </c>
      <c r="B145" s="92">
        <v>2</v>
      </c>
      <c r="C145" s="92"/>
      <c r="D145" s="93" t="s">
        <v>392</v>
      </c>
      <c r="E145" s="93"/>
      <c r="F145" s="94" t="s">
        <v>473</v>
      </c>
      <c r="G145" s="95" t="s">
        <v>26</v>
      </c>
      <c r="H145" s="95"/>
      <c r="I145" s="92">
        <v>1</v>
      </c>
      <c r="J145" s="22">
        <f t="shared" si="22"/>
        <v>1</v>
      </c>
      <c r="K145" s="7"/>
      <c r="L145" s="7">
        <v>140567.99</v>
      </c>
      <c r="M145" s="7"/>
      <c r="N145" s="7">
        <f t="shared" si="27"/>
        <v>140567.99</v>
      </c>
      <c r="O145" s="7">
        <f t="shared" si="28"/>
        <v>140567.99</v>
      </c>
      <c r="P145" s="104" t="inlineStr">
        <is>
          <t>Добавлено: Вводно-распределительное устройство ВРУ-1-49-00А УХЛ4 — 1 шт. (ВРУ; ИОС1, л.1, стр.13; СО стр.48, поз.1.1).</t>
        </is>
      </c>
      <c r="Q145" s="46" t="s">
        <v>35</v>
      </c>
      <c r="R145" s="46" t="inlineStr">
        <is>
          <t>23/085-И-ИОС1, л. 1; 23/085-И-ИОС1.СО, л. 1, поз. 1.1</t>
        </is>
      </c>
    </row>
    <row r="146" spans="1:18" ht="21" customHeight="1">
      <c r="A146" s="4"/>
      <c r="B146" s="102" t="s">
        <v>198</v>
      </c>
      <c r="C146" s="103"/>
      <c r="D146" s="103"/>
      <c r="E146" s="103"/>
      <c r="F146" s="96"/>
      <c r="G146" s="96"/>
      <c r="H146" s="96"/>
      <c r="I146" s="96"/>
      <c r="J146" s="22"/>
      <c r="K146" s="7"/>
      <c r="L146" s="7"/>
      <c r="M146" s="31"/>
      <c r="N146" s="7"/>
      <c r="O146" s="7"/>
      <c r="P146" s="45"/>
      <c r="Q146" s="46"/>
      <c r="R146" s="46"/>
    </row>
    <row r="147" spans="1:18">
      <c r="A147" s="4">
        <f>115+B147</f>
        <v>118</v>
      </c>
      <c r="B147" s="92">
        <v>3</v>
      </c>
      <c r="C147" s="92"/>
      <c r="D147" s="93" t="s">
        <v>267</v>
      </c>
      <c r="E147" s="93"/>
      <c r="F147" s="94" t="s">
        <v>211</v>
      </c>
      <c r="G147" s="95" t="s">
        <v>268</v>
      </c>
      <c r="H147" s="95"/>
      <c r="I147" s="92">
        <v>1</v>
      </c>
      <c r="J147" s="22">
        <f t="shared" si="22"/>
        <v>1</v>
      </c>
      <c r="K147" s="7"/>
      <c r="L147" s="7">
        <v>24936.36</v>
      </c>
      <c r="M147" s="31"/>
      <c r="N147" s="7">
        <f t="shared" si="27"/>
        <v>24936.36</v>
      </c>
      <c r="O147" s="7">
        <f t="shared" si="28"/>
        <v>24936.36</v>
      </c>
      <c r="P147" s="104" t="inlineStr">
        <is>
          <t>Добавлено: Монтаж шкафа управления или регулирования — 1 шкаф (ВРУ-АВР; ИОС1, л.1, стр.13; СО стр.49, поз.1.5). НР/СП без понижения: ТСН-2001.12 п.3.4.6 абз.4, 8-0 п.9; объект не эксплуатируется (ПОС, стр.8).</t>
        </is>
      </c>
      <c r="Q147" s="46" t="s">
        <v>35</v>
      </c>
      <c r="R147" s="46" t="inlineStr">
        <is>
          <t>23/085-И-ИОС1, л. 1; 23/085-И-ИОС1.СО, л. 2, поз. 1.5–1.5.9</t>
        </is>
      </c>
    </row>
    <row r="148" spans="1:18">
      <c r="A148" s="4">
        <f>115+B148</f>
        <v>119</v>
      </c>
      <c r="B148" s="92">
        <v>4</v>
      </c>
      <c r="C148" s="92"/>
      <c r="D148" s="93" t="s">
        <v>393</v>
      </c>
      <c r="E148" s="93"/>
      <c r="F148" s="94" t="s">
        <v>269</v>
      </c>
      <c r="G148" s="95" t="s">
        <v>21</v>
      </c>
      <c r="H148" s="95"/>
      <c r="I148" s="92">
        <v>1</v>
      </c>
      <c r="J148" s="22">
        <f t="shared" si="22"/>
        <v>1</v>
      </c>
      <c r="K148" s="7"/>
      <c r="L148" s="7">
        <v>41441.65</v>
      </c>
      <c r="M148" s="31"/>
      <c r="N148" s="7">
        <f t="shared" si="27"/>
        <v>41441.65</v>
      </c>
      <c r="O148" s="7">
        <f t="shared" si="28"/>
        <v>41441.65</v>
      </c>
      <c r="P148" s="104" t="inlineStr">
        <is>
          <t>Добавлено: Панель индивидуальной сборки в корпусе КВРУ-2-180-80-45 — 1 шт. (ВРУ-АВР; ИОС1, л.1, стр.13; СО стр.49, поз.1.5).</t>
        </is>
      </c>
      <c r="Q148" s="46" t="s">
        <v>35</v>
      </c>
      <c r="R148" s="46" t="inlineStr">
        <is>
          <t>23/085-И-ИОС1, л. 1; 23/085-И-ИОС1.СО, л. 2, поз. 1.5–1.5.9</t>
        </is>
      </c>
    </row>
    <row r="149" spans="1:18">
      <c r="A149" s="4">
        <f>115+B149</f>
        <v>120</v>
      </c>
      <c r="B149" s="92">
        <v>5</v>
      </c>
      <c r="C149" s="92"/>
      <c r="D149" s="93" t="s">
        <v>62</v>
      </c>
      <c r="E149" s="93"/>
      <c r="F149" s="94" t="s">
        <v>212</v>
      </c>
      <c r="G149" s="95" t="s">
        <v>33</v>
      </c>
      <c r="H149" s="95"/>
      <c r="I149" s="92">
        <v>1</v>
      </c>
      <c r="J149" s="22">
        <f t="shared" si="22"/>
        <v>1</v>
      </c>
      <c r="K149" s="7"/>
      <c r="L149" s="7">
        <v>4372.23</v>
      </c>
      <c r="M149" s="31"/>
      <c r="N149" s="7">
        <f t="shared" si="27"/>
        <v>4372.23</v>
      </c>
      <c r="O149" s="7">
        <f t="shared" si="28"/>
        <v>4372.23</v>
      </c>
      <c r="P149" s="104" t="inlineStr">
        <is>
          <t>Добавлено: Монтаж выключателя или переключателя пакетного в металлической оболочке, устанавливаемого на конструкции на стене или колонне с количеством зажимов для подключения до 9, на ток до 100 А — 1 шт. (ВРУ-АВР; ИОС1, л.1, стр.13; СО стр.49, поз.1.5). НР/СП без понижения: ТСН-2001.12 п.3.4.6 абз.4, 8-0 п.9; объект не эксплуатируется (ПОС, стр.8).</t>
        </is>
      </c>
      <c r="Q149" s="46" t="s">
        <v>35</v>
      </c>
      <c r="R149" s="46" t="inlineStr">
        <is>
          <t>23/085-И-ИОС1, л. 1; 23/085-И-ИОС1.СО, л. 2, поз. 1.5–1.5.9</t>
        </is>
      </c>
    </row>
    <row r="150" spans="1:18">
      <c r="A150" s="4">
        <f>115+B150</f>
        <v>121</v>
      </c>
      <c r="B150" s="92">
        <v>6</v>
      </c>
      <c r="C150" s="92"/>
      <c r="D150" s="93" t="s">
        <v>394</v>
      </c>
      <c r="E150" s="93"/>
      <c r="F150" s="94" t="s">
        <v>270</v>
      </c>
      <c r="G150" s="95" t="s">
        <v>21</v>
      </c>
      <c r="H150" s="95"/>
      <c r="I150" s="92">
        <v>2</v>
      </c>
      <c r="J150" s="22">
        <f t="shared" si="22"/>
        <v>2</v>
      </c>
      <c r="K150" s="7"/>
      <c r="L150" s="7">
        <v>23026.55</v>
      </c>
      <c r="M150" s="31"/>
      <c r="N150" s="7">
        <f t="shared" si="27"/>
        <v>23026.55</v>
      </c>
      <c r="O150" s="7">
        <f t="shared" si="28"/>
        <v>23026.55</v>
      </c>
      <c r="P150" s="104" t="inlineStr">
        <is>
          <t>Добавлено: Выключатели автоматические , на ток до 100 А, тип ВА-332А, трехполюсные — 2 шт. (ВРУ-АВР; ИОС1, л.1, стр.13; СО стр.49, поз.1.5).</t>
        </is>
      </c>
      <c r="Q150" s="46" t="s">
        <v>35</v>
      </c>
      <c r="R150" s="46" t="inlineStr">
        <is>
          <t>23/085-И-ИОС1, л. 1; 23/085-И-ИОС1.СО, л. 2, поз. 1.5–1.5.9</t>
        </is>
      </c>
    </row>
    <row r="151" spans="1:18">
      <c r="A151" s="4">
        <f>115+B151</f>
        <v>122</v>
      </c>
      <c r="B151" s="92">
        <v>7</v>
      </c>
      <c r="C151" s="92"/>
      <c r="D151" s="93" t="s">
        <v>58</v>
      </c>
      <c r="E151" s="93"/>
      <c r="F151" s="94" t="s">
        <v>378</v>
      </c>
      <c r="G151" s="95" t="s">
        <v>33</v>
      </c>
      <c r="H151" s="95"/>
      <c r="I151" s="92">
        <v>1</v>
      </c>
      <c r="J151" s="22">
        <f t="shared" ref="J151:J190" si="30">H151+I151</f>
        <v>1</v>
      </c>
      <c r="K151" s="7"/>
      <c r="L151" s="7">
        <v>4251.69</v>
      </c>
      <c r="M151" s="31"/>
      <c r="N151" s="7">
        <f t="shared" si="27"/>
        <v>4251.69</v>
      </c>
      <c r="O151" s="7">
        <f t="shared" si="28"/>
        <v>4251.69</v>
      </c>
      <c r="P151" s="104" t="inlineStr">
        <is>
          <t>Добавлено: Монтаж пультов и шкафов управления, шкафа (пульта) управления навесного, высотой, шириной, глубиной до 600х600х350 мм. Монтаж блока АВР 63А — 1 шт. (ВРУ-АВР; ИОС1, л.1, стр.13; СО стр.49, поз.1.5). НР/СП без понижения: ТСН-2001.12 п.3.4.6 абз.4, 8-0 п.9; объект не эксплуатируется (ПОС, стр.8).</t>
        </is>
      </c>
      <c r="Q151" s="46" t="s">
        <v>35</v>
      </c>
      <c r="R151" s="46" t="inlineStr">
        <is>
          <t>23/085-И-ИОС1, л. 1; 23/085-И-ИОС1.СО, л. 2, поз. 1.5–1.5.9</t>
        </is>
      </c>
    </row>
    <row r="152" spans="1:18">
      <c r="A152" s="4">
        <f>115+B152</f>
        <v>123</v>
      </c>
      <c r="B152" s="92">
        <v>8</v>
      </c>
      <c r="C152" s="92"/>
      <c r="D152" s="93" t="s">
        <v>395</v>
      </c>
      <c r="E152" s="93"/>
      <c r="F152" s="94" t="s">
        <v>474</v>
      </c>
      <c r="G152" s="95" t="s">
        <v>21</v>
      </c>
      <c r="H152" s="95"/>
      <c r="I152" s="92">
        <v>1</v>
      </c>
      <c r="J152" s="22">
        <f t="shared" si="30"/>
        <v>1</v>
      </c>
      <c r="K152" s="7"/>
      <c r="L152" s="7">
        <v>51649</v>
      </c>
      <c r="M152" s="31"/>
      <c r="N152" s="7">
        <f t="shared" si="27"/>
        <v>51649</v>
      </c>
      <c r="O152" s="7">
        <f t="shared" si="28"/>
        <v>51649</v>
      </c>
      <c r="P152" s="104" t="inlineStr">
        <is>
          <t>Добавлено: Блок АВР 63А с блоком управления (АВР-301-3Р-63А-I ®) — 1 шт. (ВРУ-АВР; ИОС1, л.1, стр.13; СО стр.49, поз.1.5).</t>
        </is>
      </c>
      <c r="Q152" s="46" t="s">
        <v>35</v>
      </c>
      <c r="R152" s="46" t="inlineStr">
        <is>
          <t>23/085-И-ИОС1, л. 1; 23/085-И-ИОС1.СО, л. 2, поз. 1.5–1.5.9</t>
        </is>
      </c>
    </row>
    <row r="153" spans="1:18">
      <c r="A153" s="4">
        <f>115+B153</f>
        <v>124</v>
      </c>
      <c r="B153" s="92">
        <v>9</v>
      </c>
      <c r="C153" s="92"/>
      <c r="D153" s="93" t="s">
        <v>66</v>
      </c>
      <c r="E153" s="93"/>
      <c r="F153" s="94" t="s">
        <v>213</v>
      </c>
      <c r="G153" s="95" t="s">
        <v>33</v>
      </c>
      <c r="H153" s="95"/>
      <c r="I153" s="92">
        <v>7</v>
      </c>
      <c r="J153" s="22">
        <f t="shared" si="30"/>
        <v>7</v>
      </c>
      <c r="K153" s="7"/>
      <c r="L153" s="7">
        <v>17127.5</v>
      </c>
      <c r="M153" s="31"/>
      <c r="N153" s="7">
        <f t="shared" si="27"/>
        <v>17127.5</v>
      </c>
      <c r="O153" s="7">
        <f t="shared" si="28"/>
        <v>17127.5</v>
      </c>
      <c r="P153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 — 7 шт. (ВРУ-АВР; ИОС1, л.1, стр.13; СО стр.49, поз.1.5). НР/СП без понижения: ТСН-2001.12 п.3.4.6 абз.4, 8-0 п.9; объект не эксплуатируется (ПОС, стр.8).</t>
        </is>
      </c>
      <c r="Q153" s="46" t="s">
        <v>35</v>
      </c>
      <c r="R153" s="46" t="inlineStr">
        <is>
          <t>23/085-И-ИОС1, л. 1; 23/085-И-ИОС1.СО, л. 2, поз. 1.5–1.5.9</t>
        </is>
      </c>
    </row>
    <row r="154" spans="1:18">
      <c r="A154" s="4">
        <f>115+B154</f>
        <v>125</v>
      </c>
      <c r="B154" s="92">
        <v>10</v>
      </c>
      <c r="C154" s="92"/>
      <c r="D154" s="93" t="s">
        <v>396</v>
      </c>
      <c r="E154" s="93"/>
      <c r="F154" s="94" t="s">
        <v>475</v>
      </c>
      <c r="G154" s="95" t="s">
        <v>21</v>
      </c>
      <c r="H154" s="95"/>
      <c r="I154" s="92">
        <v>4</v>
      </c>
      <c r="J154" s="22">
        <f>H154+I154</f>
        <v>4</v>
      </c>
      <c r="K154" s="7"/>
      <c r="L154" s="7">
        <v>5002.6400000000003</v>
      </c>
      <c r="M154" s="31"/>
      <c r="N154" s="7">
        <f t="shared" si="27"/>
        <v>5002.64</v>
      </c>
      <c r="O154" s="7">
        <f t="shared" si="28"/>
        <v>5002.64</v>
      </c>
      <c r="P154" s="104" t="inlineStr">
        <is>
          <t>Добавлено: Выключатель ВА103-3P-010А-C — 4 шт. (ВРУ-АВР; ИОС1, л.1, стр.13; СО стр.49, поз.1.5).</t>
        </is>
      </c>
      <c r="Q154" s="46" t="inlineStr">
        <is>
          <t>117/15-ЭС</t>
        </is>
      </c>
      <c r="R154" s="46" t="inlineStr">
        <is>
          <t>23/085-И-ИОС1, л. 1; 23/085-И-ИОС1.СО, л. 2, поз. 1.5–1.5.9</t>
        </is>
      </c>
    </row>
    <row r="155" spans="1:18">
      <c r="A155" s="4">
        <f>115+B155</f>
        <v>126</v>
      </c>
      <c r="B155" s="92">
        <v>11</v>
      </c>
      <c r="C155" s="92"/>
      <c r="D155" s="93" t="s">
        <v>397</v>
      </c>
      <c r="E155" s="93"/>
      <c r="F155" s="94" t="s">
        <v>476</v>
      </c>
      <c r="G155" s="95" t="s">
        <v>21</v>
      </c>
      <c r="H155" s="95"/>
      <c r="I155" s="92">
        <v>1</v>
      </c>
      <c r="J155" s="22">
        <f t="shared" si="30"/>
        <v>1</v>
      </c>
      <c r="K155" s="7"/>
      <c r="L155" s="7">
        <v>279.73</v>
      </c>
      <c r="M155" s="31"/>
      <c r="N155" s="7">
        <f t="shared" si="27"/>
        <v>279.73</v>
      </c>
      <c r="O155" s="7">
        <f t="shared" si="28"/>
        <v>279.73</v>
      </c>
      <c r="P155" s="104" t="inlineStr">
        <is>
          <t>Добавлено: Выключатель ВА103-1P-006А-В — 1 шт. (ВРУ-АВР; ИОС1, л.1, стр.13; СО стр.49, поз.1.5).</t>
        </is>
      </c>
      <c r="Q155" s="46" t="s">
        <v>35</v>
      </c>
      <c r="R155" s="46" t="inlineStr">
        <is>
          <t>23/085-И-ИОС1, л. 1; 23/085-И-ИОС1.СО, л. 2, поз. 1.5–1.5.9</t>
        </is>
      </c>
    </row>
    <row r="156" spans="1:18">
      <c r="A156" s="23">
        <f>115+B156</f>
        <v>127</v>
      </c>
      <c r="B156" s="92">
        <v>12</v>
      </c>
      <c r="C156" s="92"/>
      <c r="D156" s="93" t="s">
        <v>398</v>
      </c>
      <c r="E156" s="93"/>
      <c r="F156" s="94" t="s">
        <v>319</v>
      </c>
      <c r="G156" s="95" t="s">
        <v>21</v>
      </c>
      <c r="H156" s="95"/>
      <c r="I156" s="92">
        <v>5</v>
      </c>
      <c r="J156" s="22">
        <f t="shared" si="30"/>
        <v>5</v>
      </c>
      <c r="K156" s="7"/>
      <c r="L156" s="7">
        <v>1147.5899999999999</v>
      </c>
      <c r="M156" s="31"/>
      <c r="N156" s="7">
        <f t="shared" si="27"/>
        <v>1147.59</v>
      </c>
      <c r="O156" s="7">
        <f t="shared" si="28"/>
        <v>1147.59</v>
      </c>
      <c r="P156" s="104" t="inlineStr">
        <is>
          <t>Добавлено: Выключатель автоматический модульный 1п С 10А 6кА ВА-103 — 5 шт. (ВРУ-АВР; ИОС1, л.1, стр.13; СО стр.49, поз.1.5).</t>
        </is>
      </c>
      <c r="Q156" s="46" t="s">
        <v>35</v>
      </c>
      <c r="R156" s="46" t="inlineStr">
        <is>
          <t>23/085-И-ИОС1, л. 1; 23/085-И-ИОС1.СО, л. 2, поз. 1.5–1.5.9</t>
        </is>
      </c>
    </row>
    <row r="157" spans="1:18">
      <c r="A157" s="4">
        <f>115+B157</f>
        <v>128</v>
      </c>
      <c r="B157" s="92">
        <v>13</v>
      </c>
      <c r="C157" s="92"/>
      <c r="D157" s="93" t="s">
        <v>399</v>
      </c>
      <c r="E157" s="93"/>
      <c r="F157" s="94" t="s">
        <v>477</v>
      </c>
      <c r="G157" s="95" t="s">
        <v>21</v>
      </c>
      <c r="H157" s="95"/>
      <c r="I157" s="92">
        <v>4</v>
      </c>
      <c r="J157" s="22">
        <f t="shared" si="30"/>
        <v>4</v>
      </c>
      <c r="K157" s="7"/>
      <c r="L157" s="7">
        <v>4273.37</v>
      </c>
      <c r="M157" s="31"/>
      <c r="N157" s="7">
        <f t="shared" si="27"/>
        <v>4273.37</v>
      </c>
      <c r="O157" s="7">
        <f t="shared" si="28"/>
        <v>4273.37</v>
      </c>
      <c r="P157" s="104" t="inlineStr">
        <is>
          <t>Добавлено: Автоматический выключатель, ВА103-3P-025А-C — 4 шт. (ВРУ-АВР; ИОС1, л.1, стр.13; СО стр.49, поз.1.5).</t>
        </is>
      </c>
      <c r="Q157" s="46" t="s">
        <v>35</v>
      </c>
      <c r="R157" s="46" t="inlineStr">
        <is>
          <t>23/085-И-ИОС1, л. 1; 23/085-И-ИОС1.СО, л. 2, поз. 1.5–1.5.9</t>
        </is>
      </c>
    </row>
    <row r="158" spans="1:18">
      <c r="A158" s="4">
        <f>115+B158</f>
        <v>129</v>
      </c>
      <c r="B158" s="92">
        <v>14</v>
      </c>
      <c r="C158" s="92"/>
      <c r="D158" s="93" t="s">
        <v>271</v>
      </c>
      <c r="E158" s="93"/>
      <c r="F158" s="94" t="s">
        <v>379</v>
      </c>
      <c r="G158" s="95" t="s">
        <v>26</v>
      </c>
      <c r="H158" s="95"/>
      <c r="I158" s="92">
        <v>1</v>
      </c>
      <c r="J158" s="22">
        <f>H158+I158</f>
        <v>1</v>
      </c>
      <c r="K158" s="7"/>
      <c r="L158" s="7">
        <v>1304.1500000000001</v>
      </c>
      <c r="M158" s="31"/>
      <c r="N158" s="7">
        <f t="shared" si="27"/>
        <v>1304.15</v>
      </c>
      <c r="O158" s="7">
        <f t="shared" si="28"/>
        <v>1304.15</v>
      </c>
      <c r="P158" s="104" t="inlineStr">
        <is>
          <t>Добавлено: Выключатель-разъединитель, модульный, трехполюсный, номинальный ток 25 А, номинальное выдерживаемое импульсное напряжение 8 кВ, монтаж на рейку ТН35 или панель. Выключатели автоматические, на ток 32 А, тип ВА ВА103, трехполюсные — 1 шт. (ВРУ-АВР; ИОС1, л.1, стр.13; СО стр.49, поз.1.5).</t>
        </is>
      </c>
      <c r="Q158" s="46" t="inlineStr">
        <is>
          <t>117/15-ЭС</t>
        </is>
      </c>
      <c r="R158" s="46" t="inlineStr">
        <is>
          <t>23/085-И-ИОС1, л. 1; 23/085-И-ИОС1.СО, л. 2, поз. 1.5–1.5.9</t>
        </is>
      </c>
    </row>
    <row r="159" spans="1:18" ht="24.6" customHeight="1">
      <c r="A159" s="4"/>
      <c r="B159" s="102" t="s">
        <v>272</v>
      </c>
      <c r="C159" s="103"/>
      <c r="D159" s="103"/>
      <c r="E159" s="103"/>
      <c r="F159" s="96"/>
      <c r="G159" s="96"/>
      <c r="H159" s="96"/>
      <c r="I159" s="96"/>
      <c r="J159" s="22"/>
      <c r="K159" s="7"/>
      <c r="L159" s="7"/>
      <c r="M159" s="31"/>
      <c r="N159" s="7"/>
      <c r="O159" s="7"/>
      <c r="P159" s="45"/>
      <c r="Q159" s="46"/>
      <c r="R159" s="46"/>
    </row>
    <row r="160" spans="1:18">
      <c r="A160" s="4">
        <f>115+B160</f>
        <v>130</v>
      </c>
      <c r="B160" s="92">
        <v>15</v>
      </c>
      <c r="C160" s="92"/>
      <c r="D160" s="93" t="inlineStr">
        <is>
          <t>27.12.40.000, п.8</t>
        </is>
      </c>
      <c r="E160" s="93"/>
      <c r="F160" s="94" t="s">
        <v>273</v>
      </c>
      <c r="G160" s="95" t="s">
        <v>266</v>
      </c>
      <c r="H160" s="95"/>
      <c r="I160" s="92">
        <v>1</v>
      </c>
      <c r="J160" s="22">
        <f t="shared" si="30"/>
        <v>1</v>
      </c>
      <c r="K160" s="7"/>
      <c r="L160" s="7">
        <v>8202.16</v>
      </c>
      <c r="M160" s="31"/>
      <c r="N160" s="7">
        <f t="shared" si="27"/>
        <v>8202.16</v>
      </c>
      <c r="O160" s="7">
        <f t="shared" si="28"/>
        <v>8202.16</v>
      </c>
      <c r="P160" s="104" t="inlineStr">
        <is>
          <t>Добавлен металлический навесной корпус ЩРН-36 520×300×120 мм щита ЩР-3 (ИОС1, СО поз.1.14).</t>
        </is>
      </c>
      <c r="Q160" s="46" t="s">
        <v>35</v>
      </c>
      <c r="R160" s="46" t="inlineStr">
        <is>
          <t>23/085-И-ИОС1, л. 10; 23/085-И-ИОС1.СО, л. 4, поз. 1.14</t>
        </is>
      </c>
    </row>
    <row r="161" spans="1:18">
      <c r="A161" s="4">
        <f>115+B161</f>
        <v>131</v>
      </c>
      <c r="B161" s="92">
        <v>16</v>
      </c>
      <c r="C161" s="92"/>
      <c r="D161" s="93" t="inlineStr">
        <is>
          <t>27.33.11.140, п.1</t>
        </is>
      </c>
      <c r="E161" s="93"/>
      <c r="F161" s="94" t="s">
        <v>274</v>
      </c>
      <c r="G161" s="95" t="s">
        <v>21</v>
      </c>
      <c r="H161" s="95"/>
      <c r="I161" s="92">
        <v>1</v>
      </c>
      <c r="J161" s="22">
        <f t="shared" si="30"/>
        <v>1</v>
      </c>
      <c r="K161" s="7"/>
      <c r="L161" s="7">
        <v>923.2</v>
      </c>
      <c r="M161" s="31"/>
      <c r="N161" s="7">
        <f t="shared" si="27"/>
        <v>923.2</v>
      </c>
      <c r="O161" s="7">
        <f t="shared" si="28"/>
        <v>923.2</v>
      </c>
      <c r="P161" s="104" t="inlineStr">
        <is>
          <t>Добавлено: Выключатель нагрузки 3п ВН-102 63А — 1 шт. (щит ЩР-3; ИОС1, л.10, стр.22; СО стр.51, поз.1.14).</t>
        </is>
      </c>
      <c r="Q161" s="46" t="s">
        <v>35</v>
      </c>
      <c r="R161" s="46" t="inlineStr">
        <is>
          <t>23/085-И-ИОС1, л. 10; 23/085-И-ИОС1.СО, л. 4, поз. 1.14</t>
        </is>
      </c>
    </row>
    <row r="162" spans="1:18">
      <c r="A162" s="4">
        <f>115+B162</f>
        <v>132</v>
      </c>
      <c r="B162" s="92">
        <v>17</v>
      </c>
      <c r="C162" s="92"/>
      <c r="D162" s="93" t="s">
        <v>402</v>
      </c>
      <c r="E162" s="93"/>
      <c r="F162" s="94" t="s">
        <v>275</v>
      </c>
      <c r="G162" s="95" t="s">
        <v>21</v>
      </c>
      <c r="H162" s="95"/>
      <c r="I162" s="92">
        <v>7</v>
      </c>
      <c r="J162" s="22">
        <f t="shared" si="30"/>
        <v>7</v>
      </c>
      <c r="K162" s="7"/>
      <c r="L162" s="7">
        <v>92713.88</v>
      </c>
      <c r="M162" s="31"/>
      <c r="N162" s="7">
        <f t="shared" si="27"/>
        <v>92713.88</v>
      </c>
      <c r="O162" s="7">
        <f t="shared" si="28"/>
        <v>92713.88</v>
      </c>
      <c r="P162" s="104" t="inlineStr">
        <is>
          <t>Добавлены устройства защиты от дугового пробоя OptiDin AFDD-40 C16 щита ЩР-3 — 7 шт. (ИОС1, СО стр.51, поз.1.14.1).</t>
        </is>
      </c>
      <c r="Q162" s="46" t="s">
        <v>35</v>
      </c>
      <c r="R162" s="46" t="inlineStr">
        <is>
          <t>23/085-И-ИОС1, л. 10; 23/085-И-ИОС1.СО, л. 4, поз. 1.14</t>
        </is>
      </c>
    </row>
    <row r="163" spans="1:18" ht="24" customHeight="1">
      <c r="A163" s="4"/>
      <c r="B163" s="102" t="s">
        <v>276</v>
      </c>
      <c r="C163" s="103"/>
      <c r="D163" s="103"/>
      <c r="E163" s="103"/>
      <c r="F163" s="103"/>
      <c r="G163" s="96"/>
      <c r="H163" s="96"/>
      <c r="I163" s="96"/>
      <c r="J163" s="22"/>
      <c r="K163" s="7"/>
      <c r="L163" s="7"/>
      <c r="M163" s="31"/>
      <c r="N163" s="7"/>
      <c r="O163" s="7"/>
      <c r="P163" s="45"/>
      <c r="Q163" s="46"/>
      <c r="R163" s="46"/>
    </row>
    <row r="164" spans="1:18">
      <c r="A164" s="4">
        <f>115+B164</f>
        <v>133</v>
      </c>
      <c r="B164" s="92">
        <v>18</v>
      </c>
      <c r="C164" s="92"/>
      <c r="D164" s="93" t="s">
        <v>403</v>
      </c>
      <c r="E164" s="93"/>
      <c r="F164" s="94" t="s">
        <v>277</v>
      </c>
      <c r="G164" s="95" t="s">
        <v>21</v>
      </c>
      <c r="H164" s="95"/>
      <c r="I164" s="92">
        <v>1</v>
      </c>
      <c r="J164" s="22">
        <f t="shared" si="30"/>
        <v>1</v>
      </c>
      <c r="K164" s="7"/>
      <c r="L164" s="7">
        <v>4065.19</v>
      </c>
      <c r="M164" s="31"/>
      <c r="N164" s="7">
        <f t="shared" si="27"/>
        <v>4065.19</v>
      </c>
      <c r="O164" s="7">
        <f t="shared" si="28"/>
        <v>4065.19</v>
      </c>
      <c r="P164" s="104" t="inlineStr">
        <is>
          <t>Добавлено: Корпус металлический навесной, 400х300х120, 24 мод, ЩРН-24 — 1 шт. (щит ЩРВ-1; ИОС1, л.13, стр.25; СО стр.48–49, поз.1.3).</t>
        </is>
      </c>
      <c r="Q164" s="46" t="s">
        <v>35</v>
      </c>
      <c r="R164" s="46" t="inlineStr">
        <is>
          <t>23/085-И-ИОС1, л. 13; 23/085-И-ИОС1.СО, л. 1–2, поз. 1.3</t>
        </is>
      </c>
    </row>
    <row r="165" spans="1:18">
      <c r="A165" s="4">
        <f>115+B165</f>
        <v>134</v>
      </c>
      <c r="B165" s="92">
        <v>19</v>
      </c>
      <c r="C165" s="92"/>
      <c r="D165" s="93" t="s">
        <v>404</v>
      </c>
      <c r="E165" s="93"/>
      <c r="F165" s="94" t="s">
        <v>274</v>
      </c>
      <c r="G165" s="95" t="s">
        <v>21</v>
      </c>
      <c r="H165" s="95"/>
      <c r="I165" s="92">
        <v>1</v>
      </c>
      <c r="J165" s="22">
        <f t="shared" si="30"/>
        <v>1</v>
      </c>
      <c r="K165" s="7"/>
      <c r="L165" s="7">
        <v>753.7</v>
      </c>
      <c r="M165" s="31"/>
      <c r="N165" s="7">
        <f t="shared" si="27"/>
        <v>753.7</v>
      </c>
      <c r="O165" s="7">
        <f t="shared" si="28"/>
        <v>753.7</v>
      </c>
      <c r="P165" s="104" t="inlineStr">
        <is>
          <t>Добавлено: Выключатель нагрузки 3п ВН-102 63А — 1 шт. (щит ЩРВ-1; ИОС1, л.13, стр.25; СО стр.48–49, поз.1.3).</t>
        </is>
      </c>
      <c r="Q165" s="46" t="s">
        <v>35</v>
      </c>
      <c r="R165" s="46" t="inlineStr">
        <is>
          <t>23/085-И-ИОС1, л. 13; 23/085-И-ИОС1.СО, л. 1–2, поз. 1.3</t>
        </is>
      </c>
    </row>
    <row r="166" spans="1:18">
      <c r="A166" s="4">
        <f>115+B166</f>
        <v>135</v>
      </c>
      <c r="B166" s="92">
        <v>20</v>
      </c>
      <c r="C166" s="92"/>
      <c r="D166" s="93" t="s">
        <v>405</v>
      </c>
      <c r="E166" s="93"/>
      <c r="F166" s="94" t="s">
        <v>478</v>
      </c>
      <c r="G166" s="95" t="s">
        <v>21</v>
      </c>
      <c r="H166" s="95"/>
      <c r="I166" s="92">
        <v>1</v>
      </c>
      <c r="J166" s="22">
        <f t="shared" si="30"/>
        <v>1</v>
      </c>
      <c r="K166" s="7"/>
      <c r="L166" s="7">
        <v>985.03</v>
      </c>
      <c r="M166" s="31"/>
      <c r="N166" s="7">
        <f t="shared" si="27"/>
        <v>985.03</v>
      </c>
      <c r="O166" s="7">
        <f t="shared" si="28"/>
        <v>985.03</v>
      </c>
      <c r="P166" s="104" t="inlineStr">
        <is>
          <t>Добавлено: Выключатель автоматический ВА103-3P-016А-C — 1 шт. (щит ЩРВ-1; ИОС1, л.13, стр.25; СО стр.48–49, поз.1.3).</t>
        </is>
      </c>
      <c r="Q166" s="46" t="s">
        <v>35</v>
      </c>
      <c r="R166" s="46" t="inlineStr">
        <is>
          <t>23/085-И-ИОС1, л. 13; 23/085-И-ИОС1.СО, л. 1–2, поз. 1.3</t>
        </is>
      </c>
    </row>
    <row r="167" spans="1:18">
      <c r="A167" s="4">
        <f>115+B167</f>
        <v>136</v>
      </c>
      <c r="B167" s="92">
        <v>21</v>
      </c>
      <c r="C167" s="92"/>
      <c r="D167" s="93" t="s">
        <v>406</v>
      </c>
      <c r="E167" s="93"/>
      <c r="F167" s="94" t="s">
        <v>479</v>
      </c>
      <c r="G167" s="95" t="s">
        <v>21</v>
      </c>
      <c r="H167" s="95"/>
      <c r="I167" s="92">
        <v>2</v>
      </c>
      <c r="J167" s="22">
        <f t="shared" si="30"/>
        <v>2</v>
      </c>
      <c r="K167" s="7"/>
      <c r="L167" s="7">
        <v>443.35</v>
      </c>
      <c r="M167" s="31"/>
      <c r="N167" s="7">
        <f t="shared" si="27"/>
        <v>443.35</v>
      </c>
      <c r="O167" s="7">
        <f t="shared" si="28"/>
        <v>443.35</v>
      </c>
      <c r="P167" s="104" t="inlineStr">
        <is>
          <t>Добавлено: Выключатель автоматический ВА103-1P-016А-C-16А — 2 шт. (щит ЩРВ-1; ИОС1, л.13, стр.25; СО стр.48–49, поз.1.3).</t>
        </is>
      </c>
      <c r="Q167" s="46" t="s">
        <v>35</v>
      </c>
      <c r="R167" s="46" t="inlineStr">
        <is>
          <t>23/085-И-ИОС1, л. 13; 23/085-И-ИОС1.СО, л. 1–2, поз. 1.3</t>
        </is>
      </c>
    </row>
    <row r="168" spans="1:18">
      <c r="A168" s="4">
        <f>115+B168</f>
        <v>137</v>
      </c>
      <c r="B168" s="92">
        <v>22</v>
      </c>
      <c r="C168" s="92"/>
      <c r="D168" s="93" t="s">
        <v>62</v>
      </c>
      <c r="E168" s="93"/>
      <c r="F168" s="94" t="s">
        <v>212</v>
      </c>
      <c r="G168" s="95" t="s">
        <v>33</v>
      </c>
      <c r="H168" s="95"/>
      <c r="I168" s="92">
        <v>1</v>
      </c>
      <c r="J168" s="22">
        <f t="shared" si="30"/>
        <v>1</v>
      </c>
      <c r="K168" s="7"/>
      <c r="L168" s="7">
        <v>4372.23</v>
      </c>
      <c r="M168" s="31"/>
      <c r="N168" s="7">
        <f t="shared" si="27"/>
        <v>4372.23</v>
      </c>
      <c r="O168" s="7">
        <f t="shared" si="28"/>
        <v>4372.23</v>
      </c>
      <c r="P168" s="104" t="inlineStr">
        <is>
          <t>Добавлено: Монтаж выключателя или переключателя пакетного в металлической оболочке, устанавливаемого на конструкции на стене или колонне с количеством зажимов для подключения до 9, на ток до 100 А — 1 шт. (щит ЩРВ-1; ИОС1, л.13, стр.25; СО стр.48–49, поз.1.3). НР/СП без понижения: ТСН-2001.12 п.3.4.6 абз.4, 8-0 п.9; объект не эксплуатируется (ПОС, стр.8).</t>
        </is>
      </c>
      <c r="Q168" s="46" t="s">
        <v>35</v>
      </c>
      <c r="R168" s="46" t="inlineStr">
        <is>
          <t>23/085-И-ИОС1, л. 13; 23/085-И-ИОС1.СО, л. 1–2, поз. 1.3</t>
        </is>
      </c>
    </row>
    <row r="169" spans="1:18">
      <c r="A169" s="4">
        <f>115+B169</f>
        <v>138</v>
      </c>
      <c r="B169" s="92">
        <v>23</v>
      </c>
      <c r="C169" s="92"/>
      <c r="D169" s="93" t="s">
        <v>407</v>
      </c>
      <c r="E169" s="93"/>
      <c r="F169" s="94" t="s">
        <v>278</v>
      </c>
      <c r="G169" s="95" t="s">
        <v>21</v>
      </c>
      <c r="H169" s="95"/>
      <c r="I169" s="92">
        <v>1</v>
      </c>
      <c r="J169" s="22">
        <f>H169+I169</f>
        <v>1</v>
      </c>
      <c r="K169" s="7"/>
      <c r="L169" s="7">
        <v>1741.29</v>
      </c>
      <c r="M169" s="31"/>
      <c r="N169" s="7">
        <f t="shared" si="27"/>
        <v>1741.29</v>
      </c>
      <c r="O169" s="7">
        <f t="shared" si="28"/>
        <v>1741.29</v>
      </c>
      <c r="P169" s="104" t="inlineStr">
        <is>
          <t>Добавлено: Дифференциальный автомат ДИФ103-6кА-1N-32А-30-C — 1 шт. (щит ЩРВ-1; ИОС1, л.13, стр.25; СО стр.48–49, поз.1.3).</t>
        </is>
      </c>
      <c r="Q169" s="46" t="inlineStr">
        <is>
          <t>117/15-ЭС</t>
        </is>
      </c>
      <c r="R169" s="46" t="inlineStr">
        <is>
          <t>23/085-И-ИОС1, л. 13; 23/085-И-ИОС1.СО, л. 1–2, поз. 1.3</t>
        </is>
      </c>
    </row>
    <row r="170" spans="1:18">
      <c r="A170" s="4">
        <f>115+B170</f>
        <v>139</v>
      </c>
      <c r="B170" s="92">
        <v>24</v>
      </c>
      <c r="C170" s="92"/>
      <c r="D170" s="93" t="s">
        <v>66</v>
      </c>
      <c r="E170" s="93"/>
      <c r="F170" s="94" t="s">
        <v>213</v>
      </c>
      <c r="G170" s="95" t="s">
        <v>33</v>
      </c>
      <c r="H170" s="95"/>
      <c r="I170" s="92">
        <v>2</v>
      </c>
      <c r="J170" s="22">
        <f t="shared" si="30"/>
        <v>2</v>
      </c>
      <c r="K170" s="7"/>
      <c r="L170" s="7">
        <v>4893.58</v>
      </c>
      <c r="M170" s="31"/>
      <c r="N170" s="7">
        <f t="shared" si="27"/>
        <v>4893.58</v>
      </c>
      <c r="O170" s="7">
        <f t="shared" si="28"/>
        <v>4893.58</v>
      </c>
      <c r="P170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 — 2 шт. (щит ЩРВ-1; ИОС1, л.13, стр.25; СО стр.48–49, поз.1.3). НР/СП без понижения: ТСН-2001.12 п.3.4.6 абз.4, 8-0 п.9; объект не эксплуатируется (ПОС, стр.8).</t>
        </is>
      </c>
      <c r="Q170" s="46" t="s">
        <v>35</v>
      </c>
      <c r="R170" s="46" t="inlineStr">
        <is>
          <t>23/085-И-ИОС1, л. 13; 23/085-И-ИОС1.СО, л. 1–2, поз. 1.3</t>
        </is>
      </c>
    </row>
    <row r="171" spans="1:18">
      <c r="A171" s="4">
        <f>115+B171</f>
        <v>140</v>
      </c>
      <c r="B171" s="92">
        <v>25</v>
      </c>
      <c r="C171" s="92"/>
      <c r="D171" s="93" t="s">
        <v>408</v>
      </c>
      <c r="E171" s="93"/>
      <c r="F171" s="94" t="s">
        <v>279</v>
      </c>
      <c r="G171" s="95" t="s">
        <v>26</v>
      </c>
      <c r="H171" s="95"/>
      <c r="I171" s="92">
        <v>2</v>
      </c>
      <c r="J171" s="22">
        <f t="shared" si="30"/>
        <v>2</v>
      </c>
      <c r="K171" s="7"/>
      <c r="L171" s="7">
        <v>2837.91</v>
      </c>
      <c r="M171" s="31"/>
      <c r="N171" s="7">
        <f t="shared" si="27"/>
        <v>2837.91</v>
      </c>
      <c r="O171" s="7">
        <f t="shared" si="28"/>
        <v>2837.91</v>
      </c>
      <c r="P171" s="104" t="inlineStr">
        <is>
          <t>Добавлены два дифференциальных автомата ДИФ103-6кА-1N-16А-30-C щита ЩРВ-1 (ИОС1.СО стр.49, поз.1.3.3).</t>
        </is>
      </c>
      <c r="Q171" s="46" t="s">
        <v>35</v>
      </c>
      <c r="R171" s="46" t="inlineStr">
        <is>
          <t>23/085-И-ИОС1, л. 13; 23/085-И-ИОС1.СО, л. 1–2, поз. 1.3</t>
        </is>
      </c>
    </row>
    <row r="172" spans="1:18">
      <c r="A172" s="4">
        <f>115+B172</f>
        <v>141</v>
      </c>
      <c r="B172" s="92">
        <v>26</v>
      </c>
      <c r="C172" s="92"/>
      <c r="D172" s="93" t="s">
        <v>280</v>
      </c>
      <c r="E172" s="93"/>
      <c r="F172" s="94" t="s">
        <v>214</v>
      </c>
      <c r="G172" s="95" t="s">
        <v>33</v>
      </c>
      <c r="H172" s="95"/>
      <c r="I172" s="92">
        <v>1</v>
      </c>
      <c r="J172" s="22">
        <f t="shared" si="30"/>
        <v>1</v>
      </c>
      <c r="K172" s="7"/>
      <c r="L172" s="7">
        <v>6961.42</v>
      </c>
      <c r="M172" s="31"/>
      <c r="N172" s="7">
        <f t="shared" si="27"/>
        <v>6961.42</v>
      </c>
      <c r="O172" s="7">
        <f t="shared" si="28"/>
        <v>6961.42</v>
      </c>
      <c r="P172" s="104" t="inlineStr">
        <is>
          <t>Добавлено: Монтаж пускателя магнитного общего назначения отдельностоящего, устанавливаемого на конструкции на полу, на ток до 100 А — 1 шт. (щит ЩРВ-1; ИОС1, л.13, стр.25; СО стр.48–49, поз.1.3). НР/СП без понижения: ТСН-2001.12 п.3.4.6 абз.4, 8-0 п.9; объект не эксплуатируется (ПОС, стр.8).</t>
        </is>
      </c>
      <c r="Q172" s="46" t="s">
        <v>35</v>
      </c>
      <c r="R172" s="46" t="inlineStr">
        <is>
          <t>23/085-И-ИОС1, л. 13; 23/085-И-ИОС1.СО, л. 1–2, поз. 1.3</t>
        </is>
      </c>
    </row>
    <row r="173" spans="1:18">
      <c r="A173" s="4">
        <f>115+B173</f>
        <v>142</v>
      </c>
      <c r="B173" s="92">
        <v>27</v>
      </c>
      <c r="C173" s="92"/>
      <c r="D173" s="93" t="s">
        <v>409</v>
      </c>
      <c r="E173" s="93"/>
      <c r="F173" s="94" t="s">
        <v>281</v>
      </c>
      <c r="G173" s="95" t="s">
        <v>21</v>
      </c>
      <c r="H173" s="95"/>
      <c r="I173" s="92">
        <v>1</v>
      </c>
      <c r="J173" s="22">
        <f t="shared" si="30"/>
        <v>1</v>
      </c>
      <c r="K173" s="7"/>
      <c r="L173" s="7">
        <v>3717.37</v>
      </c>
      <c r="M173" s="31"/>
      <c r="N173" s="7">
        <f t="shared" si="27"/>
        <v>3717.37</v>
      </c>
      <c r="O173" s="7">
        <f t="shared" si="28"/>
        <v>3717.37</v>
      </c>
      <c r="P173" s="104" t="inlineStr">
        <is>
          <t>Добавлено: Контактор модульный МК-103 4НО 63А 230В — 1 шт. (щит ЩРВ-1; ИОС1, л.13, стр.25; СО стр.48–49, поз.1.3).</t>
        </is>
      </c>
      <c r="Q173" s="46" t="s">
        <v>35</v>
      </c>
      <c r="R173" s="46" t="inlineStr">
        <is>
          <t>23/085-И-ИОС1, л. 13; 23/085-И-ИОС1.СО, л. 1–2, поз. 1.3</t>
        </is>
      </c>
    </row>
    <row r="174" spans="1:18" ht="25.5" customHeight="1">
      <c r="A174" s="4"/>
      <c r="B174" s="102" t="s">
        <v>282</v>
      </c>
      <c r="C174" s="103"/>
      <c r="D174" s="103"/>
      <c r="E174" s="103"/>
      <c r="F174" s="103"/>
      <c r="G174" s="96"/>
      <c r="H174" s="96"/>
      <c r="I174" s="96"/>
      <c r="J174" s="22"/>
      <c r="K174" s="7"/>
      <c r="L174" s="7"/>
      <c r="M174" s="31"/>
      <c r="N174" s="7"/>
      <c r="O174" s="7"/>
      <c r="P174" s="45"/>
      <c r="Q174" s="46"/>
      <c r="R174" s="46"/>
    </row>
    <row r="175" spans="1:18">
      <c r="A175" s="4">
        <f>115+B175</f>
        <v>143</v>
      </c>
      <c r="B175" s="92">
        <v>28</v>
      </c>
      <c r="C175" s="92"/>
      <c r="D175" s="93" t="s">
        <v>410</v>
      </c>
      <c r="E175" s="93"/>
      <c r="F175" s="94" t="s">
        <v>273</v>
      </c>
      <c r="G175" s="95" t="s">
        <v>21</v>
      </c>
      <c r="H175" s="95"/>
      <c r="I175" s="92">
        <v>1</v>
      </c>
      <c r="J175" s="22">
        <f t="shared" si="30"/>
        <v>1</v>
      </c>
      <c r="K175" s="7"/>
      <c r="L175" s="7">
        <v>6566.89</v>
      </c>
      <c r="M175" s="31"/>
      <c r="N175" s="7">
        <f t="shared" si="27"/>
        <v>6566.89</v>
      </c>
      <c r="O175" s="7">
        <f t="shared" si="28"/>
        <v>6566.89</v>
      </c>
      <c r="P175" s="104" t="inlineStr">
        <is>
          <t>Добавлен металлический навесной корпус ЩРН-36 520×300×120 мм щита ЩРС (ИОС1, СО поз.1.4).</t>
        </is>
      </c>
      <c r="Q175" s="46" t="s">
        <v>35</v>
      </c>
      <c r="R175" s="46" t="inlineStr">
        <is>
          <t>23/085-И-ИОС1, л. 14; 23/085-И-ИОС1.СО, л. 2, поз. 1.4</t>
        </is>
      </c>
    </row>
    <row r="176" spans="1:18">
      <c r="A176" s="4">
        <f>115+B176</f>
        <v>144</v>
      </c>
      <c r="B176" s="92">
        <v>29</v>
      </c>
      <c r="C176" s="92"/>
      <c r="D176" s="93" t="s">
        <v>399</v>
      </c>
      <c r="E176" s="93"/>
      <c r="F176" s="94" t="s">
        <v>477</v>
      </c>
      <c r="G176" s="95" t="s">
        <v>21</v>
      </c>
      <c r="H176" s="95"/>
      <c r="I176" s="92">
        <v>1</v>
      </c>
      <c r="J176" s="22">
        <f t="shared" si="30"/>
        <v>1</v>
      </c>
      <c r="K176" s="7"/>
      <c r="L176" s="7">
        <v>1068.3399999999999</v>
      </c>
      <c r="M176" s="31"/>
      <c r="N176" s="7">
        <f t="shared" si="27"/>
        <v>1068.34</v>
      </c>
      <c r="O176" s="7">
        <f t="shared" si="28"/>
        <v>1068.34</v>
      </c>
      <c r="P176" s="104" t="inlineStr">
        <is>
          <t>Добавлено: Автоматический выключатель, ВА103-3P-025А-C — 1 шт. (щит ЩРС; ИОС1, л.14, стр.26; СО стр.49, поз.1.4).</t>
        </is>
      </c>
      <c r="Q176" s="46" t="s">
        <v>35</v>
      </c>
      <c r="R176" s="46" t="inlineStr">
        <is>
          <t>23/085-И-ИОС1, л. 14; 23/085-И-ИОС1.СО, л. 2, поз. 1.4</t>
        </is>
      </c>
    </row>
    <row r="177" spans="1:18">
      <c r="A177" s="4">
        <f>115+B177</f>
        <v>145</v>
      </c>
      <c r="B177" s="92">
        <v>30</v>
      </c>
      <c r="C177" s="92"/>
      <c r="D177" s="93" t="s">
        <v>62</v>
      </c>
      <c r="E177" s="93"/>
      <c r="F177" s="94" t="s">
        <v>212</v>
      </c>
      <c r="G177" s="95" t="s">
        <v>33</v>
      </c>
      <c r="H177" s="95"/>
      <c r="I177" s="92">
        <v>1</v>
      </c>
      <c r="J177" s="22">
        <f t="shared" si="30"/>
        <v>1</v>
      </c>
      <c r="K177" s="7"/>
      <c r="L177" s="7">
        <v>4372.23</v>
      </c>
      <c r="M177" s="31"/>
      <c r="N177" s="7">
        <f t="shared" si="27"/>
        <v>4372.23</v>
      </c>
      <c r="O177" s="7">
        <f t="shared" si="28"/>
        <v>4372.23</v>
      </c>
      <c r="P177" s="104" t="inlineStr">
        <is>
          <t>Добавлено: Монтаж выключателя или переключателя пакетного в металлической оболочке, устанавливаемого на конструкции на стене или колонне с количеством зажимов для подключения до 9, на ток до 100 А — 1 шт. (щит ЩРС; ИОС1, л.14, стр.26; СО стр.49, поз.1.4). НР/СП без понижения: ТСН-2001.12 п.3.4.6 абз.4, 8-0 п.9; объект не эксплуатируется (ПОС, стр.8).</t>
        </is>
      </c>
      <c r="Q177" s="46" t="s">
        <v>35</v>
      </c>
      <c r="R177" s="46" t="inlineStr">
        <is>
          <t>23/085-И-ИОС1, л. 14; 23/085-И-ИОС1.СО, л. 2, поз. 1.4</t>
        </is>
      </c>
    </row>
    <row r="178" spans="1:18">
      <c r="A178" s="4">
        <f>115+B178</f>
        <v>146</v>
      </c>
      <c r="B178" s="92">
        <v>31</v>
      </c>
      <c r="C178" s="92"/>
      <c r="D178" s="93" t="s">
        <v>404</v>
      </c>
      <c r="E178" s="93"/>
      <c r="F178" s="94" t="s">
        <v>274</v>
      </c>
      <c r="G178" s="95" t="s">
        <v>21</v>
      </c>
      <c r="H178" s="95"/>
      <c r="I178" s="92">
        <v>1</v>
      </c>
      <c r="J178" s="22">
        <f t="shared" si="30"/>
        <v>1</v>
      </c>
      <c r="K178" s="7"/>
      <c r="L178" s="7">
        <v>753.7</v>
      </c>
      <c r="M178" s="31"/>
      <c r="N178" s="7">
        <f t="shared" si="27"/>
        <v>753.7</v>
      </c>
      <c r="O178" s="7">
        <f t="shared" si="28"/>
        <v>753.7</v>
      </c>
      <c r="P178" s="104" t="inlineStr">
        <is>
          <t>Добавлено: Выключатель нагрузки 3п ВН-102 63А — 1 шт. (щит ЩРС; ИОС1, л.14, стр.26; СО стр.49, поз.1.4).</t>
        </is>
      </c>
      <c r="Q178" s="46" t="s">
        <v>35</v>
      </c>
      <c r="R178" s="46" t="inlineStr">
        <is>
          <t>23/085-И-ИОС1, л. 14; 23/085-И-ИОС1.СО, л. 2, поз. 1.4</t>
        </is>
      </c>
    </row>
    <row r="179" spans="1:18">
      <c r="A179" s="4">
        <f>115+B179</f>
        <v>147</v>
      </c>
      <c r="B179" s="92">
        <v>32</v>
      </c>
      <c r="C179" s="92"/>
      <c r="D179" s="93" t="s">
        <v>66</v>
      </c>
      <c r="E179" s="93"/>
      <c r="F179" s="94" t="s">
        <v>213</v>
      </c>
      <c r="G179" s="95" t="s">
        <v>33</v>
      </c>
      <c r="H179" s="95"/>
      <c r="I179" s="92">
        <v>2</v>
      </c>
      <c r="J179" s="22">
        <f>H179+I179</f>
        <v>2</v>
      </c>
      <c r="K179" s="7"/>
      <c r="L179" s="7">
        <v>4893.58</v>
      </c>
      <c r="M179" s="31"/>
      <c r="N179" s="7">
        <f t="shared" si="27"/>
        <v>4893.58</v>
      </c>
      <c r="O179" s="7">
        <f t="shared" si="28"/>
        <v>4893.58</v>
      </c>
      <c r="P179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 — 2 шт. (щит ЩРС; ИОС1, л.14, стр.26; СО стр.49, поз.1.4). НР/СП без понижения: ТСН-2001.12 п.3.4.6 абз.4, 8-0 п.9; объект не эксплуатируется (ПОС, стр.8).</t>
        </is>
      </c>
      <c r="Q179" s="46" t="inlineStr">
        <is>
          <t>117/15-ЭС</t>
        </is>
      </c>
      <c r="R179" s="46" t="inlineStr">
        <is>
          <t>23/085-И-ИОС1, л. 14; 23/085-И-ИОС1.СО, л. 2, поз. 1.4</t>
        </is>
      </c>
    </row>
    <row r="180" spans="1:18">
      <c r="A180" s="4">
        <f>115+B180</f>
        <v>148</v>
      </c>
      <c r="B180" s="92">
        <v>33</v>
      </c>
      <c r="C180" s="92"/>
      <c r="D180" s="93" t="s">
        <v>402</v>
      </c>
      <c r="E180" s="93"/>
      <c r="F180" s="94" t="s">
        <v>275</v>
      </c>
      <c r="G180" s="95" t="s">
        <v>21</v>
      </c>
      <c r="H180" s="95"/>
      <c r="I180" s="92">
        <v>1</v>
      </c>
      <c r="J180" s="22">
        <f t="shared" si="30"/>
        <v>1</v>
      </c>
      <c r="K180" s="7"/>
      <c r="L180" s="7">
        <v>13244.84</v>
      </c>
      <c r="M180" s="31"/>
      <c r="N180" s="7">
        <f t="shared" si="27"/>
        <v>13244.84</v>
      </c>
      <c r="O180" s="7">
        <f t="shared" si="28"/>
        <v>13244.84</v>
      </c>
      <c r="P180" s="104" t="inlineStr">
        <is>
          <t>Добавлено устройство защиты от дугового пробоя OptiDin AFDD-40-22C16 щита ЩРС (ИОС1.СО стр.49, поз.1.4.1).</t>
        </is>
      </c>
      <c r="Q180" s="46" t="s">
        <v>35</v>
      </c>
      <c r="R180" s="46" t="inlineStr">
        <is>
          <t>23/085-И-ИОС1, л. 14; 23/085-И-ИОС1.СО, л. 2, поз. 1.4</t>
        </is>
      </c>
    </row>
    <row r="181" spans="1:18">
      <c r="A181" s="4">
        <f>115+B181</f>
        <v>149</v>
      </c>
      <c r="B181" s="92">
        <v>34</v>
      </c>
      <c r="C181" s="92"/>
      <c r="D181" s="93" t="s">
        <v>402</v>
      </c>
      <c r="E181" s="93"/>
      <c r="F181" s="94" t="s">
        <v>275</v>
      </c>
      <c r="G181" s="95" t="s">
        <v>21</v>
      </c>
      <c r="H181" s="95"/>
      <c r="I181" s="92">
        <v>1</v>
      </c>
      <c r="J181" s="22">
        <f t="shared" si="30"/>
        <v>1</v>
      </c>
      <c r="K181" s="7"/>
      <c r="L181" s="7">
        <v>13244.84</v>
      </c>
      <c r="M181" s="31"/>
      <c r="N181" s="7">
        <f t="shared" si="27"/>
        <v>13244.84</v>
      </c>
      <c r="O181" s="7">
        <f t="shared" si="28"/>
        <v>13244.84</v>
      </c>
      <c r="P181" s="104" t="inlineStr">
        <is>
          <t>Добавлено второе устройство защиты от дугового пробоя OptiDin AFDD-40-22C16 щита ЩРС (ИОС1.СО стр.49, поз.1.4.2).</t>
        </is>
      </c>
      <c r="Q181" s="46" t="s">
        <v>35</v>
      </c>
      <c r="R181" s="46" t="inlineStr">
        <is>
          <t>23/085-И-ИОС1, л. 14; 23/085-И-ИОС1.СО, л. 2, поз. 1.4</t>
        </is>
      </c>
    </row>
    <row r="182" spans="1:18">
      <c r="A182" s="4">
        <f>115+B182</f>
        <v>150</v>
      </c>
      <c r="B182" s="92">
        <v>35</v>
      </c>
      <c r="C182" s="92"/>
      <c r="D182" s="93" t="s">
        <v>66</v>
      </c>
      <c r="E182" s="93"/>
      <c r="F182" s="94" t="s">
        <v>213</v>
      </c>
      <c r="G182" s="95" t="s">
        <v>33</v>
      </c>
      <c r="H182" s="95"/>
      <c r="I182" s="92">
        <v>8</v>
      </c>
      <c r="J182" s="22">
        <f t="shared" si="30"/>
        <v>8</v>
      </c>
      <c r="K182" s="7"/>
      <c r="L182" s="7">
        <v>19574.28</v>
      </c>
      <c r="M182" s="31"/>
      <c r="N182" s="7">
        <f t="shared" si="27"/>
        <v>19574.28</v>
      </c>
      <c r="O182" s="7">
        <f t="shared" si="28"/>
        <v>19574.28</v>
      </c>
      <c r="P182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 — 8 шт. (щит ЩРС; ИОС1, л.14, стр.26; СО стр.49, поз.1.4). НР/СП без понижения: ТСН-2001.12 п.3.4.6 абз.4, 8-0 п.9; объект не эксплуатируется (ПОС, стр.8).</t>
        </is>
      </c>
      <c r="Q182" s="46" t="s">
        <v>35</v>
      </c>
      <c r="R182" s="46" t="inlineStr">
        <is>
          <t>23/085-И-ИОС1, л. 14; 23/085-И-ИОС1.СО, л. 2, поз. 1.4</t>
        </is>
      </c>
    </row>
    <row r="183" spans="1:18">
      <c r="A183" s="4">
        <f>115+B183</f>
        <v>151</v>
      </c>
      <c r="B183" s="92">
        <v>36</v>
      </c>
      <c r="C183" s="92"/>
      <c r="D183" s="93" t="s">
        <v>402</v>
      </c>
      <c r="E183" s="93"/>
      <c r="F183" s="94" t="s">
        <v>275</v>
      </c>
      <c r="G183" s="95" t="s">
        <v>21</v>
      </c>
      <c r="H183" s="95"/>
      <c r="I183" s="92">
        <v>8</v>
      </c>
      <c r="J183" s="22">
        <f>H183+I183</f>
        <v>8</v>
      </c>
      <c r="K183" s="7"/>
      <c r="L183" s="7">
        <v>105958.72</v>
      </c>
      <c r="M183" s="31"/>
      <c r="N183" s="7">
        <f t="shared" si="27"/>
        <v>105958.72</v>
      </c>
      <c r="O183" s="7">
        <f t="shared" si="28"/>
        <v>105958.72</v>
      </c>
      <c r="P183" s="104" t="inlineStr">
        <is>
          <t>Добавлены восемь устройств защиты от дугового пробоя OptiDin AFDD-40 C16 щита ЩРС (ИОС1, л.14; СО стр.49, поз.1.4.4).</t>
        </is>
      </c>
      <c r="Q183" s="46" t="inlineStr">
        <is>
          <t>117/15-ЭС</t>
        </is>
      </c>
      <c r="R183" s="46" t="inlineStr">
        <is>
          <t>23/085-И-ИОС1, л. 14; 23/085-И-ИОС1.СО, л. 2, поз. 1.4</t>
        </is>
      </c>
    </row>
    <row r="184" spans="1:18" ht="25.5" customHeight="1">
      <c r="A184" s="4"/>
      <c r="B184" s="102" t="s">
        <v>284</v>
      </c>
      <c r="C184" s="103"/>
      <c r="D184" s="103"/>
      <c r="E184" s="103"/>
      <c r="F184" s="96"/>
      <c r="G184" s="96"/>
      <c r="H184" s="96"/>
      <c r="I184" s="96"/>
      <c r="J184" s="22"/>
      <c r="K184" s="7"/>
      <c r="L184" s="7"/>
      <c r="M184" s="31"/>
      <c r="N184" s="7"/>
      <c r="O184" s="7"/>
      <c r="P184" s="45"/>
      <c r="Q184" s="46"/>
      <c r="R184" s="46"/>
    </row>
    <row r="185" spans="1:18">
      <c r="A185" s="4">
        <f>115+B185</f>
        <v>152</v>
      </c>
      <c r="B185" s="92">
        <v>37</v>
      </c>
      <c r="C185" s="92"/>
      <c r="D185" s="93" t="s">
        <v>410</v>
      </c>
      <c r="E185" s="93"/>
      <c r="F185" s="94" t="s">
        <v>273</v>
      </c>
      <c r="G185" s="95" t="s">
        <v>21</v>
      </c>
      <c r="H185" s="95"/>
      <c r="I185" s="92">
        <v>1</v>
      </c>
      <c r="J185" s="22">
        <f t="shared" si="30"/>
        <v>1</v>
      </c>
      <c r="K185" s="7"/>
      <c r="L185" s="7">
        <v>6566.89</v>
      </c>
      <c r="M185" s="31"/>
      <c r="N185" s="7">
        <f t="shared" si="27"/>
        <v>6566.89</v>
      </c>
      <c r="O185" s="7">
        <f t="shared" si="28"/>
        <v>6566.89</v>
      </c>
      <c r="P185" s="104" t="inlineStr">
        <is>
          <t>Добавлен металлический навесной корпус ЩРН-36 520×300×120 мм щита ЩР-4 (ИОС1, СО поз.1.15).</t>
        </is>
      </c>
      <c r="Q185" s="46" t="s">
        <v>35</v>
      </c>
      <c r="R185" s="46" t="inlineStr">
        <is>
          <t>23/085-И-ИОС1, л. 11; 23/085-И-ИОС1.СО, л. 4, поз. 1.15</t>
        </is>
      </c>
    </row>
    <row r="186" spans="1:18">
      <c r="A186" s="4">
        <f>115+B186</f>
        <v>153</v>
      </c>
      <c r="B186" s="92">
        <v>38</v>
      </c>
      <c r="C186" s="92"/>
      <c r="D186" s="93" t="s">
        <v>404</v>
      </c>
      <c r="E186" s="93"/>
      <c r="F186" s="94" t="s">
        <v>274</v>
      </c>
      <c r="G186" s="95" t="s">
        <v>21</v>
      </c>
      <c r="H186" s="95"/>
      <c r="I186" s="92">
        <v>1</v>
      </c>
      <c r="J186" s="22">
        <f t="shared" si="30"/>
        <v>1</v>
      </c>
      <c r="K186" s="7"/>
      <c r="L186" s="7">
        <v>753.7</v>
      </c>
      <c r="M186" s="31"/>
      <c r="N186" s="7">
        <f t="shared" si="27"/>
        <v>753.7</v>
      </c>
      <c r="O186" s="7">
        <f t="shared" si="28"/>
        <v>753.7</v>
      </c>
      <c r="P186" s="104" t="inlineStr">
        <is>
          <t>Добавлено: Выключатель нагрузки 3п ВН-102 63А — 1 шт. (щит ЩР-4; ИОС1, л.11, стр.23; СО стр.51, поз.1.15).</t>
        </is>
      </c>
      <c r="Q186" s="46" t="s">
        <v>35</v>
      </c>
      <c r="R186" s="46" t="inlineStr">
        <is>
          <t>23/085-И-ИОС1, л. 11; 23/085-И-ИОС1.СО, л. 4, поз. 1.15</t>
        </is>
      </c>
    </row>
    <row r="187" spans="1:18">
      <c r="A187" s="4">
        <f>115+B187</f>
        <v>154</v>
      </c>
      <c r="B187" s="92">
        <v>39</v>
      </c>
      <c r="C187" s="92"/>
      <c r="D187" s="93" t="s">
        <v>402</v>
      </c>
      <c r="E187" s="93"/>
      <c r="F187" s="94" t="s">
        <v>275</v>
      </c>
      <c r="G187" s="95" t="s">
        <v>21</v>
      </c>
      <c r="H187" s="95"/>
      <c r="I187" s="92">
        <v>7</v>
      </c>
      <c r="J187" s="22">
        <f t="shared" si="30"/>
        <v>7</v>
      </c>
      <c r="K187" s="7"/>
      <c r="L187" s="7">
        <v>92713.88</v>
      </c>
      <c r="M187" s="31"/>
      <c r="N187" s="7">
        <f t="shared" si="27"/>
        <v>92713.88</v>
      </c>
      <c r="O187" s="7">
        <f t="shared" si="28"/>
        <v>92713.88</v>
      </c>
      <c r="P187" s="104" t="inlineStr">
        <is>
          <t>Добавлены устройства защиты от дугового пробоя OptiDin AFDD-40 C16 щита ЩР-4 — 7 шт. (ИОС1, СО стр.51, поз.1.15.1).</t>
        </is>
      </c>
      <c r="Q187" s="46" t="s">
        <v>35</v>
      </c>
      <c r="R187" s="46" t="inlineStr">
        <is>
          <t>23/085-И-ИОС1, л. 11; 23/085-И-ИОС1.СО, л. 4, поз. 1.15</t>
        </is>
      </c>
    </row>
    <row r="188" spans="1:18" ht="38.25" customHeight="1">
      <c r="A188" s="4"/>
      <c r="B188" s="102" t="s">
        <v>285</v>
      </c>
      <c r="C188" s="103"/>
      <c r="D188" s="103"/>
      <c r="E188" s="103"/>
      <c r="F188" s="103"/>
      <c r="G188" s="96"/>
      <c r="H188" s="96"/>
      <c r="I188" s="96"/>
      <c r="J188" s="22"/>
      <c r="K188" s="7"/>
      <c r="L188" s="7"/>
      <c r="M188" s="31"/>
      <c r="N188" s="7"/>
      <c r="O188" s="7"/>
      <c r="P188" s="45"/>
      <c r="Q188" s="46"/>
      <c r="R188" s="46"/>
    </row>
    <row r="189" spans="1:18" ht="24.75" customHeight="1">
      <c r="A189" s="4"/>
      <c r="B189" s="102" t="s">
        <v>286</v>
      </c>
      <c r="C189" s="103"/>
      <c r="D189" s="103"/>
      <c r="E189" s="103"/>
      <c r="F189" s="103"/>
      <c r="G189" s="96"/>
      <c r="H189" s="96"/>
      <c r="I189" s="96"/>
      <c r="J189" s="22"/>
      <c r="K189" s="7"/>
      <c r="L189" s="7"/>
      <c r="M189" s="31"/>
      <c r="N189" s="7"/>
      <c r="O189" s="7"/>
      <c r="P189" s="45"/>
      <c r="Q189" s="46"/>
      <c r="R189" s="46"/>
    </row>
    <row r="190" spans="1:18">
      <c r="A190" s="4">
        <f>115+B190</f>
        <v>155</v>
      </c>
      <c r="B190" s="92">
        <v>40</v>
      </c>
      <c r="C190" s="92"/>
      <c r="D190" s="93" t="s">
        <v>58</v>
      </c>
      <c r="E190" s="93"/>
      <c r="F190" s="94" t="s">
        <v>215</v>
      </c>
      <c r="G190" s="95" t="s">
        <v>33</v>
      </c>
      <c r="H190" s="95"/>
      <c r="I190" s="92">
        <v>1</v>
      </c>
      <c r="J190" s="22">
        <f t="shared" si="30"/>
        <v>1</v>
      </c>
      <c r="K190" s="7"/>
      <c r="L190" s="7">
        <v>4251.69</v>
      </c>
      <c r="M190" s="31"/>
      <c r="N190" s="7">
        <f t="shared" si="27"/>
        <v>4251.69</v>
      </c>
      <c r="O190" s="7">
        <f t="shared" si="28"/>
        <v>4251.69</v>
      </c>
      <c r="P190" s="104" t="inlineStr">
        <is>
          <t>Добавлено: Монтаж пультов и шкафов управления, шкафа (пульта) управления навесного, высотой, шириной, глубиной до 600х600х350 мм — 1 шт. (щит ЩР-1; ИОС1, л.8, стр.20; СО стр.51, поз.1.12). НР/СП без понижения: ТСН-2001.12 п.3.4.6 абз.4, 8-0 п.9; объект не эксплуатируется (ПОС, стр.8).</t>
        </is>
      </c>
      <c r="Q190" s="46" t="s">
        <v>35</v>
      </c>
      <c r="R190" s="46" t="inlineStr">
        <is>
          <t>23/085-И-ИОС1, л. 8; 23/085-И-ИОС1.СО, л. 4, поз. 1.12</t>
        </is>
      </c>
    </row>
    <row r="191" spans="1:18">
      <c r="A191" s="4">
        <f>115+B191</f>
        <v>156</v>
      </c>
      <c r="B191" s="92">
        <v>41</v>
      </c>
      <c r="C191" s="92"/>
      <c r="D191" s="93" t="s">
        <v>410</v>
      </c>
      <c r="E191" s="93"/>
      <c r="F191" s="94" t="s">
        <v>273</v>
      </c>
      <c r="G191" s="95" t="s">
        <v>21</v>
      </c>
      <c r="H191" s="95"/>
      <c r="I191" s="92">
        <v>1</v>
      </c>
      <c r="J191" s="22">
        <f>H191+I191</f>
        <v>1</v>
      </c>
      <c r="K191" s="7"/>
      <c r="L191" s="7">
        <v>6566.89</v>
      </c>
      <c r="M191" s="31"/>
      <c r="N191" s="7">
        <f t="shared" si="27"/>
        <v>6566.89</v>
      </c>
      <c r="O191" s="7">
        <f t="shared" si="28"/>
        <v>6566.89</v>
      </c>
      <c r="P191" s="104" t="inlineStr">
        <is>
          <t>Добавлен металлический навесной корпус ЩРН-36 520×300×120 мм щита ЩР-1 (ИОС1, СО поз.1.12).</t>
        </is>
      </c>
      <c r="Q191" s="46" t="inlineStr">
        <is>
          <t>117/15-ЭС</t>
        </is>
      </c>
      <c r="R191" s="46" t="inlineStr">
        <is>
          <t>23/085-И-ИОС1, л. 8; 23/085-И-ИОС1.СО, л. 4, поз. 1.12</t>
        </is>
      </c>
    </row>
    <row r="192" spans="1:18">
      <c r="A192" s="4">
        <f>115+B192</f>
        <v>157</v>
      </c>
      <c r="B192" s="92">
        <v>42</v>
      </c>
      <c r="C192" s="92"/>
      <c r="D192" s="93" t="s">
        <v>62</v>
      </c>
      <c r="E192" s="93"/>
      <c r="F192" s="94" t="s">
        <v>212</v>
      </c>
      <c r="G192" s="95" t="s">
        <v>33</v>
      </c>
      <c r="H192" s="95"/>
      <c r="I192" s="92">
        <v>1</v>
      </c>
      <c r="J192" s="22">
        <f t="shared" ref="J192:J255" si="36">H192+I192</f>
        <v>1</v>
      </c>
      <c r="K192" s="7"/>
      <c r="L192" s="7">
        <v>4372.23</v>
      </c>
      <c r="M192" s="31"/>
      <c r="N192" s="7">
        <f t="shared" si="27"/>
        <v>4372.23</v>
      </c>
      <c r="O192" s="7">
        <f t="shared" si="28"/>
        <v>4372.23</v>
      </c>
      <c r="P192" s="104" t="inlineStr">
        <is>
          <t>Добавлено: Монтаж выключателя или переключателя пакетного в металлической оболочке, устанавливаемого на конструкции на стене или колонне с количеством зажимов для подключения до 9, на ток до 100 А — 1 шт. (щит ЩР-1; ИОС1, л.8, стр.20; СО стр.51, поз.1.12). НР/СП без понижения: ТСН-2001.12 п.3.4.6 абз.4, 8-0 п.9; объект не эксплуатируется (ПОС, стр.8).</t>
        </is>
      </c>
      <c r="Q192" s="46" t="s">
        <v>35</v>
      </c>
      <c r="R192" s="46" t="inlineStr">
        <is>
          <t>23/085-И-ИОС1, л. 8; 23/085-И-ИОС1.СО, л. 4, поз. 1.12</t>
        </is>
      </c>
    </row>
    <row r="193" spans="1:18">
      <c r="A193" s="4">
        <f>115+B193</f>
        <v>158</v>
      </c>
      <c r="B193" s="92">
        <v>43</v>
      </c>
      <c r="C193" s="92"/>
      <c r="D193" s="93" t="s">
        <v>404</v>
      </c>
      <c r="E193" s="93"/>
      <c r="F193" s="94" t="s">
        <v>274</v>
      </c>
      <c r="G193" s="95" t="s">
        <v>21</v>
      </c>
      <c r="H193" s="95"/>
      <c r="I193" s="92">
        <v>1</v>
      </c>
      <c r="J193" s="22">
        <f t="shared" si="36"/>
        <v>1</v>
      </c>
      <c r="K193" s="7"/>
      <c r="L193" s="7">
        <v>753.7</v>
      </c>
      <c r="M193" s="31"/>
      <c r="N193" s="7">
        <f t="shared" si="27"/>
        <v>753.7</v>
      </c>
      <c r="O193" s="7">
        <f t="shared" si="28"/>
        <v>753.7</v>
      </c>
      <c r="P193" s="104" t="inlineStr">
        <is>
          <t>Добавлено: Выключатель нагрузки 3п ВН-102 63А — 1 шт. (щит ЩР-1; ИОС1, л.8, стр.20; СО стр.51, поз.1.12).</t>
        </is>
      </c>
      <c r="Q193" s="46" t="s">
        <v>35</v>
      </c>
      <c r="R193" s="46" t="inlineStr">
        <is>
          <t>23/085-И-ИОС1, л. 8; 23/085-И-ИОС1.СО, л. 4, поз. 1.12</t>
        </is>
      </c>
    </row>
    <row r="194" spans="1:18">
      <c r="A194" s="4">
        <f>115+B194</f>
        <v>159</v>
      </c>
      <c r="B194" s="92">
        <v>44</v>
      </c>
      <c r="C194" s="92"/>
      <c r="D194" s="93" t="s">
        <v>66</v>
      </c>
      <c r="E194" s="93"/>
      <c r="F194" s="94" t="s">
        <v>213</v>
      </c>
      <c r="G194" s="95" t="s">
        <v>33</v>
      </c>
      <c r="H194" s="95"/>
      <c r="I194" s="92">
        <v>8</v>
      </c>
      <c r="J194" s="22">
        <f t="shared" si="36"/>
        <v>8</v>
      </c>
      <c r="K194" s="7"/>
      <c r="L194" s="7">
        <v>19574.28</v>
      </c>
      <c r="M194" s="31"/>
      <c r="N194" s="7">
        <f t="shared" si="27"/>
        <v>19574.28</v>
      </c>
      <c r="O194" s="7">
        <f t="shared" si="28"/>
        <v>19574.28</v>
      </c>
      <c r="P194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 — 8 шт. (щит ЩР-1; ИОС1, л.8, стр.20; СО стр.51, поз.1.12). НР/СП без понижения: ТСН-2001.12 п.3.4.6 абз.4, 8-0 п.9; объект не эксплуатируется (ПОС, стр.8).</t>
        </is>
      </c>
      <c r="Q194" s="46" t="s">
        <v>35</v>
      </c>
      <c r="R194" s="46" t="inlineStr">
        <is>
          <t>23/085-И-ИОС1, л. 8; 23/085-И-ИОС1.СО, л. 4, поз. 1.12</t>
        </is>
      </c>
    </row>
    <row r="195" spans="1:18">
      <c r="A195" s="4">
        <f>115+B195</f>
        <v>160</v>
      </c>
      <c r="B195" s="92">
        <v>45</v>
      </c>
      <c r="C195" s="92"/>
      <c r="D195" s="93" t="s">
        <v>402</v>
      </c>
      <c r="E195" s="93"/>
      <c r="F195" s="94" t="s">
        <v>275</v>
      </c>
      <c r="G195" s="95" t="s">
        <v>21</v>
      </c>
      <c r="H195" s="95"/>
      <c r="I195" s="92">
        <v>8</v>
      </c>
      <c r="J195" s="22">
        <f t="shared" si="36"/>
        <v>8</v>
      </c>
      <c r="K195" s="7"/>
      <c r="L195" s="7">
        <v>105958.72</v>
      </c>
      <c r="M195" s="31"/>
      <c r="N195" s="7">
        <f t="shared" si="27"/>
        <v>105958.72</v>
      </c>
      <c r="O195" s="7">
        <f t="shared" si="28"/>
        <v>105958.72</v>
      </c>
      <c r="P195" s="104" t="inlineStr">
        <is>
          <t>Добавлены устройства защиты от дугового пробоя OptiDin AFDD-40 C16 щита ЩР-1 — 8 шт. (ИОС1, СО стр.51, поз.1.12.1).</t>
        </is>
      </c>
      <c r="Q195" s="46" t="s">
        <v>35</v>
      </c>
      <c r="R195" s="46" t="inlineStr">
        <is>
          <t>23/085-И-ИОС1, л. 8; 23/085-И-ИОС1.СО, л. 4, поз. 1.12</t>
        </is>
      </c>
    </row>
    <row r="196" spans="1:18" ht="22.5" customHeight="1">
      <c r="A196" s="4"/>
      <c r="B196" s="102" t="s">
        <v>287</v>
      </c>
      <c r="C196" s="103"/>
      <c r="D196" s="103"/>
      <c r="E196" s="103"/>
      <c r="F196" s="96"/>
      <c r="G196" s="96"/>
      <c r="H196" s="96"/>
      <c r="I196" s="96"/>
      <c r="J196" s="22"/>
      <c r="K196" s="7"/>
      <c r="L196" s="7"/>
      <c r="M196" s="31"/>
      <c r="N196" s="7"/>
      <c r="O196" s="7"/>
      <c r="P196" s="45"/>
      <c r="Q196" s="46"/>
      <c r="R196" s="46"/>
    </row>
    <row r="197" spans="1:18">
      <c r="A197" s="4">
        <f>115+B197</f>
        <v>161</v>
      </c>
      <c r="B197" s="92">
        <v>46</v>
      </c>
      <c r="C197" s="92"/>
      <c r="D197" s="93" t="s">
        <v>58</v>
      </c>
      <c r="E197" s="93"/>
      <c r="F197" s="94" t="s">
        <v>215</v>
      </c>
      <c r="G197" s="95" t="s">
        <v>33</v>
      </c>
      <c r="H197" s="95"/>
      <c r="I197" s="92">
        <v>1</v>
      </c>
      <c r="J197" s="22">
        <f t="shared" si="36"/>
        <v>1</v>
      </c>
      <c r="K197" s="7"/>
      <c r="L197" s="7">
        <v>4251.69</v>
      </c>
      <c r="M197" s="31"/>
      <c r="N197" s="7">
        <f t="shared" si="27"/>
        <v>4251.69</v>
      </c>
      <c r="O197" s="7">
        <f t="shared" si="28"/>
        <v>4251.69</v>
      </c>
      <c r="P197" s="104" t="inlineStr">
        <is>
          <t>Добавлено: Монтаж пультов и шкафов управления, шкафа (пульта) управления навесного, высотой, шириной, глубиной до 600х600х350 мм — 1 шт. (щит ЩР-2; ИОС1, л.9, стр.21; СО стр.51, поз.1.13). НР/СП без понижения: ТСН-2001.12 п.3.4.6 абз.4, 8-0 п.9; объект не эксплуатируется (ПОС, стр.8).</t>
        </is>
      </c>
      <c r="Q197" s="46" t="s">
        <v>35</v>
      </c>
      <c r="R197" s="46" t="inlineStr">
        <is>
          <t>23/085-И-ИОС1, л. 9; 23/085-И-ИОС1.СО, л. 4, поз. 1.13</t>
        </is>
      </c>
    </row>
    <row r="198" spans="1:18">
      <c r="A198" s="4">
        <f>115+B198</f>
        <v>162</v>
      </c>
      <c r="B198" s="92">
        <v>47</v>
      </c>
      <c r="C198" s="92"/>
      <c r="D198" s="93" t="s">
        <v>410</v>
      </c>
      <c r="E198" s="93"/>
      <c r="F198" s="94" t="s">
        <v>273</v>
      </c>
      <c r="G198" s="95" t="s">
        <v>21</v>
      </c>
      <c r="H198" s="95"/>
      <c r="I198" s="92">
        <v>1</v>
      </c>
      <c r="J198" s="22">
        <f>H198+I198</f>
        <v>1</v>
      </c>
      <c r="K198" s="7"/>
      <c r="L198" s="7">
        <v>6566.89</v>
      </c>
      <c r="M198" s="31"/>
      <c r="N198" s="7">
        <f t="shared" si="27"/>
        <v>6566.89</v>
      </c>
      <c r="O198" s="7">
        <f t="shared" si="28"/>
        <v>6566.89</v>
      </c>
      <c r="P198" s="104" t="inlineStr">
        <is>
          <t>Добавлен металлический навесной корпус ЩРН-36 520×300×120 мм щита ЩР-2 (ИОС1, СО поз.1.13).</t>
        </is>
      </c>
      <c r="Q198" s="46" t="inlineStr">
        <is>
          <t>117/15-ЭС</t>
        </is>
      </c>
      <c r="R198" s="46" t="inlineStr">
        <is>
          <t>23/085-И-ИОС1, л. 9; 23/085-И-ИОС1.СО, л. 4, поз. 1.13</t>
        </is>
      </c>
    </row>
    <row r="199" spans="1:18">
      <c r="A199" s="4">
        <f>115+B199</f>
        <v>163</v>
      </c>
      <c r="B199" s="92">
        <v>48</v>
      </c>
      <c r="C199" s="92"/>
      <c r="D199" s="93" t="s">
        <v>62</v>
      </c>
      <c r="E199" s="93"/>
      <c r="F199" s="94" t="s">
        <v>212</v>
      </c>
      <c r="G199" s="95" t="s">
        <v>33</v>
      </c>
      <c r="H199" s="95"/>
      <c r="I199" s="92">
        <v>1</v>
      </c>
      <c r="J199" s="22">
        <f t="shared" si="36"/>
        <v>1</v>
      </c>
      <c r="K199" s="7"/>
      <c r="L199" s="7">
        <v>4372.23</v>
      </c>
      <c r="M199" s="31"/>
      <c r="N199" s="7">
        <f t="shared" si="27"/>
        <v>4372.23</v>
      </c>
      <c r="O199" s="7">
        <f t="shared" si="28"/>
        <v>4372.23</v>
      </c>
      <c r="P199" s="104" t="inlineStr">
        <is>
          <t>Добавлено: Монтаж выключателя или переключателя пакетного в металлической оболочке, устанавливаемого на конструкции на стене или колонне с количеством зажимов для подключения до 9, на ток до 100 А — 1 шт. (щит ЩР-2; ИОС1, л.9, стр.21; СО стр.51, поз.1.13). НР/СП без понижения: ТСН-2001.12 п.3.4.6 абз.4, 8-0 п.9; объект не эксплуатируется (ПОС, стр.8).</t>
        </is>
      </c>
      <c r="Q199" s="46" t="s">
        <v>35</v>
      </c>
      <c r="R199" s="46" t="inlineStr">
        <is>
          <t>23/085-И-ИОС1, л. 9; 23/085-И-ИОС1.СО, л. 4, поз. 1.13</t>
        </is>
      </c>
    </row>
    <row r="200" spans="1:18">
      <c r="A200" s="4">
        <f>115+B200</f>
        <v>164</v>
      </c>
      <c r="B200" s="92">
        <v>49</v>
      </c>
      <c r="C200" s="92"/>
      <c r="D200" s="93" t="s">
        <v>404</v>
      </c>
      <c r="E200" s="93"/>
      <c r="F200" s="94" t="s">
        <v>274</v>
      </c>
      <c r="G200" s="95" t="s">
        <v>21</v>
      </c>
      <c r="H200" s="95"/>
      <c r="I200" s="92">
        <v>1</v>
      </c>
      <c r="J200" s="22">
        <f t="shared" si="36"/>
        <v>1</v>
      </c>
      <c r="K200" s="7"/>
      <c r="L200" s="7">
        <v>753.7</v>
      </c>
      <c r="M200" s="31"/>
      <c r="N200" s="7">
        <f t="shared" si="27"/>
        <v>753.7</v>
      </c>
      <c r="O200" s="7">
        <f t="shared" si="28"/>
        <v>753.7</v>
      </c>
      <c r="P200" s="104" t="inlineStr">
        <is>
          <t>Добавлено: Выключатель нагрузки 3п ВН-102 63А — 1 шт. (щит ЩР-2; ИОС1, л.9, стр.21; СО стр.51, поз.1.13).</t>
        </is>
      </c>
      <c r="Q200" s="46" t="s">
        <v>35</v>
      </c>
      <c r="R200" s="46" t="inlineStr">
        <is>
          <t>23/085-И-ИОС1, л. 9; 23/085-И-ИОС1.СО, л. 4, поз. 1.13</t>
        </is>
      </c>
    </row>
    <row r="201" spans="1:18">
      <c r="A201" s="4">
        <f>115+B201</f>
        <v>165</v>
      </c>
      <c r="B201" s="92">
        <v>50</v>
      </c>
      <c r="C201" s="92"/>
      <c r="D201" s="93" t="s">
        <v>66</v>
      </c>
      <c r="E201" s="93"/>
      <c r="F201" s="94" t="s">
        <v>213</v>
      </c>
      <c r="G201" s="95" t="s">
        <v>33</v>
      </c>
      <c r="H201" s="95"/>
      <c r="I201" s="92">
        <v>8</v>
      </c>
      <c r="J201" s="22">
        <f t="shared" si="36"/>
        <v>8</v>
      </c>
      <c r="K201" s="7"/>
      <c r="L201" s="7">
        <v>19574.28</v>
      </c>
      <c r="M201" s="31"/>
      <c r="N201" s="7">
        <f t="shared" si="27"/>
        <v>19574.28</v>
      </c>
      <c r="O201" s="7">
        <f t="shared" si="28"/>
        <v>19574.28</v>
      </c>
      <c r="P201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 — 8 шт. (щит ЩР-2; ИОС1, л.9, стр.21; СО стр.51, поз.1.13). НР/СП без понижения: ТСН-2001.12 п.3.4.6 абз.4, 8-0 п.9; объект не эксплуатируется (ПОС, стр.8).</t>
        </is>
      </c>
      <c r="Q201" s="46" t="s">
        <v>35</v>
      </c>
      <c r="R201" s="46" t="inlineStr">
        <is>
          <t>23/085-И-ИОС1, л. 9; 23/085-И-ИОС1.СО, л. 4, поз. 1.13</t>
        </is>
      </c>
    </row>
    <row r="202" spans="1:18">
      <c r="A202" s="4">
        <f>115+B202</f>
        <v>166</v>
      </c>
      <c r="B202" s="92">
        <v>51</v>
      </c>
      <c r="C202" s="92"/>
      <c r="D202" s="93" t="s">
        <v>402</v>
      </c>
      <c r="E202" s="93"/>
      <c r="F202" s="94" t="s">
        <v>275</v>
      </c>
      <c r="G202" s="95" t="s">
        <v>21</v>
      </c>
      <c r="H202" s="95"/>
      <c r="I202" s="92">
        <v>8</v>
      </c>
      <c r="J202" s="22">
        <f t="shared" si="36"/>
        <v>8</v>
      </c>
      <c r="K202" s="7"/>
      <c r="L202" s="7">
        <v>105958.72</v>
      </c>
      <c r="M202" s="31"/>
      <c r="N202" s="7">
        <f t="shared" si="27"/>
        <v>105958.72</v>
      </c>
      <c r="O202" s="7">
        <f t="shared" si="28"/>
        <v>105958.72</v>
      </c>
      <c r="P202" s="104" t="inlineStr">
        <is>
          <t>Добавлены устройства защиты от дугового пробоя OptiDin AFDD-40 C16 щита ЩР-2 — 8 шт. (ИОС1, СО стр.51, поз.1.13.1).</t>
        </is>
      </c>
      <c r="Q202" s="46" t="s">
        <v>35</v>
      </c>
      <c r="R202" s="46" t="inlineStr">
        <is>
          <t>23/085-И-ИОС1, л. 9; 23/085-И-ИОС1.СО, л. 4, поз. 1.13</t>
        </is>
      </c>
    </row>
    <row r="203" spans="1:18">
      <c r="A203" s="4"/>
      <c r="B203" s="102" t="s">
        <v>288</v>
      </c>
      <c r="C203" s="103"/>
      <c r="D203" s="103"/>
      <c r="E203" s="103"/>
      <c r="F203" s="96"/>
      <c r="G203" s="96"/>
      <c r="H203" s="96"/>
      <c r="I203" s="96"/>
      <c r="J203" s="22"/>
      <c r="K203" s="7"/>
      <c r="L203" s="7"/>
      <c r="M203" s="31"/>
      <c r="N203" s="7"/>
      <c r="O203" s="7"/>
      <c r="P203" s="45"/>
      <c r="Q203" s="46"/>
      <c r="R203" s="46"/>
    </row>
    <row r="204" spans="1:18">
      <c r="A204" s="4">
        <f>115+B204</f>
        <v>167</v>
      </c>
      <c r="B204" s="92">
        <v>52</v>
      </c>
      <c r="C204" s="92"/>
      <c r="D204" s="93" t="s">
        <v>58</v>
      </c>
      <c r="E204" s="93"/>
      <c r="F204" s="94" t="s">
        <v>215</v>
      </c>
      <c r="G204" s="95" t="s">
        <v>33</v>
      </c>
      <c r="H204" s="95"/>
      <c r="I204" s="92">
        <v>1</v>
      </c>
      <c r="J204" s="22">
        <f t="shared" si="36"/>
        <v>1</v>
      </c>
      <c r="K204" s="7"/>
      <c r="L204" s="7">
        <v>4251.69</v>
      </c>
      <c r="M204" s="31"/>
      <c r="N204" s="7">
        <f t="shared" si="27"/>
        <v>4251.69</v>
      </c>
      <c r="O204" s="7">
        <f t="shared" si="28"/>
        <v>4251.69</v>
      </c>
      <c r="P204" s="104" t="inlineStr">
        <is>
          <t>Добавлено: Монтаж пультов и шкафов управления, шкафа (пульта) управления навесного, высотой, шириной, глубиной до 600х600х350 мм — 1 шт. (щит ЩРВ-п; ИОС1, л.12, стр.24; СО стр.48, поз.1.2). НР/СП без понижения: ТСН-2001.12 п.3.4.6 абз.4, 8-0 п.9; объект не эксплуатируется (ПОС, стр.8).</t>
        </is>
      </c>
      <c r="Q204" s="46" t="s">
        <v>35</v>
      </c>
      <c r="R204" s="46" t="inlineStr">
        <is>
          <t>23/085-И-ИОС1, л. 12; 23/085-И-ИОС1.СО, л. 1, поз. 1.2</t>
        </is>
      </c>
    </row>
    <row r="205" spans="1:18">
      <c r="A205" s="4">
        <f>115+B205</f>
        <v>168</v>
      </c>
      <c r="B205" s="92">
        <v>53</v>
      </c>
      <c r="C205" s="92"/>
      <c r="D205" s="93" t="s">
        <v>411</v>
      </c>
      <c r="E205" s="93"/>
      <c r="F205" s="94" t="s">
        <v>480</v>
      </c>
      <c r="G205" s="95" t="s">
        <v>21</v>
      </c>
      <c r="H205" s="95"/>
      <c r="I205" s="92">
        <v>1</v>
      </c>
      <c r="J205" s="22">
        <f>H205+I205</f>
        <v>1</v>
      </c>
      <c r="K205" s="7"/>
      <c r="L205" s="7">
        <v>1962.29</v>
      </c>
      <c r="M205" s="31"/>
      <c r="N205" s="7">
        <f t="shared" ref="N205:N269" si="39">K205+L205+M205</f>
        <v>1962.29</v>
      </c>
      <c r="O205" s="7">
        <f t="shared" ref="O205:O269" si="40">N205-K205</f>
        <v>1962.29</v>
      </c>
      <c r="P205" s="104" t="inlineStr">
        <is>
          <t>Добавлен металлический навесной корпус ЩРН-12 250×300×120 мм щита ЩРВ-п (ИОС1, л.12; СО стр.48, поз.1.2).</t>
        </is>
      </c>
      <c r="Q205" s="46" t="inlineStr">
        <is>
          <t>117/15-ЭС</t>
        </is>
      </c>
      <c r="R205" s="46" t="inlineStr">
        <is>
          <t>23/085-И-ИОС1, л. 12; 23/085-И-ИОС1.СО, л. 1, поз. 1.2</t>
        </is>
      </c>
    </row>
    <row r="206" spans="1:18">
      <c r="A206" s="4">
        <f>115+B206</f>
        <v>169</v>
      </c>
      <c r="B206" s="92">
        <v>54</v>
      </c>
      <c r="C206" s="92"/>
      <c r="D206" s="93" t="s">
        <v>62</v>
      </c>
      <c r="E206" s="93"/>
      <c r="F206" s="94" t="s">
        <v>212</v>
      </c>
      <c r="G206" s="95" t="s">
        <v>33</v>
      </c>
      <c r="H206" s="95"/>
      <c r="I206" s="92">
        <v>1</v>
      </c>
      <c r="J206" s="22">
        <f t="shared" si="36"/>
        <v>1</v>
      </c>
      <c r="K206" s="7"/>
      <c r="L206" s="7">
        <v>4372.23</v>
      </c>
      <c r="M206" s="7"/>
      <c r="N206" s="7">
        <f t="shared" si="39"/>
        <v>4372.23</v>
      </c>
      <c r="O206" s="7">
        <f t="shared" si="40"/>
        <v>4372.23</v>
      </c>
      <c r="P206" s="104" t="inlineStr">
        <is>
          <t>Добавлено: Монтаж выключателя или переключателя пакетного в металлической оболочке, устанавливаемого на конструкции на стене или колонне с количеством зажимов для подключения до 9, на ток до 100 А — 1 шт. (щит ЩРВ-п; ИОС1, л.12, стр.24; СО стр.48, поз.1.2). НР/СП без понижения: ТСН-2001.12 п.3.4.6 абз.4, 8-0 п.9; объект не эксплуатируется (ПОС, стр.8).</t>
        </is>
      </c>
      <c r="Q206" s="46" t="s">
        <v>35</v>
      </c>
      <c r="R206" s="46" t="inlineStr">
        <is>
          <t>23/085-И-ИОС1, л. 12; 23/085-И-ИОС1.СО, л. 1, поз. 1.2</t>
        </is>
      </c>
    </row>
    <row r="207" spans="1:18">
      <c r="A207" s="4">
        <f>115+B207</f>
        <v>170</v>
      </c>
      <c r="B207" s="92">
        <v>55</v>
      </c>
      <c r="C207" s="92"/>
      <c r="D207" s="93" t="s">
        <v>412</v>
      </c>
      <c r="E207" s="93"/>
      <c r="F207" s="94" t="s">
        <v>283</v>
      </c>
      <c r="G207" s="95" t="s">
        <v>21</v>
      </c>
      <c r="H207" s="95"/>
      <c r="I207" s="92">
        <v>1</v>
      </c>
      <c r="J207" s="22">
        <f t="shared" si="36"/>
        <v>1</v>
      </c>
      <c r="K207" s="7"/>
      <c r="L207" s="7">
        <v>487.84</v>
      </c>
      <c r="M207" s="7"/>
      <c r="N207" s="7">
        <f t="shared" si="39"/>
        <v>487.84</v>
      </c>
      <c r="O207" s="7">
        <f t="shared" si="40"/>
        <v>487.84</v>
      </c>
      <c r="P207" s="104" t="inlineStr">
        <is>
          <t>Добавлено: Выключатель нагрузки ВН-102, 3Р, 20А — 1 шт. (щит ЩРВ-п; ИОС1, л.12, стр.24; СО стр.48, поз.1.2).</t>
        </is>
      </c>
      <c r="Q207" s="46" t="s">
        <v>35</v>
      </c>
      <c r="R207" s="46" t="inlineStr">
        <is>
          <t>23/085-И-ИОС1, л. 12; 23/085-И-ИОС1.СО, л. 1, поз. 1.2</t>
        </is>
      </c>
    </row>
    <row r="208" spans="1:18">
      <c r="A208" s="4">
        <f>115+B208</f>
        <v>171</v>
      </c>
      <c r="B208" s="92">
        <v>56</v>
      </c>
      <c r="C208" s="92"/>
      <c r="D208" s="93" t="s">
        <v>66</v>
      </c>
      <c r="E208" s="93"/>
      <c r="F208" s="94" t="s">
        <v>213</v>
      </c>
      <c r="G208" s="95" t="s">
        <v>33</v>
      </c>
      <c r="H208" s="95"/>
      <c r="I208" s="92">
        <v>4</v>
      </c>
      <c r="J208" s="22">
        <f t="shared" si="36"/>
        <v>4</v>
      </c>
      <c r="K208" s="7"/>
      <c r="L208" s="7">
        <v>9787.14</v>
      </c>
      <c r="M208" s="7"/>
      <c r="N208" s="7">
        <f t="shared" si="39"/>
        <v>9787.14</v>
      </c>
      <c r="O208" s="7">
        <f t="shared" si="40"/>
        <v>9787.14</v>
      </c>
      <c r="P208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 — 4 шт. (щит ЩРВ-п; ИОС1, л.12, стр.24; СО стр.48, поз.1.2). НР/СП без понижения: ТСН-2001.12 п.3.4.6 абз.4, 8-0 п.9; объект не эксплуатируется (ПОС, стр.8).</t>
        </is>
      </c>
      <c r="Q208" s="46" t="s">
        <v>35</v>
      </c>
      <c r="R208" s="46" t="inlineStr">
        <is>
          <t>23/085-И-ИОС1, л. 12; 23/085-И-ИОС1.СО, л. 1, поз. 1.2</t>
        </is>
      </c>
    </row>
    <row r="209" spans="1:21">
      <c r="A209" s="4">
        <f>115+B209</f>
        <v>172</v>
      </c>
      <c r="B209" s="92">
        <v>57</v>
      </c>
      <c r="C209" s="92"/>
      <c r="D209" s="93" t="s">
        <v>406</v>
      </c>
      <c r="E209" s="93"/>
      <c r="F209" s="94" t="s">
        <v>479</v>
      </c>
      <c r="G209" s="95" t="s">
        <v>21</v>
      </c>
      <c r="H209" s="95"/>
      <c r="I209" s="92">
        <v>4</v>
      </c>
      <c r="J209" s="22">
        <f t="shared" si="36"/>
        <v>4</v>
      </c>
      <c r="K209" s="7"/>
      <c r="L209" s="7">
        <v>886.7</v>
      </c>
      <c r="M209" s="7"/>
      <c r="N209" s="7">
        <f t="shared" si="39"/>
        <v>886.7</v>
      </c>
      <c r="O209" s="7">
        <f t="shared" si="40"/>
        <v>886.7</v>
      </c>
      <c r="P209" s="104" t="inlineStr">
        <is>
          <t>Добавлено: Выключатель автоматический ВА103-1P-016А-C-16А — 4 шт. (щит ЩРВ-п; ИОС1, л.12, стр.24; СО стр.48, поз.1.2).</t>
        </is>
      </c>
      <c r="Q209" s="46" t="s">
        <v>35</v>
      </c>
      <c r="R209" s="46" t="inlineStr">
        <is>
          <t>23/085-И-ИОС1, л. 12; 23/085-И-ИОС1.СО, л. 1, поз. 1.2</t>
        </is>
      </c>
    </row>
    <row r="210" spans="1:21">
      <c r="A210" s="4">
        <f>115+B210</f>
        <v>173</v>
      </c>
      <c r="B210" s="92">
        <v>58</v>
      </c>
      <c r="C210" s="92"/>
      <c r="D210" s="93" t="s">
        <v>413</v>
      </c>
      <c r="E210" s="93"/>
      <c r="F210" s="94" t="s">
        <v>380</v>
      </c>
      <c r="G210" s="95" t="s">
        <v>33</v>
      </c>
      <c r="H210" s="95"/>
      <c r="I210" s="92">
        <v>1</v>
      </c>
      <c r="J210" s="22">
        <f t="shared" si="36"/>
        <v>1</v>
      </c>
      <c r="K210" s="7"/>
      <c r="L210" s="7">
        <v>9216.53</v>
      </c>
      <c r="M210" s="7"/>
      <c r="N210" s="7">
        <f t="shared" si="39"/>
        <v>9216.53</v>
      </c>
      <c r="O210" s="7">
        <f t="shared" si="40"/>
        <v>9216.53</v>
      </c>
      <c r="P210" s="104" t="inlineStr">
        <is>
          <t>Добавлено: Монтаж пускателя магнитного взрывозащищенного, в сухом исполнении, отдельностоящего, устанавливаемого на полу, на ток до 25 А — 1 шт. (щит ЩРВ-п; ИОС1, л.12, стр.24; СО стр.48, поз.1.2). НР/СП без понижения: ТСН-2001.12 п.3.4.6 абз.4, 8-0 п.9; объект не эксплуатируется (ПОС, стр.8).</t>
        </is>
      </c>
      <c r="Q210" s="46" t="s">
        <v>35</v>
      </c>
      <c r="R210" s="46" t="inlineStr">
        <is>
          <t>23/085-И-ИОС1, л. 12; 23/085-И-ИОС1.СО, л. 1, поз. 1.2</t>
        </is>
      </c>
    </row>
    <row r="211" spans="1:21">
      <c r="A211" s="4">
        <f>115+B211</f>
        <v>174</v>
      </c>
      <c r="B211" s="92">
        <v>59</v>
      </c>
      <c r="C211" s="92"/>
      <c r="D211" s="93" t="s">
        <v>414</v>
      </c>
      <c r="E211" s="93"/>
      <c r="F211" s="94" t="s">
        <v>481</v>
      </c>
      <c r="G211" s="95" t="s">
        <v>21</v>
      </c>
      <c r="H211" s="95"/>
      <c r="I211" s="92">
        <v>1</v>
      </c>
      <c r="J211" s="22">
        <f t="shared" si="36"/>
        <v>1</v>
      </c>
      <c r="K211" s="7"/>
      <c r="L211" s="7">
        <v>3408.98</v>
      </c>
      <c r="M211" s="7"/>
      <c r="N211" s="7">
        <f t="shared" si="39"/>
        <v>3408.98</v>
      </c>
      <c r="O211" s="7">
        <f t="shared" si="40"/>
        <v>3408.98</v>
      </c>
      <c r="P211" s="104" t="inlineStr">
        <is>
          <t>Добавлено: Модульный контактор МК-103, 4НО, 16А — 1 шт. (щит ЩРВ-п; ИОС1, л.12, стр.24; СО стр.48, поз.1.2).</t>
        </is>
      </c>
      <c r="Q211" s="46" t="s">
        <v>35</v>
      </c>
      <c r="R211" s="46" t="inlineStr">
        <is>
          <t>23/085-И-ИОС1, л. 12; 23/085-И-ИОС1.СО, л. 1, поз. 1.2</t>
        </is>
      </c>
    </row>
    <row r="212" spans="1:21" ht="18.75" customHeight="1">
      <c r="A212" s="4"/>
      <c r="B212" s="102" t="s">
        <v>94</v>
      </c>
      <c r="C212" s="103"/>
      <c r="D212" s="103"/>
      <c r="E212" s="103"/>
      <c r="F212" s="103"/>
      <c r="G212" s="97"/>
      <c r="H212" s="97"/>
      <c r="I212" s="97"/>
      <c r="J212" s="22"/>
      <c r="K212" s="7"/>
      <c r="L212" s="7"/>
      <c r="M212" s="7"/>
      <c r="N212" s="7"/>
      <c r="O212" s="7"/>
      <c r="P212" s="45"/>
      <c r="Q212" s="46"/>
      <c r="R212" s="46"/>
    </row>
    <row r="213" spans="1:21">
      <c r="A213" s="4">
        <f>115+B213</f>
        <v>175</v>
      </c>
      <c r="B213" s="92">
        <v>60</v>
      </c>
      <c r="C213" s="92"/>
      <c r="D213" s="93" t="s">
        <v>415</v>
      </c>
      <c r="E213" s="93"/>
      <c r="F213" s="94" t="s">
        <v>381</v>
      </c>
      <c r="G213" s="95" t="s">
        <v>24</v>
      </c>
      <c r="H213" s="95"/>
      <c r="I213" s="98">
        <v>2.58</v>
      </c>
      <c r="J213" s="22">
        <f t="shared" si="36"/>
        <v>2.58</v>
      </c>
      <c r="K213" s="7"/>
      <c r="L213" s="7">
        <v>326444.94</v>
      </c>
      <c r="M213" s="7"/>
      <c r="N213" s="7">
        <f t="shared" si="39"/>
        <v>326444.94</v>
      </c>
      <c r="O213" s="7">
        <f t="shared" si="40"/>
        <v>326444.94</v>
      </c>
      <c r="P213" s="104" t="inlineStr">
        <is>
          <t>Добавлено: Монтаж розетки штепсельной полугерметической и герметической — 258 шт. (электроустановочные изделия; ИОС1, л.21–32, стр.33–44; СО стр.53, поз.4). НР/СП без понижения: ТСН-2001.12 п.3.4.6 абз.4, 8-0 п.9; объект не эксплуатируется (ПОС, стр.8).</t>
        </is>
      </c>
      <c r="Q213" s="46" t="s">
        <v>35</v>
      </c>
      <c r="R213" s="46" t="inlineStr">
        <is>
          <t>23/085-И-ИОС1, л. 21–25; 23/085-И-ИОС1.СО, л. 6, поз. 4.2–4.7</t>
        </is>
      </c>
    </row>
    <row r="214" spans="1:21">
      <c r="A214" s="4">
        <f>115+B214</f>
        <v>176</v>
      </c>
      <c r="B214" s="92">
        <v>61</v>
      </c>
      <c r="C214" s="92"/>
      <c r="D214" s="93" t="s">
        <v>377</v>
      </c>
      <c r="E214" s="93"/>
      <c r="F214" s="94" t="s">
        <v>289</v>
      </c>
      <c r="G214" s="95" t="s">
        <v>21</v>
      </c>
      <c r="H214" s="95"/>
      <c r="I214" s="92">
        <v>320</v>
      </c>
      <c r="J214" s="22">
        <f t="shared" si="36"/>
        <v>320</v>
      </c>
      <c r="K214" s="7"/>
      <c r="L214" s="7">
        <v>79094.53</v>
      </c>
      <c r="M214" s="7"/>
      <c r="N214" s="7">
        <f t="shared" si="39"/>
        <v>79094.53</v>
      </c>
      <c r="O214" s="7">
        <f t="shared" si="40"/>
        <v>79094.53</v>
      </c>
      <c r="P214" s="104" t="inlineStr">
        <is>
          <t>Добавлено: Электрическая розетка с заземлением, со шторками, белое облако, 2 мод. серии Avanti — 320 шт. (электроустановочные изделия; ИОС1, л.21–32, стр.33–44; СО стр.53, поз.4).</t>
        </is>
      </c>
      <c r="Q214" s="46" t="s">
        <v>35</v>
      </c>
      <c r="R214" s="46" t="inlineStr">
        <is>
          <t>23/085-И-ИОС1, л. 21–25; 23/085-И-ИОС1.СО, л. 6, поз. 4.2–4.7</t>
        </is>
      </c>
    </row>
    <row r="215" spans="1:21">
      <c r="A215" s="4">
        <f>115+B215</f>
        <v>177</v>
      </c>
      <c r="B215" s="92">
        <v>62</v>
      </c>
      <c r="C215" s="92"/>
      <c r="D215" s="93" t="s">
        <v>416</v>
      </c>
      <c r="E215" s="93"/>
      <c r="F215" s="94" t="s">
        <v>290</v>
      </c>
      <c r="G215" s="95" t="s">
        <v>21</v>
      </c>
      <c r="H215" s="95"/>
      <c r="I215" s="92">
        <v>8</v>
      </c>
      <c r="J215" s="22">
        <f t="shared" si="36"/>
        <v>8</v>
      </c>
      <c r="K215" s="7"/>
      <c r="L215" s="7">
        <v>5177.1400000000003</v>
      </c>
      <c r="M215" s="7"/>
      <c r="N215" s="7">
        <f t="shared" si="39"/>
        <v>5177.14</v>
      </c>
      <c r="O215" s="7">
        <f t="shared" si="40"/>
        <v>5177.14</v>
      </c>
      <c r="P215" s="104" t="inlineStr">
        <is>
          <t>Добавлено: Электрическая розетка с заземлением, со шторками, с крышкой, белое облако, 2 мод. серии Avanti — 8 шт. (электроустановочные изделия; ИОС1, л.21–32, стр.33–44; СО стр.53, поз.4).</t>
        </is>
      </c>
      <c r="Q215" s="46" t="s">
        <v>35</v>
      </c>
      <c r="R215" s="46" t="inlineStr">
        <is>
          <t>23/085-И-ИОС1, л. 21–25; 23/085-И-ИОС1.СО, л. 6, поз. 4.2–4.7</t>
        </is>
      </c>
    </row>
    <row r="216" spans="1:21">
      <c r="A216" s="4">
        <f>115+B216</f>
        <v>178</v>
      </c>
      <c r="B216" s="92">
        <v>63</v>
      </c>
      <c r="C216" s="92"/>
      <c r="D216" s="93" t="s">
        <v>291</v>
      </c>
      <c r="E216" s="93"/>
      <c r="F216" s="94" t="s">
        <v>216</v>
      </c>
      <c r="G216" s="95" t="s">
        <v>24</v>
      </c>
      <c r="H216" s="95"/>
      <c r="I216" s="98">
        <v>3.28</v>
      </c>
      <c r="J216" s="22">
        <f>H216+I216</f>
        <v>3.28</v>
      </c>
      <c r="K216" s="7"/>
      <c r="L216" s="7">
        <v>30407.87</v>
      </c>
      <c r="M216" s="31"/>
      <c r="N216" s="7">
        <f t="shared" si="39"/>
        <v>30407.87</v>
      </c>
      <c r="O216" s="7">
        <f t="shared" si="40"/>
        <v>30407.87</v>
      </c>
      <c r="P216" s="104" t="inlineStr">
        <is>
          <t>Добавлено: Установка для трубных проводок крышки декоративной и других мелких изделий (без присоединения проводов) — 328 шт. (электроустановочные изделия; ИОС1, л.21–32, стр.33–44; СО стр.53, поз.4).</t>
        </is>
      </c>
      <c r="Q216" s="46" t="s">
        <v>35</v>
      </c>
      <c r="R216" s="46" t="inlineStr">
        <is>
          <t>23/085-И-ИОС1, л. 21–25; 23/085-И-ИОС1.СО, л. 6, поз. 4.2–4.7</t>
        </is>
      </c>
    </row>
    <row r="217" spans="1:21">
      <c r="A217" s="4">
        <f>115+B217</f>
        <v>179</v>
      </c>
      <c r="B217" s="92">
        <v>64</v>
      </c>
      <c r="C217" s="92"/>
      <c r="D217" s="93" t="s">
        <v>417</v>
      </c>
      <c r="E217" s="93"/>
      <c r="F217" s="94" t="s">
        <v>292</v>
      </c>
      <c r="G217" s="95" t="s">
        <v>21</v>
      </c>
      <c r="H217" s="95"/>
      <c r="I217" s="92">
        <v>328</v>
      </c>
      <c r="J217" s="22">
        <f t="shared" si="36"/>
        <v>328</v>
      </c>
      <c r="K217" s="7"/>
      <c r="L217" s="7">
        <v>270228.51</v>
      </c>
      <c r="M217" s="31"/>
      <c r="N217" s="7">
        <f t="shared" si="39"/>
        <v>270228.51</v>
      </c>
      <c r="O217" s="7">
        <f t="shared" si="40"/>
        <v>270228.51</v>
      </c>
      <c r="P217" s="104" t="inlineStr">
        <is>
          <t>Добавлено: Рамка Avanti в стены, 2мод., цвет белое облако — 328 шт. (электроустановочные изделия; ИОС1, л.21–32, стр.33–44; СО стр.53, поз.4).</t>
        </is>
      </c>
      <c r="Q217" s="46" t="s">
        <v>35</v>
      </c>
      <c r="R217" s="46" t="inlineStr">
        <is>
          <t>23/085-И-ИОС1, л. 21–25; 23/085-И-ИОС1.СО, л. 6, поз. 4.2–4.7</t>
        </is>
      </c>
      <c r="U217" s="52">
        <v>738432.45</v>
      </c>
    </row>
    <row r="218" spans="1:21">
      <c r="A218" s="4">
        <f>115+B218</f>
        <v>180</v>
      </c>
      <c r="B218" s="92">
        <v>65</v>
      </c>
      <c r="C218" s="92"/>
      <c r="D218" s="93" t="s">
        <v>293</v>
      </c>
      <c r="E218" s="93"/>
      <c r="F218" s="94" t="s">
        <v>217</v>
      </c>
      <c r="G218" s="95" t="s">
        <v>24</v>
      </c>
      <c r="H218" s="95"/>
      <c r="I218" s="98">
        <v>3.28</v>
      </c>
      <c r="J218" s="22">
        <f t="shared" si="36"/>
        <v>3.28</v>
      </c>
      <c r="K218" s="7"/>
      <c r="L218" s="7">
        <v>120149.27</v>
      </c>
      <c r="M218" s="31"/>
      <c r="N218" s="7">
        <f t="shared" si="39"/>
        <v>120149.27</v>
      </c>
      <c r="O218" s="7">
        <f t="shared" si="40"/>
        <v>120149.27</v>
      </c>
      <c r="P218" s="104" t="inlineStr">
        <is>
          <t>Добавлено: Установка для трубных проводок коробки оконечной — 328 шт. (электроустановочные изделия; ИОС1, л.21–32, стр.33–44; СО стр.53, поз.4).</t>
        </is>
      </c>
      <c r="Q218" s="46" t="s">
        <v>35</v>
      </c>
      <c r="R218" s="46" t="inlineStr">
        <is>
          <t>23/085-И-ИОС1, л. 21–25; 23/085-И-ИОС1.СО, л. 6, поз. 4.2–4.7</t>
        </is>
      </c>
      <c r="U218" s="52">
        <v>47666.93</v>
      </c>
    </row>
    <row r="219" spans="1:21">
      <c r="A219" s="4">
        <f>115+B219</f>
        <v>181</v>
      </c>
      <c r="B219" s="92">
        <v>66</v>
      </c>
      <c r="C219" s="92"/>
      <c r="D219" s="93" t="s">
        <v>418</v>
      </c>
      <c r="E219" s="93"/>
      <c r="F219" s="94" t="s">
        <v>294</v>
      </c>
      <c r="G219" s="95" t="s">
        <v>266</v>
      </c>
      <c r="H219" s="95"/>
      <c r="I219" s="92">
        <v>328</v>
      </c>
      <c r="J219" s="22">
        <f t="shared" si="36"/>
        <v>328</v>
      </c>
      <c r="K219" s="7"/>
      <c r="L219" s="7">
        <v>108618.97</v>
      </c>
      <c r="M219" s="31"/>
      <c r="N219" s="7">
        <f t="shared" si="39"/>
        <v>108618.97</v>
      </c>
      <c r="O219" s="7">
        <f t="shared" si="40"/>
        <v>108618.97</v>
      </c>
      <c r="P219" s="104" t="inlineStr">
        <is>
          <t>Добавлено: Подрозетная коробка для установки в кирпичные и бетонные стены — 328 компл. (электроустановочные изделия; ИОС1, л.21–32, стр.33–44; СО стр.53, поз.4).</t>
        </is>
      </c>
      <c r="Q219" s="46" t="s">
        <v>35</v>
      </c>
      <c r="R219" s="46" t="inlineStr">
        <is>
          <t>23/085-И-ИОС1, л. 21–25; 23/085-И-ИОС1.СО, л. 6, поз. 4.2–4.7</t>
        </is>
      </c>
    </row>
    <row r="220" spans="1:21">
      <c r="A220" s="4">
        <f>115+B220</f>
        <v>182</v>
      </c>
      <c r="B220" s="92">
        <v>67</v>
      </c>
      <c r="C220" s="92"/>
      <c r="D220" s="93" t="s">
        <v>295</v>
      </c>
      <c r="E220" s="93"/>
      <c r="F220" s="94" t="s">
        <v>218</v>
      </c>
      <c r="G220" s="95" t="s">
        <v>33</v>
      </c>
      <c r="H220" s="95"/>
      <c r="I220" s="92">
        <v>308</v>
      </c>
      <c r="J220" s="22">
        <f t="shared" si="36"/>
        <v>308</v>
      </c>
      <c r="K220" s="7"/>
      <c r="L220" s="7">
        <v>410397.03</v>
      </c>
      <c r="M220" s="31"/>
      <c r="N220" s="7">
        <f t="shared" si="39"/>
        <v>410397.03</v>
      </c>
      <c r="O220" s="7">
        <f t="shared" si="40"/>
        <v>410397.03</v>
      </c>
      <c r="P220" s="104" t="inlineStr">
        <is>
          <t>Добавлена установка 308 коробок силовой сети: 300 ответвительных 80×80×40 и 8 распределительных 100×100×50 (ИОС1.СО стр.53, поз.4.6, 4.7).</t>
        </is>
      </c>
      <c r="Q220" s="46" t="s">
        <v>35</v>
      </c>
      <c r="R220" s="46" t="inlineStr">
        <is>
          <t>23/085-И-ИОС1, л. 21–25; 23/085-И-ИОС1.СО, л. 6, поз. 4.2–4.7</t>
        </is>
      </c>
    </row>
    <row r="221" spans="1:21">
      <c r="A221" s="4">
        <f>115+B221</f>
        <v>183</v>
      </c>
      <c r="B221" s="92">
        <v>68</v>
      </c>
      <c r="C221" s="92"/>
      <c r="D221" s="93" t="inlineStr">
        <is>
          <t>27.12.40.000, п.17</t>
        </is>
      </c>
      <c r="E221" s="93"/>
      <c r="F221" s="94" t="s">
        <v>296</v>
      </c>
      <c r="G221" s="95" t="s">
        <v>266</v>
      </c>
      <c r="H221" s="95"/>
      <c r="I221" s="92">
        <v>300</v>
      </c>
      <c r="J221" s="22">
        <f t="shared" si="36"/>
        <v>300</v>
      </c>
      <c r="K221" s="7"/>
      <c r="L221" s="7">
        <v>34388.04</v>
      </c>
      <c r="M221" s="31"/>
      <c r="N221" s="7">
        <f t="shared" si="39"/>
        <v>34388.04</v>
      </c>
      <c r="O221" s="7">
        <f t="shared" si="40"/>
        <v>34388.04</v>
      </c>
      <c r="P221" s="104" t="inlineStr">
        <is>
          <t>Добавлено 300 ответвительных коробок 80×80×40 IP44 силовой сети; вместе с 300 коробками сети освещения — 600 шт. по ИОС1 (СО стр.53, поз.4.6).</t>
        </is>
      </c>
      <c r="Q221" s="46" t="s">
        <v>35</v>
      </c>
      <c r="R221" s="46" t="inlineStr">
        <is>
          <t>23/085-И-ИОС1, л. 21–25; 23/085-И-ИОС1.СО, л. 6, поз. 4.2–4.7</t>
        </is>
      </c>
    </row>
    <row r="222" spans="1:21">
      <c r="A222" s="4">
        <f>115+B222</f>
        <v>184</v>
      </c>
      <c r="B222" s="92">
        <v>69</v>
      </c>
      <c r="C222" s="92"/>
      <c r="D222" s="93" t="inlineStr">
        <is>
          <t>27.12.40.000, п.18</t>
        </is>
      </c>
      <c r="E222" s="93"/>
      <c r="F222" s="94" t="s">
        <v>297</v>
      </c>
      <c r="G222" s="95" t="s">
        <v>266</v>
      </c>
      <c r="H222" s="95"/>
      <c r="I222" s="92">
        <v>8</v>
      </c>
      <c r="J222" s="22">
        <f t="shared" si="36"/>
        <v>8</v>
      </c>
      <c r="K222" s="7"/>
      <c r="L222" s="7">
        <v>1083.97</v>
      </c>
      <c r="M222" s="31"/>
      <c r="N222" s="7">
        <f t="shared" si="39"/>
        <v>1083.97</v>
      </c>
      <c r="O222" s="7">
        <f t="shared" si="40"/>
        <v>1083.97</v>
      </c>
      <c r="P222" s="104" t="inlineStr">
        <is>
          <t>Добавлено восемь распределительных коробок 100×100×50 IP56 силовой сети — часть 60 шт. по ИОС1 (СО стр.53, поз.4.7).</t>
        </is>
      </c>
      <c r="Q222" s="46" t="s">
        <v>35</v>
      </c>
      <c r="R222" s="46" t="inlineStr">
        <is>
          <t>23/085-И-ИОС1, л. 21–25; 23/085-И-ИОС1.СО, л. 6, поз. 4.2–4.7</t>
        </is>
      </c>
    </row>
    <row r="223" spans="1:21" ht="21" customHeight="1">
      <c r="A223" s="4"/>
      <c r="B223" s="102" t="s">
        <v>200</v>
      </c>
      <c r="C223" s="103"/>
      <c r="D223" s="103"/>
      <c r="E223" s="103"/>
      <c r="F223" s="103"/>
      <c r="G223" s="103"/>
      <c r="H223" s="103"/>
      <c r="I223" s="96"/>
      <c r="J223" s="22"/>
      <c r="K223" s="7"/>
      <c r="L223" s="7"/>
      <c r="M223" s="31"/>
      <c r="N223" s="7"/>
      <c r="O223" s="7"/>
      <c r="P223" s="45"/>
      <c r="Q223" s="46"/>
      <c r="R223" s="46"/>
    </row>
    <row r="224" spans="1:21">
      <c r="A224" s="4" t="inlineStr">
        <is>
          <t>184а</t>
        </is>
      </c>
      <c r="B224" s="92" t="inlineStr">
        <is>
          <t>69а</t>
        </is>
      </c>
      <c r="C224" s="92"/>
      <c r="D224" s="93" t="inlineStr">
        <is>
          <t>4.8-288-2</t>
        </is>
      </c>
      <c r="E224" s="93"/>
      <c r="F224" s="94" t="inlineStr">
        <is>
          <t>Трубы гофрированные поливинилхлоридные наружным диаметром 20 мм открыто по стенам и потолкам с установкой соединительных коробок</t>
        </is>
      </c>
      <c r="G224" s="95" t="inlineStr">
        <is>
          <t>100 м</t>
        </is>
      </c>
      <c r="H224" s="95"/>
      <c r="I224" s="98">
        <v>24.98</v>
      </c>
      <c r="J224" s="22">
        <f>H224+I224</f>
        <v>24.98</v>
      </c>
      <c r="K224" s="7"/>
      <c r="L224" s="7">
        <v>758873.58</v>
      </c>
      <c r="M224" s="31"/>
      <c r="N224" s="7">
        <f>K224+L224+M224</f>
        <v>758873.58</v>
      </c>
      <c r="O224" s="7">
        <f>N224-K224</f>
        <v>758873.58</v>
      </c>
      <c r="P224" s="104" t="inlineStr">
        <is>
          <t>Добавлена прокладка 2 498 м гибкой гофрированной трубы ПВХ d20 силовой сети; вместе с 1 277 м утверждённой сметы — 3 775 м (ИОС1.СО стр.53, поз.5.4). Труба прокладывается под штукатуркой (ИОС1-ТЧ стр.10); для гофрированных ПВХ труб на стенах в ТСН-2001 предусмотрена норма 4.8-288. НР/СП без понижения: ТСН-2001.12 п.3.4.6 абз.4, 8-0 п.9; объект не эксплуатируется (ПОС, стр.8).</t>
        </is>
      </c>
      <c r="Q224" s="46" t="s">
        <v>35</v>
      </c>
      <c r="R224" s="46" t="inlineStr">
        <is>
          <t>23/085-И-ИОС1, л. 15–32; 23/085-И-ИОС1.СО, л. 6, поз. 5.1–5.6</t>
        </is>
      </c>
      <c r="U224" s="52"/>
    </row>
    <row r="225" spans="1:21">
      <c r="A225" s="4">
        <f>115+B225</f>
        <v>185</v>
      </c>
      <c r="B225" s="92">
        <v>70</v>
      </c>
      <c r="C225" s="92"/>
      <c r="D225" s="93" t="inlineStr">
        <is>
          <t>1.12-5-372</t>
        </is>
      </c>
      <c r="E225" s="93"/>
      <c r="F225" s="94" t="inlineStr">
        <is>
          <t>Трубы электротехнические, гофрированные, из ПВХ, негорючие, с зондом, наружный диаметр 20 мм</t>
        </is>
      </c>
      <c r="G225" s="95" t="s">
        <v>22</v>
      </c>
      <c r="H225" s="95"/>
      <c r="I225" s="92">
        <v>3775</v>
      </c>
      <c r="J225" s="22">
        <f t="shared" si="36"/>
        <v>3775</v>
      </c>
      <c r="K225" s="7"/>
      <c r="L225" s="7">
        <v>51183.34</v>
      </c>
      <c r="M225" s="31"/>
      <c r="N225" s="7">
        <f t="shared" si="39"/>
        <v>51183.34</v>
      </c>
      <c r="O225" s="7">
        <f t="shared" si="40"/>
        <v>51183.34</v>
      </c>
      <c r="P225" s="104" t="inlineStr">
        <is>
          <t>Добавлено 3 775 м гибкой гофрированной трубы ПВХ d20 с протяжкой в силовой сети; вместе с 3 500 м сети освещения — 7 275 м по ИОС1 (СО стр.53, поз.5.4).</t>
        </is>
      </c>
      <c r="Q225" s="46" t="s">
        <v>35</v>
      </c>
      <c r="R225" s="46" t="inlineStr">
        <is>
          <t>23/085-И-ИОС1, л. 15–32; 23/085-И-ИОС1.СО, л. 6, поз. 5.1–5.6</t>
        </is>
      </c>
    </row>
    <row r="226" spans="1:21">
      <c r="A226" s="4">
        <f>115+B226</f>
        <v>186</v>
      </c>
      <c r="B226" s="92">
        <v>71</v>
      </c>
      <c r="C226" s="92"/>
      <c r="D226" s="93" t="s">
        <v>298</v>
      </c>
      <c r="E226" s="93"/>
      <c r="F226" s="94" t="s">
        <v>219</v>
      </c>
      <c r="G226" s="95" t="s">
        <v>24</v>
      </c>
      <c r="H226" s="95"/>
      <c r="I226" s="98">
        <v>72.56</v>
      </c>
      <c r="J226" s="22">
        <f t="shared" si="36"/>
        <v>72.56</v>
      </c>
      <c r="K226" s="7"/>
      <c r="L226" s="7">
        <v>21636.43</v>
      </c>
      <c r="M226" s="31"/>
      <c r="N226" s="7">
        <f t="shared" si="39"/>
        <v>21636.43</v>
      </c>
      <c r="O226" s="7">
        <f t="shared" si="40"/>
        <v>21636.43</v>
      </c>
      <c r="P226" s="104" t="inlineStr">
        <is>
          <t>Добавлено: Держатель пластиковый с защелкой для крепления труб, рукавов и гибких вводов диаметром 20 мм — 7 256 шт. (кабели и кабеленесущие конструкции; ИОС1, СО стр.52–53, поз.3, 5).</t>
        </is>
      </c>
      <c r="Q226" s="46" t="s">
        <v>35</v>
      </c>
      <c r="R226" s="46" t="inlineStr">
        <is>
          <t>23/085-И-ИОС1, л. 15–32; 23/085-И-ИОС1.СО, л. 6, поз. 5.1–5.6</t>
        </is>
      </c>
    </row>
    <row r="227" spans="1:21">
      <c r="A227" s="4">
        <f>115+B227</f>
        <v>187</v>
      </c>
      <c r="B227" s="92">
        <v>72</v>
      </c>
      <c r="C227" s="92"/>
      <c r="D227" s="93" t="s">
        <v>201</v>
      </c>
      <c r="E227" s="93"/>
      <c r="F227" s="94" t="s">
        <v>248</v>
      </c>
      <c r="G227" s="95" t="s">
        <v>23</v>
      </c>
      <c r="H227" s="95"/>
      <c r="I227" s="99">
        <v>0.8</v>
      </c>
      <c r="J227" s="22">
        <f t="shared" si="36"/>
        <v>0.8</v>
      </c>
      <c r="K227" s="7"/>
      <c r="L227" s="7">
        <v>42596.64</v>
      </c>
      <c r="M227" s="31"/>
      <c r="N227" s="7">
        <f t="shared" si="39"/>
        <v>42596.64</v>
      </c>
      <c r="O227" s="7">
        <f t="shared" si="40"/>
        <v>42596.64</v>
      </c>
      <c r="P227" s="104" t="inlineStr">
        <is>
          <t>Добавлено: Прокладка по установленным конструкциям, по стенам и колоннам с креплением скобами винипластовой трубы диаметром до 50 мм — 80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27" s="46" t="s">
        <v>35</v>
      </c>
      <c r="R227" s="46" t="inlineStr">
        <is>
          <t>23/085-И-ИОС1, л. 15–32; 23/085-И-ИОС1.СО, л. 6, поз. 5.1–5.6</t>
        </is>
      </c>
    </row>
    <row r="228" spans="1:21">
      <c r="A228" s="4">
        <f>115+B228</f>
        <v>188</v>
      </c>
      <c r="B228" s="92">
        <v>73</v>
      </c>
      <c r="C228" s="92"/>
      <c r="D228" s="93" t="s">
        <v>422</v>
      </c>
      <c r="E228" s="93"/>
      <c r="F228" s="94" t="s">
        <v>383</v>
      </c>
      <c r="G228" s="95" t="s">
        <v>22</v>
      </c>
      <c r="H228" s="95"/>
      <c r="I228" s="92">
        <v>80</v>
      </c>
      <c r="J228" s="22">
        <f t="shared" si="36"/>
        <v>80</v>
      </c>
      <c r="K228" s="7"/>
      <c r="L228" s="7">
        <v>4118.34</v>
      </c>
      <c r="M228" s="31"/>
      <c r="N228" s="7">
        <f t="shared" si="39"/>
        <v>4118.34</v>
      </c>
      <c r="O228" s="7">
        <f t="shared" si="40"/>
        <v>4118.34</v>
      </c>
      <c r="P228" s="104" t="inlineStr">
        <is>
          <t>Добавлено: Трубы из непластифицированного вторичного ПВХ, гладкие, самозатухающие, усиленного типа, наружный диаметр 32 мм, толщина стенки 1,8 мм, для электропроводок — 80 м (кабели и кабеленесущие конструкции; ИОС1, СО стр.52–53, поз.3, 5).</t>
        </is>
      </c>
      <c r="Q228" s="46" t="s">
        <v>35</v>
      </c>
      <c r="R228" s="46" t="inlineStr">
        <is>
          <t>23/085-И-ИОС1, л. 15–32; 23/085-И-ИОС1.СО, л. 6, поз. 5.1–5.6</t>
        </is>
      </c>
    </row>
    <row r="229" spans="1:21">
      <c r="A229" s="4">
        <f>115+B229</f>
        <v>189</v>
      </c>
      <c r="B229" s="92">
        <v>74</v>
      </c>
      <c r="C229" s="92"/>
      <c r="D229" s="93" t="s">
        <v>299</v>
      </c>
      <c r="E229" s="93"/>
      <c r="F229" s="94" t="s">
        <v>220</v>
      </c>
      <c r="G229" s="95" t="s">
        <v>24</v>
      </c>
      <c r="H229" s="95"/>
      <c r="I229" s="99">
        <v>1.6</v>
      </c>
      <c r="J229" s="22">
        <f t="shared" si="36"/>
        <v>1.6</v>
      </c>
      <c r="K229" s="7"/>
      <c r="L229" s="7">
        <v>847.97</v>
      </c>
      <c r="M229" s="31"/>
      <c r="N229" s="7">
        <f t="shared" si="39"/>
        <v>847.97</v>
      </c>
      <c r="O229" s="7">
        <f t="shared" si="40"/>
        <v>847.97</v>
      </c>
      <c r="P229" s="104" t="inlineStr">
        <is>
          <t>Добавлено: Держатель пластиковый с защелкой для крепления труб, рукавов и гибких вводов диаметром 32 мм — 160 шт. (кабели и кабеленесущие конструкции; ИОС1, СО стр.52–53, поз.3, 5).</t>
        </is>
      </c>
      <c r="Q229" s="46" t="s">
        <v>35</v>
      </c>
      <c r="R229" s="46" t="inlineStr">
        <is>
          <t>23/085-И-ИОС1, л. 15–32; 23/085-И-ИОС1.СО, л. 6, поз. 5.1–5.6</t>
        </is>
      </c>
    </row>
    <row r="230" spans="1:21">
      <c r="A230" s="4">
        <f>115+B230</f>
        <v>190</v>
      </c>
      <c r="B230" s="92">
        <v>75</v>
      </c>
      <c r="C230" s="92"/>
      <c r="D230" s="93" t="s">
        <v>300</v>
      </c>
      <c r="E230" s="93"/>
      <c r="F230" s="94" t="s">
        <v>221</v>
      </c>
      <c r="G230" s="95" t="s">
        <v>23</v>
      </c>
      <c r="H230" s="95"/>
      <c r="I230" s="99">
        <v>0.5</v>
      </c>
      <c r="J230" s="22">
        <f t="shared" si="36"/>
        <v>0.5</v>
      </c>
      <c r="K230" s="7"/>
      <c r="L230" s="7">
        <v>30048.8</v>
      </c>
      <c r="M230" s="31"/>
      <c r="N230" s="7">
        <f t="shared" si="39"/>
        <v>30048.8</v>
      </c>
      <c r="O230" s="7">
        <f t="shared" si="40"/>
        <v>30048.8</v>
      </c>
      <c r="P230" s="104" t="inlineStr">
        <is>
          <t>Добавлено: Прокладка металлического рукава, наружный диаметр до 48 мм — 50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30" s="46" t="s">
        <v>35</v>
      </c>
      <c r="R230" s="46" t="inlineStr">
        <is>
          <t>23/085-И-ИОС1, л. 15–32; 23/085-И-ИОС1.СО, л. 6, поз. 5.1–5.6</t>
        </is>
      </c>
      <c r="U230" s="52">
        <v>193438.07</v>
      </c>
    </row>
    <row r="231" spans="1:21">
      <c r="A231" s="4">
        <f>115+B231</f>
        <v>191</v>
      </c>
      <c r="B231" s="92">
        <v>76</v>
      </c>
      <c r="C231" s="92"/>
      <c r="D231" s="93" t="inlineStr">
        <is>
          <t>27.90.12.130, п.19</t>
        </is>
      </c>
      <c r="E231" s="93"/>
      <c r="F231" s="94" t="s">
        <v>301</v>
      </c>
      <c r="G231" s="95" t="s">
        <v>22</v>
      </c>
      <c r="H231" s="95"/>
      <c r="I231" s="92">
        <v>50</v>
      </c>
      <c r="J231" s="22">
        <f t="shared" si="36"/>
        <v>50</v>
      </c>
      <c r="K231" s="7"/>
      <c r="L231" s="7">
        <v>7802.97</v>
      </c>
      <c r="M231" s="31"/>
      <c r="N231" s="7">
        <f t="shared" si="39"/>
        <v>7802.97</v>
      </c>
      <c r="O231" s="7">
        <f t="shared" si="40"/>
        <v>7802.97</v>
      </c>
      <c r="P231" s="104" t="inlineStr">
        <is>
          <t>Добавлено: Металлорукав в ПВХ-изоляции 32мм, Р3-ЦПнг-LS 32 — 50 м (кабели и кабеленесущие конструкции; ИОС1, СО стр.52–53, поз.3, 5).</t>
        </is>
      </c>
      <c r="Q231" s="46" t="s">
        <v>35</v>
      </c>
      <c r="R231" s="46" t="inlineStr">
        <is>
          <t>23/085-И-ИОС1, л. 15–32; 23/085-И-ИОС1.СО, л. 6, поз. 5.1–5.6</t>
        </is>
      </c>
    </row>
    <row r="232" spans="1:21">
      <c r="A232" s="4">
        <f>115+B232</f>
        <v>192</v>
      </c>
      <c r="B232" s="92">
        <v>77</v>
      </c>
      <c r="C232" s="92"/>
      <c r="D232" s="93" t="s">
        <v>424</v>
      </c>
      <c r="E232" s="93"/>
      <c r="F232" s="94" t="s">
        <v>384</v>
      </c>
      <c r="G232" s="95" t="s">
        <v>23</v>
      </c>
      <c r="H232" s="95"/>
      <c r="I232" s="98">
        <v>0.85</v>
      </c>
      <c r="J232" s="22">
        <f t="shared" si="36"/>
        <v>0.85</v>
      </c>
      <c r="K232" s="7"/>
      <c r="L232" s="7">
        <v>71210.89</v>
      </c>
      <c r="M232" s="31"/>
      <c r="N232" s="7">
        <f t="shared" si="39"/>
        <v>71210.89</v>
      </c>
      <c r="O232" s="7">
        <f t="shared" si="40"/>
        <v>71210.89</v>
      </c>
      <c r="P232" s="104" t="inlineStr">
        <is>
          <t>Добавлено: Прокладка по установленным конструкциям, в опалубке фундаментов и перекрытиях стальной трубы диаметром до 50 мм — 85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32" s="46" t="s">
        <v>35</v>
      </c>
      <c r="R232" s="46" t="inlineStr">
        <is>
          <t>23/085-И-ИОС1, л. 15–32; 23/085-И-ИОС1.СО, л. 6, поз. 5.1–5.6</t>
        </is>
      </c>
      <c r="U232" s="52">
        <v>218528.92</v>
      </c>
    </row>
    <row r="233" spans="1:21">
      <c r="A233" s="4">
        <f>115+B233</f>
        <v>193</v>
      </c>
      <c r="B233" s="92">
        <v>78</v>
      </c>
      <c r="C233" s="92"/>
      <c r="D233" s="93" t="s">
        <v>303</v>
      </c>
      <c r="E233" s="93"/>
      <c r="F233" s="94" t="s">
        <v>223</v>
      </c>
      <c r="G233" s="95" t="s">
        <v>22</v>
      </c>
      <c r="H233" s="95"/>
      <c r="I233" s="92">
        <v>85</v>
      </c>
      <c r="J233" s="22">
        <f t="shared" si="36"/>
        <v>85</v>
      </c>
      <c r="K233" s="7"/>
      <c r="L233" s="7">
        <v>16472.22</v>
      </c>
      <c r="M233" s="31"/>
      <c r="N233" s="7">
        <f t="shared" si="39"/>
        <v>16472.22</v>
      </c>
      <c r="O233" s="7">
        <f t="shared" si="40"/>
        <v>16472.22</v>
      </c>
      <c r="P233" s="104" t="inlineStr">
        <is>
          <t>Добавлено: Трубы стальные электросварные прямошовные, ГОСТ 10705-80, ГОСТ 10704-91, наружный диаметр 57 мм, толщина стенки 3 мм — 85 м (кабели и кабеленесущие конструкции; ИОС1, СО стр.52–53, поз.3, 5).</t>
        </is>
      </c>
      <c r="Q233" s="46" t="s">
        <v>35</v>
      </c>
      <c r="R233" s="46" t="inlineStr">
        <is>
          <t>23/085-И-ИОС1, л. 15–32; 23/085-И-ИОС1.СО, л. 6, поз. 5.1–5.6</t>
        </is>
      </c>
    </row>
    <row r="234" spans="1:21">
      <c r="A234" s="4">
        <f>115+B234</f>
        <v>194</v>
      </c>
      <c r="B234" s="92">
        <v>79</v>
      </c>
      <c r="C234" s="92"/>
      <c r="D234" s="93" t="s">
        <v>304</v>
      </c>
      <c r="E234" s="93"/>
      <c r="F234" s="94" t="s">
        <v>224</v>
      </c>
      <c r="G234" s="95" t="s">
        <v>23</v>
      </c>
      <c r="H234" s="95"/>
      <c r="I234" s="99">
        <v>5.2</v>
      </c>
      <c r="J234" s="22">
        <f t="shared" si="36"/>
        <v>5.2</v>
      </c>
      <c r="K234" s="7"/>
      <c r="L234" s="7">
        <v>300461.57</v>
      </c>
      <c r="M234" s="31"/>
      <c r="N234" s="7">
        <f t="shared" si="39"/>
        <v>300461.57</v>
      </c>
      <c r="O234" s="7">
        <f t="shared" si="40"/>
        <v>300461.57</v>
      </c>
      <c r="P234" s="104" t="inlineStr">
        <is>
          <t>Добавлено: Прокладка пластикового кабель-канала по кирпичному основанию — 520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34" s="46" t="s">
        <v>35</v>
      </c>
      <c r="R234" s="46" t="inlineStr">
        <is>
          <t>23/085-И-ИОС1, л. 15–32; 23/085-И-ИОС1.СО, л. 6, поз. 5.1–5.6</t>
        </is>
      </c>
    </row>
    <row r="235" spans="1:21">
      <c r="A235" s="4">
        <f>115+B235</f>
        <v>195</v>
      </c>
      <c r="B235" s="92">
        <v>80</v>
      </c>
      <c r="C235" s="92"/>
      <c r="D235" s="93" t="inlineStr">
        <is>
          <t>27.33.13.130, п.20</t>
        </is>
      </c>
      <c r="E235" s="93"/>
      <c r="F235" s="94" t="s">
        <v>482</v>
      </c>
      <c r="G235" s="95" t="s">
        <v>22</v>
      </c>
      <c r="H235" s="95"/>
      <c r="I235" s="92">
        <v>145</v>
      </c>
      <c r="J235" s="22">
        <f t="shared" si="36"/>
        <v>145</v>
      </c>
      <c r="K235" s="7"/>
      <c r="L235" s="7">
        <v>41109.39</v>
      </c>
      <c r="M235" s="31"/>
      <c r="N235" s="7">
        <f t="shared" si="39"/>
        <v>41109.39</v>
      </c>
      <c r="O235" s="7">
        <f t="shared" si="40"/>
        <v>41109.39</v>
      </c>
      <c r="P235" s="104" t="inlineStr">
        <is>
          <t>Добавлено: Короб с крышкой 60*40 TA-GN 60x40 — 145 м (кабели и кабеленесущие конструкции; ИОС1, СО стр.52–53, поз.3, 5).</t>
        </is>
      </c>
      <c r="Q235" s="46" t="s">
        <v>35</v>
      </c>
      <c r="R235" s="46" t="inlineStr">
        <is>
          <t>23/085-И-ИОС1, л. 15–32; 23/085-И-ИОС1.СО, л. 6, поз. 5.1–5.6</t>
        </is>
      </c>
    </row>
    <row r="236" spans="1:21">
      <c r="A236" s="4">
        <f>115+B236</f>
        <v>196</v>
      </c>
      <c r="B236" s="92">
        <v>81</v>
      </c>
      <c r="C236" s="92"/>
      <c r="D236" s="93" t="inlineStr">
        <is>
          <t>27.33.13.130, п.21</t>
        </is>
      </c>
      <c r="E236" s="93"/>
      <c r="F236" s="94" t="s">
        <v>483</v>
      </c>
      <c r="G236" s="95" t="s">
        <v>22</v>
      </c>
      <c r="H236" s="95"/>
      <c r="I236" s="92">
        <v>375</v>
      </c>
      <c r="J236" s="22">
        <f t="shared" si="36"/>
        <v>375</v>
      </c>
      <c r="K236" s="7"/>
      <c r="L236" s="7">
        <v>60774.6</v>
      </c>
      <c r="M236" s="31"/>
      <c r="N236" s="7">
        <f t="shared" si="39"/>
        <v>60774.6</v>
      </c>
      <c r="O236" s="7">
        <f t="shared" si="40"/>
        <v>60774.6</v>
      </c>
      <c r="P236" s="104" t="inlineStr">
        <is>
          <t>Добавлено: Короб с крышкой TA-GN 40x40 — 375 м (кабели и кабеленесущие конструкции; ИОС1, СО стр.52–53, поз.3, 5).</t>
        </is>
      </c>
      <c r="Q236" s="46" t="s">
        <v>35</v>
      </c>
      <c r="R236" s="46" t="inlineStr">
        <is>
          <t>23/085-И-ИОС1, л. 15–32; 23/085-И-ИОС1.СО, л. 6, поз. 5.1–5.6</t>
        </is>
      </c>
    </row>
    <row r="237" spans="1:21">
      <c r="A237" s="4">
        <f>115+B237</f>
        <v>197</v>
      </c>
      <c r="B237" s="92">
        <v>82</v>
      </c>
      <c r="C237" s="92"/>
      <c r="D237" s="93" t="s">
        <v>202</v>
      </c>
      <c r="E237" s="93"/>
      <c r="F237" s="94" t="s">
        <v>225</v>
      </c>
      <c r="G237" s="95" t="s">
        <v>23</v>
      </c>
      <c r="H237" s="95"/>
      <c r="I237" s="98">
        <v>26.58</v>
      </c>
      <c r="J237" s="22">
        <f t="shared" si="36"/>
        <v>26.58</v>
      </c>
      <c r="K237" s="7"/>
      <c r="L237" s="7">
        <v>251095.24</v>
      </c>
      <c r="M237" s="31"/>
      <c r="N237" s="7">
        <f t="shared" si="39"/>
        <v>251095.24</v>
      </c>
      <c r="O237" s="7">
        <f t="shared" si="40"/>
        <v>251095.24</v>
      </c>
      <c r="P237" s="104" t="inlineStr">
        <is>
          <t>Добавлено: Затягивание провода в проложенные трубы и металлические рукава, первого одножильного или многожильного в общей оплетке, суммарное сечение до 6 мм² — 2 658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37" s="46" t="s">
        <v>35</v>
      </c>
      <c r="R237" s="46" t="inlineStr">
        <is>
          <t>23/085-И-ИОС1, л. 15–32; 23/085-И-ИОС1.СО, л. 6, поз. 5.1–5.6</t>
        </is>
      </c>
      <c r="U237" s="52">
        <v>11560.81</v>
      </c>
    </row>
    <row r="238" spans="1:21" ht="204">
      <c r="A238" s="4">
        <f>115+B238</f>
        <v>198</v>
      </c>
      <c r="B238" s="92">
        <v>83</v>
      </c>
      <c r="C238" s="92"/>
      <c r="D238" s="93" t="inlineStr">
        <is>
          <t>1.23-25-808</t>
        </is>
      </c>
      <c r="E238" s="93"/>
      <c r="F238" s="94" t="s">
        <v>226</v>
      </c>
      <c r="G238" s="95" t="s">
        <v>305</v>
      </c>
      <c r="H238" s="95"/>
      <c r="I238" s="98">
        <v>0.06</v>
      </c>
      <c r="J238" s="22">
        <f t="shared" si="36"/>
        <v>0.06</v>
      </c>
      <c r="K238" s="7"/>
      <c r="L238" s="7">
        <v>3312.83</v>
      </c>
      <c r="M238" s="31"/>
      <c r="N238" s="7">
        <f t="shared" si="39"/>
        <v>3312.83</v>
      </c>
      <c r="O238" s="7">
        <f t="shared" si="40"/>
        <v>3312.83</v>
      </c>
      <c r="P238" s="104" t="inlineStr">
        <is>
          <t>Добавлено 60 м ВВГнг(А)-LSLTx 3×1,5; итог по этой марке превышает поз. 3.7 на 60 м, а FRLS 3×1,5 недостаёт 60 м.</t>
        </is>
      </c>
      <c r="Q238" s="46" t="s">
        <v>35</v>
      </c>
      <c r="R238" s="46" t="inlineStr">
        <is>
          <t>23/085-И-ИОС1, л. 15–32; 23/085-И-ИОС1.СО, л. 5, поз. 3.1–3.13</t>
        </is>
      </c>
      <c r="U238" s="52">
        <v>15650.42</v>
      </c>
    </row>
    <row r="239" spans="1:21">
      <c r="A239" s="4">
        <f>115+B239</f>
        <v>199</v>
      </c>
      <c r="B239" s="92">
        <v>84</v>
      </c>
      <c r="C239" s="92"/>
      <c r="D239" s="93" t="inlineStr">
        <is>
          <t>1.23-25-809</t>
        </is>
      </c>
      <c r="E239" s="93"/>
      <c r="F239" s="94" t="s">
        <v>227</v>
      </c>
      <c r="G239" s="95" t="s">
        <v>305</v>
      </c>
      <c r="H239" s="95"/>
      <c r="I239" s="100">
        <v>2.653</v>
      </c>
      <c r="J239" s="22">
        <f t="shared" si="36"/>
        <v>2.653</v>
      </c>
      <c r="K239" s="7"/>
      <c r="L239" s="7">
        <v>218461.97</v>
      </c>
      <c r="M239" s="31"/>
      <c r="N239" s="7">
        <f t="shared" si="39"/>
        <v>218461.97</v>
      </c>
      <c r="O239" s="7">
        <f t="shared" si="40"/>
        <v>218461.97</v>
      </c>
      <c r="P239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3х2,5 мм² — 2,653 км (кабели и кабеленесущие конструкции; ИОС1, СО стр.52–53, поз.3, 5).</t>
        </is>
      </c>
      <c r="Q239" s="46" t="s">
        <v>35</v>
      </c>
      <c r="R239" s="46" t="inlineStr">
        <is>
          <t>23/085-И-ИОС1, л. 15–32; 23/085-И-ИОС1.СО, л. 5, поз. 3.1–3.13</t>
        </is>
      </c>
    </row>
    <row r="240" spans="1:21">
      <c r="A240" s="4">
        <f>115+B240</f>
        <v>200</v>
      </c>
      <c r="B240" s="92">
        <v>85</v>
      </c>
      <c r="C240" s="92"/>
      <c r="D240" s="93" t="inlineStr">
        <is>
          <t>1.23-25-819</t>
        </is>
      </c>
      <c r="E240" s="93"/>
      <c r="F240" s="94" t="s">
        <v>228</v>
      </c>
      <c r="G240" s="95" t="s">
        <v>305</v>
      </c>
      <c r="H240" s="95"/>
      <c r="I240" s="98">
        <v>0.04</v>
      </c>
      <c r="J240" s="22">
        <f t="shared" si="36"/>
        <v>0.04</v>
      </c>
      <c r="K240" s="7"/>
      <c r="L240" s="7">
        <v>5333.26</v>
      </c>
      <c r="M240" s="31"/>
      <c r="N240" s="7">
        <f t="shared" si="39"/>
        <v>5333.26</v>
      </c>
      <c r="O240" s="7">
        <f t="shared" si="40"/>
        <v>5333.26</v>
      </c>
      <c r="P240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5х2,5 мм² — 0,04 км (кабели и кабеленесущие конструкции; ИОС1, СО стр.52–53, поз.3, 5).</t>
        </is>
      </c>
      <c r="Q240" s="46" t="s">
        <v>35</v>
      </c>
      <c r="R240" s="46" t="inlineStr">
        <is>
          <t>23/085-И-ИОС1, л. 15–32; 23/085-И-ИОС1.СО, л. 5, поз. 3.1–3.13</t>
        </is>
      </c>
      <c r="U240" s="52">
        <v>36197.46</v>
      </c>
    </row>
    <row r="241" spans="1:21" ht="216.75">
      <c r="A241" s="4">
        <f>115+B241</f>
        <v>201</v>
      </c>
      <c r="B241" s="92">
        <v>86</v>
      </c>
      <c r="C241" s="92"/>
      <c r="D241" s="93" t="inlineStr">
        <is>
          <t>1.23-25-902</t>
        </is>
      </c>
      <c r="E241" s="93"/>
      <c r="F241" s="94" t="s">
        <v>229</v>
      </c>
      <c r="G241" s="95" t="s">
        <v>305</v>
      </c>
      <c r="H241" s="95"/>
      <c r="I241" s="100">
        <v>4.4999999999999998E-2</v>
      </c>
      <c r="J241" s="22">
        <f t="shared" si="36"/>
        <v>0.045</v>
      </c>
      <c r="K241" s="7"/>
      <c r="L241" s="7">
        <v>6765.26</v>
      </c>
      <c r="M241" s="31"/>
      <c r="N241" s="7">
        <f t="shared" si="39"/>
        <v>6765.26</v>
      </c>
      <c r="O241" s="7">
        <f t="shared" si="40"/>
        <v>6765.26</v>
      </c>
      <c r="P241" s="104" t="inlineStr">
        <is>
          <t>Добавлено 45 м FRLSLTx 5×2,5; общий итог СВР равен 465 м против 495 м по поз. 3.3 — недостаёт 30 м.</t>
        </is>
      </c>
      <c r="Q241" s="46" t="s">
        <v>35</v>
      </c>
      <c r="R241" s="46" t="inlineStr">
        <is>
          <t>23/085-И-ИОС1, л. 15–32; 23/085-И-ИОС1.СО, л. 5, поз. 3.1–3.13</t>
        </is>
      </c>
    </row>
    <row r="242" spans="1:22">
      <c r="A242" s="4">
        <f>115+B242</f>
        <v>202</v>
      </c>
      <c r="B242" s="92">
        <v>87</v>
      </c>
      <c r="C242" s="92"/>
      <c r="D242" s="93" t="inlineStr">
        <is>
          <t>1.23-25-810</t>
        </is>
      </c>
      <c r="E242" s="93"/>
      <c r="F242" s="94" t="s">
        <v>230</v>
      </c>
      <c r="G242" s="95" t="s">
        <v>305</v>
      </c>
      <c r="H242" s="95"/>
      <c r="I242" s="98">
        <v>0.04</v>
      </c>
      <c r="J242" s="22">
        <f t="shared" si="36"/>
        <v>0.04</v>
      </c>
      <c r="K242" s="7"/>
      <c r="L242" s="7">
        <v>5166.7299999999996</v>
      </c>
      <c r="M242" s="31"/>
      <c r="N242" s="7">
        <f t="shared" si="39"/>
        <v>5166.73</v>
      </c>
      <c r="O242" s="7">
        <f t="shared" si="40"/>
        <v>5166.73</v>
      </c>
      <c r="P242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3х4 мм² — 0,04 км (кабели и кабеленесущие конструкции; ИОС1, СО стр.52–53, поз.3, 5).</t>
        </is>
      </c>
      <c r="Q242" s="46" t="s">
        <v>35</v>
      </c>
      <c r="R242" s="46" t="inlineStr">
        <is>
          <t>23/085-И-ИОС1, л. 15–32; 23/085-И-ИОС1.СО, л. 5, поз. 3.1–3.13</t>
        </is>
      </c>
      <c r="U242" s="59">
        <v>57137.33</v>
      </c>
      <c r="V242" s="59"/>
    </row>
    <row r="243" spans="1:22">
      <c r="A243" s="4">
        <f>115+B243</f>
        <v>203</v>
      </c>
      <c r="B243" s="92">
        <v>88</v>
      </c>
      <c r="C243" s="92"/>
      <c r="D243" s="93" t="inlineStr">
        <is>
          <t>1.23-25-811</t>
        </is>
      </c>
      <c r="E243" s="93"/>
      <c r="F243" s="94" t="inlineStr">
        <is>
          <t>Кабель силовой ВВГнг(А)-LSLTх 3х6-1000</t>
        </is>
      </c>
      <c r="G243" s="95" t="s">
        <v>305</v>
      </c>
      <c r="H243" s="95"/>
      <c r="I243" s="100">
        <v>4.4999999999999998E-2</v>
      </c>
      <c r="J243" s="22">
        <f t="shared" si="36"/>
        <v>0.045</v>
      </c>
      <c r="K243" s="7"/>
      <c r="L243" s="7" t="n">
        <v>10970.78</v>
      </c>
      <c r="M243" s="31"/>
      <c r="N243" s="7">
        <f t="shared" si="39"/>
        <v>10970.78</v>
      </c>
      <c r="O243" s="7">
        <f t="shared" si="40"/>
        <v>10970.78</v>
      </c>
      <c r="P243" s="104" t="inlineStr">
        <is>
          <t>Добавлено 45 м кабеля ВВГнг(А)-LSLTx 3×6 (ИОС1, СО стр.52, поз.3.10).</t>
        </is>
      </c>
      <c r="Q243" s="46" t="s">
        <v>35</v>
      </c>
      <c r="R243" s="46" t="inlineStr">
        <is>
          <t>23/085-И-ИОС1, л. 15–32; 23/085-И-ИОС1.СО, л. 5, поз. 3.1–3.13</t>
        </is>
      </c>
    </row>
    <row r="244" spans="1:22">
      <c r="A244" s="4">
        <f>115+B244</f>
        <v>204</v>
      </c>
      <c r="B244" s="92">
        <v>89</v>
      </c>
      <c r="C244" s="92"/>
      <c r="D244" s="93" t="s">
        <v>310</v>
      </c>
      <c r="E244" s="93"/>
      <c r="F244" s="94" t="s">
        <v>232</v>
      </c>
      <c r="G244" s="95" t="s">
        <v>23</v>
      </c>
      <c r="H244" s="95"/>
      <c r="I244" s="99">
        <v>2.5</v>
      </c>
      <c r="J244" s="22">
        <f t="shared" si="36"/>
        <v>2.5</v>
      </c>
      <c r="K244" s="7"/>
      <c r="L244" s="7">
        <v>14653.07</v>
      </c>
      <c r="M244" s="31"/>
      <c r="N244" s="7">
        <f t="shared" si="39"/>
        <v>14653.07</v>
      </c>
      <c r="O244" s="7">
        <f t="shared" si="40"/>
        <v>14653.07</v>
      </c>
      <c r="P244" s="104" t="inlineStr">
        <is>
          <t>Добавлено: Прокладка в коробах провода сечением до 6 мм² — 250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44" s="46" t="s">
        <v>35</v>
      </c>
      <c r="R244" s="46" t="inlineStr">
        <is>
          <t>23/085-И-ИОС1, л. 15–32; 23/085-И-ИОС1.СО, л. 5, поз. 3.1–3.13</t>
        </is>
      </c>
    </row>
    <row r="245" spans="1:22">
      <c r="A245" s="4">
        <f>115+B245</f>
        <v>205</v>
      </c>
      <c r="B245" s="92">
        <v>90</v>
      </c>
      <c r="C245" s="92"/>
      <c r="D245" s="93" t="inlineStr">
        <is>
          <t>1.23-25-809</t>
        </is>
      </c>
      <c r="E245" s="93"/>
      <c r="F245" s="94" t="s">
        <v>227</v>
      </c>
      <c r="G245" s="95" t="s">
        <v>305</v>
      </c>
      <c r="H245" s="95"/>
      <c r="I245" s="98">
        <v>0.19</v>
      </c>
      <c r="J245" s="22">
        <f t="shared" si="36"/>
        <v>0.19</v>
      </c>
      <c r="K245" s="7"/>
      <c r="L245" s="7">
        <v>15645.57</v>
      </c>
      <c r="M245" s="31"/>
      <c r="N245" s="7">
        <f t="shared" si="39"/>
        <v>15645.57</v>
      </c>
      <c r="O245" s="7">
        <f t="shared" si="40"/>
        <v>15645.57</v>
      </c>
      <c r="P245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3х2,5 мм² — 0,19 км (кабели и кабеленесущие конструкции; ИОС1, СО стр.52–53, поз.3, 5).</t>
        </is>
      </c>
      <c r="Q245" s="46" t="s">
        <v>35</v>
      </c>
      <c r="R245" s="46" t="inlineStr">
        <is>
          <t>23/085-И-ИОС1, л. 15–32; 23/085-И-ИОС1.СО, л. 5, поз. 3.1–3.13</t>
        </is>
      </c>
    </row>
    <row r="246" spans="1:22">
      <c r="A246" s="4">
        <f>115+B246</f>
        <v>206</v>
      </c>
      <c r="B246" s="92">
        <v>91</v>
      </c>
      <c r="C246" s="92"/>
      <c r="D246" s="93" t="inlineStr">
        <is>
          <t>1.23-25-895</t>
        </is>
      </c>
      <c r="E246" s="93"/>
      <c r="F246" s="94" t="s">
        <v>233</v>
      </c>
      <c r="G246" s="95" t="s">
        <v>305</v>
      </c>
      <c r="H246" s="95"/>
      <c r="I246" s="98">
        <v>0.06</v>
      </c>
      <c r="J246" s="22">
        <f t="shared" si="36"/>
        <v>0.06</v>
      </c>
      <c r="K246" s="7"/>
      <c r="L246" s="7">
        <v>5595.25</v>
      </c>
      <c r="M246" s="31"/>
      <c r="N246" s="7">
        <f t="shared" si="39"/>
        <v>5595.25</v>
      </c>
      <c r="O246" s="7">
        <f t="shared" si="40"/>
        <v>5595.25</v>
      </c>
      <c r="P246" s="104" t="inlineStr">
        <is>
          <t>Добавлено: 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3х2,5 мм² — 0,06 км (кабели и кабеленесущие конструкции; ИОС1, СО стр.52–53, поз.3, 5).</t>
        </is>
      </c>
      <c r="Q246" s="46" t="s">
        <v>35</v>
      </c>
      <c r="R246" s="46" t="inlineStr">
        <is>
          <t>23/085-И-ИОС1, л. 15–32; 23/085-И-ИОС1.СО, л. 5, поз. 3.1–3.13</t>
        </is>
      </c>
    </row>
    <row r="247" spans="1:22">
      <c r="A247" s="4">
        <f>115+B247</f>
        <v>207</v>
      </c>
      <c r="B247" s="92">
        <v>92</v>
      </c>
      <c r="C247" s="92"/>
      <c r="D247" s="93" t="s">
        <v>312</v>
      </c>
      <c r="E247" s="93"/>
      <c r="F247" s="94" t="s">
        <v>385</v>
      </c>
      <c r="G247" s="95" t="s">
        <v>23</v>
      </c>
      <c r="H247" s="95"/>
      <c r="I247" s="98">
        <v>5.95</v>
      </c>
      <c r="J247" s="22">
        <f t="shared" si="36"/>
        <v>5.95</v>
      </c>
      <c r="K247" s="7"/>
      <c r="L247" s="7">
        <v>46024.22</v>
      </c>
      <c r="M247" s="31"/>
      <c r="N247" s="7">
        <f t="shared" si="39"/>
        <v>46024.22</v>
      </c>
      <c r="O247" s="7">
        <f t="shared" si="40"/>
        <v>46024.22</v>
      </c>
      <c r="P247" s="104" t="inlineStr">
        <is>
          <t>Добавлено: Прокладка в коробах провода сечением до 35 мм². До 16 мм² — 595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47" s="46" t="s">
        <v>35</v>
      </c>
      <c r="R247" s="46" t="inlineStr">
        <is>
          <t>23/085-И-ИОС1, л. 15–32; 23/085-И-ИОС1.СО, л. 5, поз. 3.1–3.13</t>
        </is>
      </c>
    </row>
    <row r="248" spans="1:22">
      <c r="A248" s="4">
        <f>115+B248</f>
        <v>208</v>
      </c>
      <c r="B248" s="92">
        <v>93</v>
      </c>
      <c r="C248" s="92"/>
      <c r="D248" s="93" t="inlineStr">
        <is>
          <t>1.23-25-819</t>
        </is>
      </c>
      <c r="E248" s="93"/>
      <c r="F248" s="94" t="s">
        <v>228</v>
      </c>
      <c r="G248" s="95" t="s">
        <v>305</v>
      </c>
      <c r="H248" s="95"/>
      <c r="I248" s="98">
        <v>0.21</v>
      </c>
      <c r="J248" s="22">
        <f t="shared" si="36"/>
        <v>0.21</v>
      </c>
      <c r="K248" s="7"/>
      <c r="L248" s="7">
        <v>27999.68</v>
      </c>
      <c r="M248" s="31"/>
      <c r="N248" s="7">
        <f t="shared" si="39"/>
        <v>27999.68</v>
      </c>
      <c r="O248" s="7">
        <f t="shared" si="40"/>
        <v>27999.68</v>
      </c>
      <c r="P248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5х2,5 мм² — 0,21 км (кабели и кабеленесущие конструкции; ИОС1, СО стр.52–53, поз.3, 5).</t>
        </is>
      </c>
      <c r="Q248" s="46" t="s">
        <v>35</v>
      </c>
      <c r="R248" s="46" t="inlineStr">
        <is>
          <t>23/085-И-ИОС1, л. 15–32; 23/085-И-ИОС1.СО, л. 5, поз. 3.1–3.13</t>
        </is>
      </c>
    </row>
    <row r="249" spans="1:22">
      <c r="A249" s="4">
        <f>115+B249</f>
        <v>209</v>
      </c>
      <c r="B249" s="92">
        <v>94</v>
      </c>
      <c r="C249" s="92"/>
      <c r="D249" s="93" t="inlineStr">
        <is>
          <t>1.23-25-902</t>
        </is>
      </c>
      <c r="E249" s="93"/>
      <c r="F249" s="94" t="s">
        <v>229</v>
      </c>
      <c r="G249" s="95" t="s">
        <v>305</v>
      </c>
      <c r="H249" s="95"/>
      <c r="I249" s="98">
        <v>0.38</v>
      </c>
      <c r="J249" s="22">
        <f t="shared" si="36"/>
        <v>0.38</v>
      </c>
      <c r="K249" s="7"/>
      <c r="L249" s="7">
        <v>57128.78</v>
      </c>
      <c r="M249" s="31"/>
      <c r="N249" s="7">
        <f t="shared" si="39"/>
        <v>57128.78</v>
      </c>
      <c r="O249" s="7">
        <f t="shared" si="40"/>
        <v>57128.78</v>
      </c>
      <c r="P249" s="104" t="inlineStr">
        <is>
          <t>Добавлено: 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5х2,5 мм² — 0,38 км (кабели и кабеленесущие конструкции; ИОС1, СО стр.52–53, поз.3, 5).</t>
        </is>
      </c>
      <c r="Q249" s="46" t="s">
        <v>35</v>
      </c>
      <c r="R249" s="46" t="inlineStr">
        <is>
          <t>23/085-И-ИОС1, л. 15–32; 23/085-И-ИОС1.СО, л. 5, поз. 3.1–3.13</t>
        </is>
      </c>
    </row>
    <row r="250" spans="1:22">
      <c r="A250" s="4">
        <f>115+B250</f>
        <v>210</v>
      </c>
      <c r="B250" s="92">
        <v>95</v>
      </c>
      <c r="C250" s="92"/>
      <c r="D250" s="93" t="inlineStr">
        <is>
          <t>1.23-25-810</t>
        </is>
      </c>
      <c r="E250" s="93"/>
      <c r="F250" s="94" t="s">
        <v>230</v>
      </c>
      <c r="G250" s="95" t="s">
        <v>305</v>
      </c>
      <c r="H250" s="95"/>
      <c r="I250" s="100">
        <v>5.0000000000000001E-3</v>
      </c>
      <c r="J250" s="22">
        <f t="shared" si="36"/>
        <v>0.005</v>
      </c>
      <c r="K250" s="7"/>
      <c r="L250" s="7">
        <v>645.83000000000004</v>
      </c>
      <c r="M250" s="31"/>
      <c r="N250" s="7">
        <f t="shared" si="39"/>
        <v>645.83</v>
      </c>
      <c r="O250" s="7">
        <f t="shared" si="40"/>
        <v>645.83</v>
      </c>
      <c r="P250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3х4 мм² — 0,005 км (кабели и кабеленесущие конструкции; ИОС1, СО стр.52–53, поз.3, 5).</t>
        </is>
      </c>
      <c r="Q250" s="46" t="s">
        <v>35</v>
      </c>
      <c r="R250" s="46" t="inlineStr">
        <is>
          <t>23/085-И-ИОС1, л. 15–32; 23/085-И-ИОС1.СО, л. 5, поз. 3.1–3.13</t>
        </is>
      </c>
    </row>
    <row r="251" spans="1:22">
      <c r="A251" s="4">
        <f>115+B251</f>
        <v>211</v>
      </c>
      <c r="B251" s="92">
        <v>96</v>
      </c>
      <c r="C251" s="92"/>
      <c r="D251" s="93" t="s">
        <v>312</v>
      </c>
      <c r="E251" s="93"/>
      <c r="F251" s="94" t="s">
        <v>234</v>
      </c>
      <c r="G251" s="95" t="s">
        <v>23</v>
      </c>
      <c r="H251" s="95"/>
      <c r="I251" s="99">
        <v>2.5</v>
      </c>
      <c r="J251" s="22">
        <f t="shared" si="36"/>
        <v>2.5</v>
      </c>
      <c r="K251" s="7"/>
      <c r="L251" s="7">
        <v>19338.1</v>
      </c>
      <c r="M251" s="31"/>
      <c r="N251" s="7">
        <f t="shared" si="39"/>
        <v>19338.1</v>
      </c>
      <c r="O251" s="7">
        <f t="shared" si="40"/>
        <v>19338.1</v>
      </c>
      <c r="P251" s="104" t="inlineStr">
        <is>
          <t>Добавлено: Прокладка в коробах провода сечением до 35 мм² — 250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51" s="46" t="s">
        <v>35</v>
      </c>
      <c r="R251" s="46" t="inlineStr">
        <is>
          <t>23/085-И-ИОС1, л. 15–32; 23/085-И-ИОС1.СО, л. 5, поз. 3.1–3.13</t>
        </is>
      </c>
    </row>
    <row r="252" spans="1:22">
      <c r="A252" s="4">
        <f>115+B252</f>
        <v>212</v>
      </c>
      <c r="B252" s="92">
        <v>97</v>
      </c>
      <c r="C252" s="92"/>
      <c r="D252" s="93" t="inlineStr">
        <is>
          <t>1.23-25-820</t>
        </is>
      </c>
      <c r="E252" s="93"/>
      <c r="F252" s="94" t="s">
        <v>235</v>
      </c>
      <c r="G252" s="95" t="s">
        <v>305</v>
      </c>
      <c r="H252" s="95"/>
      <c r="I252" s="98">
        <v>0.19</v>
      </c>
      <c r="J252" s="22">
        <f t="shared" si="36"/>
        <v>0.19</v>
      </c>
      <c r="K252" s="7"/>
      <c r="L252" s="7">
        <v>40011.360000000001</v>
      </c>
      <c r="M252" s="31"/>
      <c r="N252" s="7">
        <f t="shared" si="39"/>
        <v>40011.36</v>
      </c>
      <c r="O252" s="7">
        <f t="shared" si="40"/>
        <v>40011.36</v>
      </c>
      <c r="P252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5х4 мм² — 0,19 км (кабели и кабеленесущие конструкции; ИОС1, СО стр.52–53, поз.3, 5).</t>
        </is>
      </c>
      <c r="Q252" s="46" t="s">
        <v>35</v>
      </c>
      <c r="R252" s="46" t="inlineStr">
        <is>
          <t>23/085-И-ИОС1, л. 15–32; 23/085-И-ИОС1.СО, л. 5, поз. 3.1–3.13</t>
        </is>
      </c>
    </row>
    <row r="253" spans="1:22">
      <c r="A253" s="4">
        <f>115+B253</f>
        <v>213</v>
      </c>
      <c r="B253" s="92">
        <v>98</v>
      </c>
      <c r="C253" s="92"/>
      <c r="D253" s="93" t="inlineStr">
        <is>
          <t>1.23-25-903</t>
        </is>
      </c>
      <c r="E253" s="93"/>
      <c r="F253" s="94" t="s">
        <v>236</v>
      </c>
      <c r="G253" s="95" t="s">
        <v>305</v>
      </c>
      <c r="H253" s="95"/>
      <c r="I253" s="98">
        <v>0.06</v>
      </c>
      <c r="J253" s="22">
        <f t="shared" si="36"/>
        <v>0.06</v>
      </c>
      <c r="K253" s="7"/>
      <c r="L253" s="7">
        <v>13937.45</v>
      </c>
      <c r="M253" s="31"/>
      <c r="N253" s="7">
        <f t="shared" si="39"/>
        <v>13937.45</v>
      </c>
      <c r="O253" s="7">
        <f t="shared" si="40"/>
        <v>13937.45</v>
      </c>
      <c r="P253" s="104" t="inlineStr">
        <is>
          <t>Добавлено: 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5х4 мм² — 0,06 км (кабели и кабеленесущие конструкции; ИОС1, СО стр.52–53, поз.3, 5).</t>
        </is>
      </c>
      <c r="Q253" s="46" t="s">
        <v>35</v>
      </c>
      <c r="R253" s="46" t="inlineStr">
        <is>
          <t>23/085-И-ИОС1, л. 15–32; 23/085-И-ИОС1.СО, л. 5, поз. 3.1–3.13</t>
        </is>
      </c>
    </row>
    <row r="254" spans="1:22">
      <c r="A254" s="4">
        <f>115+B254</f>
        <v>214</v>
      </c>
      <c r="B254" s="92">
        <v>99</v>
      </c>
      <c r="C254" s="92"/>
      <c r="D254" s="93" t="s">
        <v>314</v>
      </c>
      <c r="E254" s="93"/>
      <c r="F254" s="94" t="s">
        <v>237</v>
      </c>
      <c r="G254" s="95" t="s">
        <v>23</v>
      </c>
      <c r="H254" s="95"/>
      <c r="I254" s="99">
        <v>0.1</v>
      </c>
      <c r="J254" s="22">
        <f t="shared" si="36"/>
        <v>0.1</v>
      </c>
      <c r="K254" s="7"/>
      <c r="L254" s="7">
        <v>969.09</v>
      </c>
      <c r="M254" s="31"/>
      <c r="N254" s="7">
        <f t="shared" si="39"/>
        <v>969.09</v>
      </c>
      <c r="O254" s="7">
        <f t="shared" si="40"/>
        <v>969.09</v>
      </c>
      <c r="P254" s="104" t="inlineStr">
        <is>
          <t>Добавлено: Прокладка в коробах провода сечением до 70 мм² — 10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54" s="46" t="s">
        <v>35</v>
      </c>
      <c r="R254" s="46" t="inlineStr">
        <is>
          <t>23/085-И-ИОС1, л. 15–32; 23/085-И-ИОС1.СО, л. 5, поз. 3.1–3.13</t>
        </is>
      </c>
    </row>
    <row r="255" spans="1:22">
      <c r="A255" s="4">
        <f>115+B255</f>
        <v>215</v>
      </c>
      <c r="B255" s="92">
        <v>100</v>
      </c>
      <c r="C255" s="92"/>
      <c r="D255" s="93" t="inlineStr">
        <is>
          <t>1.23-25-905</t>
        </is>
      </c>
      <c r="E255" s="93"/>
      <c r="F255" s="94" t="s">
        <v>386</v>
      </c>
      <c r="G255" s="95" t="s">
        <v>305</v>
      </c>
      <c r="H255" s="95"/>
      <c r="I255" s="98">
        <v>0.01</v>
      </c>
      <c r="J255" s="22">
        <f t="shared" si="36"/>
        <v>0.01</v>
      </c>
      <c r="K255" s="7"/>
      <c r="L255" s="7">
        <v>5310.91</v>
      </c>
      <c r="M255" s="31"/>
      <c r="N255" s="7">
        <f t="shared" si="39"/>
        <v>5310.91</v>
      </c>
      <c r="O255" s="7">
        <f t="shared" si="40"/>
        <v>5310.91</v>
      </c>
      <c r="P255" s="104" t="inlineStr">
        <is>
          <t>Добавлено: 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5х10 мм² — 0,01 км (кабели и кабеленесущие конструкции; ИОС1, СО стр.52–53, поз.3, 5).</t>
        </is>
      </c>
      <c r="Q255" s="46" t="s">
        <v>35</v>
      </c>
      <c r="R255" s="46" t="inlineStr">
        <is>
          <t>23/085-И-ИОС1, л. 15–32; 23/085-И-ИОС1.СО, л. 5, поз. 3.1–3.13</t>
        </is>
      </c>
    </row>
    <row r="256" spans="1:22">
      <c r="A256" s="4">
        <f>115+B256</f>
        <v>216</v>
      </c>
      <c r="B256" s="92">
        <v>101</v>
      </c>
      <c r="C256" s="92"/>
      <c r="D256" s="93" t="s">
        <v>315</v>
      </c>
      <c r="E256" s="93"/>
      <c r="F256" s="94" t="s">
        <v>238</v>
      </c>
      <c r="G256" s="95" t="s">
        <v>23</v>
      </c>
      <c r="H256" s="95"/>
      <c r="I256" s="99">
        <v>0.1</v>
      </c>
      <c r="J256" s="22">
        <f t="shared" ref="J256:J320" si="43">H256+I256</f>
        <v>0.1</v>
      </c>
      <c r="K256" s="7"/>
      <c r="L256" s="7">
        <v>1725.24</v>
      </c>
      <c r="M256" s="31"/>
      <c r="N256" s="7">
        <f t="shared" si="39"/>
        <v>1725.24</v>
      </c>
      <c r="O256" s="7">
        <f t="shared" si="40"/>
        <v>1725.24</v>
      </c>
      <c r="P256" s="104" t="inlineStr">
        <is>
          <t>Добавлено: Прокладка в коробах провода сечением до 185 мм² — 10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56" s="46" t="s">
        <v>35</v>
      </c>
      <c r="R256" s="46" t="inlineStr">
        <is>
          <t>23/085-И-ИОС1, л. 15–32; 23/085-И-ИОС1.СО, л. 5, поз. 3.1–3.13</t>
        </is>
      </c>
    </row>
    <row r="257" spans="1:22">
      <c r="A257" s="4">
        <f>115+B257</f>
        <v>217</v>
      </c>
      <c r="B257" s="92">
        <v>102</v>
      </c>
      <c r="C257" s="92"/>
      <c r="D257" s="93" t="inlineStr">
        <is>
          <t>1.23-25-826</t>
        </is>
      </c>
      <c r="E257" s="93"/>
      <c r="F257" s="94" t="inlineStr">
        <is>
          <t>Кабель силовой ВВГнг(А)-LSLTх 5х50-1000</t>
        </is>
      </c>
      <c r="G257" s="95" t="s">
        <v>305</v>
      </c>
      <c r="H257" s="95"/>
      <c r="I257" s="98">
        <v>0.01</v>
      </c>
      <c r="J257" s="22">
        <f t="shared" si="43"/>
        <v>0.01</v>
      </c>
      <c r="K257" s="7"/>
      <c r="L257" s="7" t="n">
        <v>28112.89</v>
      </c>
      <c r="M257" s="31"/>
      <c r="N257" s="7">
        <f t="shared" si="39"/>
        <v>28112.89</v>
      </c>
      <c r="O257" s="7">
        <f t="shared" si="40"/>
        <v>28112.89</v>
      </c>
      <c r="P257" s="104" t="inlineStr">
        <is>
          <t>Добавлено 10 м кабеля ВВГнг(А)-LSLTx 5×50 (ИОС1, СО стр.52, поз.3.13).</t>
        </is>
      </c>
      <c r="Q257" s="46" t="s">
        <v>35</v>
      </c>
      <c r="R257" s="46" t="inlineStr">
        <is>
          <t>23/085-И-ИОС1, л. 15–32; 23/085-И-ИОС1.СО, л. 5, поз. 3.1–3.13</t>
        </is>
      </c>
    </row>
    <row r="258" spans="1:18">
      <c r="A258" s="4">
        <f>115+B258</f>
        <v>218</v>
      </c>
      <c r="B258" s="92">
        <v>103</v>
      </c>
      <c r="C258" s="92"/>
      <c r="D258" s="93" t="s">
        <v>295</v>
      </c>
      <c r="E258" s="93"/>
      <c r="F258" s="94" t="s">
        <v>218</v>
      </c>
      <c r="G258" s="95" t="s">
        <v>33</v>
      </c>
      <c r="H258" s="95"/>
      <c r="I258" s="92">
        <v>44</v>
      </c>
      <c r="J258" s="22">
        <f>H258+I258</f>
        <v>44</v>
      </c>
      <c r="K258" s="7"/>
      <c r="L258" s="7">
        <v>58628.14</v>
      </c>
      <c r="M258" s="31"/>
      <c r="N258" s="7">
        <f t="shared" si="39"/>
        <v>58628.14</v>
      </c>
      <c r="O258" s="7">
        <f t="shared" si="40"/>
        <v>58628.14</v>
      </c>
      <c r="P258" s="104" t="inlineStr">
        <is>
          <t>Добавлена установка 44 распределительных коробок 100×100×50 IP56; вместе с 16 коробками силовой сети и сети освещения — 60 шт. по ИОС1 (СО стр.53, поз.4.7).</t>
        </is>
      </c>
      <c r="Q258" s="46" t="inlineStr">
        <is>
          <t>117/15-ЭС</t>
        </is>
      </c>
      <c r="R258" s="46" t="inlineStr">
        <is>
          <t>23/085-И-ИОС1, л. 15–32; 23/085-И-ИОС1.СО, л. 6, поз. 4.6–4.7</t>
        </is>
      </c>
    </row>
    <row r="259" spans="1:18">
      <c r="A259" s="4">
        <f>115+B259</f>
        <v>219</v>
      </c>
      <c r="B259" s="92">
        <v>104</v>
      </c>
      <c r="C259" s="92"/>
      <c r="D259" s="93" t="inlineStr">
        <is>
          <t>27.33.13.110, п.17</t>
        </is>
      </c>
      <c r="E259" s="93"/>
      <c r="F259" s="94" t="s">
        <v>296</v>
      </c>
      <c r="G259" s="95" t="s">
        <v>266</v>
      </c>
      <c r="H259" s="95"/>
      <c r="I259" s="92">
        <v>0</v>
      </c>
      <c r="J259" s="22">
        <f>H259+I259</f>
        <v>0</v>
      </c>
      <c r="K259" s="7"/>
      <c r="L259" s="7">
        <v>0</v>
      </c>
      <c r="M259" s="31"/>
      <c r="N259" s="7">
        <f t="shared" si="39"/>
        <v>0</v>
      </c>
      <c r="O259" s="7">
        <f t="shared" si="40"/>
        <v>0</v>
      </c>
      <c r="P259" s="104" t="inlineStr">
        <is>
          <t>Исключено: 300 ответвительных коробок 80×80×40 повторяли коробки силовой сети и сети освещения, учтённые отдельными позициями (всего 600 шт. по ИОС1.СО стр.53, поз.4.6).</t>
        </is>
      </c>
      <c r="Q259" s="46" t="inlineStr">
        <is>
          <t>117/15-ЭС</t>
        </is>
      </c>
      <c r="R259" s="46" t="inlineStr">
        <is>
          <t>23/085-И-ИОС1, л. 15–32; 23/085-И-ИОС1.СО, л. 6, поз. 4.6–4.7</t>
        </is>
      </c>
    </row>
    <row r="260" spans="1:18">
      <c r="A260" s="4">
        <f>115+B260</f>
        <v>220</v>
      </c>
      <c r="B260" s="92">
        <v>105</v>
      </c>
      <c r="C260" s="92"/>
      <c r="D260" s="93" t="inlineStr">
        <is>
          <t>27.33.13.110, п.18</t>
        </is>
      </c>
      <c r="E260" s="93"/>
      <c r="F260" s="94" t="s">
        <v>297</v>
      </c>
      <c r="G260" s="95" t="s">
        <v>266</v>
      </c>
      <c r="H260" s="95"/>
      <c r="I260" s="92">
        <v>44</v>
      </c>
      <c r="J260" s="22">
        <f t="shared" si="43"/>
        <v>44</v>
      </c>
      <c r="K260" s="7"/>
      <c r="L260" s="7">
        <v>5961.82</v>
      </c>
      <c r="M260" s="31"/>
      <c r="N260" s="7">
        <f t="shared" si="39"/>
        <v>5961.82</v>
      </c>
      <c r="O260" s="7">
        <f t="shared" si="40"/>
        <v>5961.82</v>
      </c>
      <c r="P260" s="104" t="inlineStr">
        <is>
          <t>Добавлено 44 распределительные коробки 100×100×50 IP56; вместе с 16 коробками силовой сети и сети освещения — 60 шт. по ИОС1 (СО стр.53, поз.4.7).</t>
        </is>
      </c>
      <c r="Q260" s="46" t="s">
        <v>35</v>
      </c>
      <c r="R260" s="46" t="inlineStr">
        <is>
          <t>23/085-И-ИОС1, л. 15–32; 23/085-И-ИОС1.СО, л. 6, поз. 4.6–4.7</t>
        </is>
      </c>
    </row>
    <row r="261" spans="1:18">
      <c r="A261" s="4">
        <f>115+B261</f>
        <v>221</v>
      </c>
      <c r="B261" s="92">
        <v>106</v>
      </c>
      <c r="C261" s="92"/>
      <c r="D261" s="93" t="s">
        <v>317</v>
      </c>
      <c r="E261" s="93"/>
      <c r="F261" s="94" t="s">
        <v>239</v>
      </c>
      <c r="G261" s="95" t="s">
        <v>23</v>
      </c>
      <c r="H261" s="95"/>
      <c r="I261" s="99">
        <v>6.5</v>
      </c>
      <c r="J261" s="22">
        <f t="shared" si="43"/>
        <v>6.5</v>
      </c>
      <c r="K261" s="7"/>
      <c r="L261" s="7">
        <v>483301.14</v>
      </c>
      <c r="M261" s="31"/>
      <c r="N261" s="7">
        <f t="shared" si="39"/>
        <v>483301.14</v>
      </c>
      <c r="O261" s="7">
        <f t="shared" si="40"/>
        <v>483301.14</v>
      </c>
      <c r="P261" s="104" t="inlineStr">
        <is>
          <t>Добавлено: Монтаж заземляющего проводника открыто по строительным основаниям из медного изолированного провода сечением 25 мм² — 650 м (кабели и кабеленесущие конструкции; ИОС1, СО стр.52–53, поз.3, 5). НР/СП без понижения: ТСН-2001.12 п.3.4.6 абз.4, 8-0 п.9; объект не эксплуатируется (ПОС, стр.8).</t>
        </is>
      </c>
      <c r="Q261" s="46" t="s">
        <v>35</v>
      </c>
      <c r="R261" s="46" t="inlineStr">
        <is>
          <t>23/085-И-ИОС1, л. 34; 23/085-И-ИОС1.СО, л. 7, поз. 7.2–7.4</t>
        </is>
      </c>
    </row>
    <row r="262" spans="1:18">
      <c r="A262" s="4">
        <f>115+B262</f>
        <v>222</v>
      </c>
      <c r="B262" s="92">
        <v>107</v>
      </c>
      <c r="C262" s="92"/>
      <c r="D262" s="93" t="inlineStr">
        <is>
          <t>27.32.13.110, п.23</t>
        </is>
      </c>
      <c r="E262" s="93"/>
      <c r="F262" s="94" t="s">
        <v>484</v>
      </c>
      <c r="G262" s="95" t="s">
        <v>22</v>
      </c>
      <c r="H262" s="95"/>
      <c r="I262" s="92">
        <v>150</v>
      </c>
      <c r="J262" s="22">
        <f t="shared" si="43"/>
        <v>150</v>
      </c>
      <c r="K262" s="7"/>
      <c r="L262" s="7">
        <v>17331.45</v>
      </c>
      <c r="M262" s="31"/>
      <c r="N262" s="7">
        <f t="shared" si="39"/>
        <v>17331.45</v>
      </c>
      <c r="O262" s="7">
        <f t="shared" si="40"/>
        <v>17331.45</v>
      </c>
      <c r="P262" s="104" t="inlineStr">
        <is>
          <t>Добавлено: 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 - и газовыделением и с низкой токсичностью продуктьов горения, напряжение 1000 В, марка ВВГнг(А)-LSLTx,число жил и сечение, мм²: 1×10 — 150 м (кабели и кабеленесущие конструкции; ИОС1, СО стр.52–53, поз.3, 5).</t>
        </is>
      </c>
      <c r="Q262" s="46" t="s">
        <v>35</v>
      </c>
      <c r="R262" s="46" t="inlineStr">
        <is>
          <t>23/085-И-ИОС1, л. 34; 23/085-И-ИОС1.СО, л. 7, поз. 7.2–7.4</t>
        </is>
      </c>
    </row>
    <row r="263" spans="1:18">
      <c r="A263" s="4">
        <f>115+B263</f>
        <v>223</v>
      </c>
      <c r="B263" s="92">
        <v>108</v>
      </c>
      <c r="C263" s="92"/>
      <c r="D263" s="93" t="inlineStr">
        <is>
          <t>27.32.13.110, п.22</t>
        </is>
      </c>
      <c r="E263" s="93"/>
      <c r="F263" s="94" t="s">
        <v>485</v>
      </c>
      <c r="G263" s="95" t="s">
        <v>22</v>
      </c>
      <c r="H263" s="95"/>
      <c r="I263" s="92">
        <v>300</v>
      </c>
      <c r="J263" s="22">
        <f t="shared" si="43"/>
        <v>300</v>
      </c>
      <c r="K263" s="7"/>
      <c r="L263" s="7">
        <v>25470.36</v>
      </c>
      <c r="M263" s="31"/>
      <c r="N263" s="7">
        <f t="shared" si="39"/>
        <v>25470.36</v>
      </c>
      <c r="O263" s="7">
        <f t="shared" si="40"/>
        <v>25470.36</v>
      </c>
      <c r="P263" s="104" t="inlineStr">
        <is>
          <t>Добавлено: 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 - и газовыделением и с низкой токсичностью продуктьов горения, напряжение 1000 В, марка ВВГнг(А)-LSLTx,число жил и сечение, мм²: 1×6 — 300 м (кабели и кабеленесущие конструкции; ИОС1, СО стр.52–53, поз.3, 5).</t>
        </is>
      </c>
      <c r="Q263" s="46" t="s">
        <v>35</v>
      </c>
      <c r="R263" s="46" t="inlineStr">
        <is>
          <t>23/085-И-ИОС1, л. 34; 23/085-И-ИОС1.СО, л. 7, поз. 7.2–7.4</t>
        </is>
      </c>
    </row>
    <row r="264" spans="1:18">
      <c r="A264" s="4">
        <f>115+B264</f>
        <v>224</v>
      </c>
      <c r="B264" s="92">
        <v>109</v>
      </c>
      <c r="C264" s="92"/>
      <c r="D264" s="93" t="inlineStr">
        <is>
          <t>27.32.13.110, п.22</t>
        </is>
      </c>
      <c r="E264" s="93"/>
      <c r="F264" s="94" t="s">
        <v>485</v>
      </c>
      <c r="G264" s="95" t="s">
        <v>22</v>
      </c>
      <c r="H264" s="95"/>
      <c r="I264" s="92">
        <v>200</v>
      </c>
      <c r="J264" s="22">
        <f t="shared" si="43"/>
        <v>200</v>
      </c>
      <c r="K264" s="7"/>
      <c r="L264" s="7">
        <v>16980.240000000002</v>
      </c>
      <c r="M264" s="31"/>
      <c r="N264" s="7">
        <f t="shared" si="39"/>
        <v>16980.24</v>
      </c>
      <c r="O264" s="7">
        <f t="shared" si="40"/>
        <v>16980.24</v>
      </c>
      <c r="P264" s="104" t="inlineStr">
        <is>
          <t>Добавлено 200 м кабеля ВВГнг(А)-LSLTx 1×6 системы уравнивания потенциалов (ИОС1.СО стр.54, поз.7.4).</t>
        </is>
      </c>
      <c r="Q264" s="46" t="s">
        <v>35</v>
      </c>
      <c r="R264" s="46" t="inlineStr">
        <is>
          <t>23/085-И-ИОС1, л. 34; 23/085-И-ИОС1.СО, л. 7, поз. 7.2–7.4</t>
        </is>
      </c>
    </row>
    <row r="265" spans="1:18" ht="17.25" customHeight="1">
      <c r="A265" s="4"/>
      <c r="B265" s="102" t="s">
        <v>318</v>
      </c>
      <c r="C265" s="103"/>
      <c r="D265" s="103"/>
      <c r="E265" s="103"/>
      <c r="F265" s="103"/>
      <c r="G265" s="101"/>
      <c r="H265" s="101"/>
      <c r="I265" s="101"/>
      <c r="J265" s="22"/>
      <c r="K265" s="7"/>
      <c r="L265" s="7"/>
      <c r="M265" s="31"/>
      <c r="N265" s="7"/>
      <c r="O265" s="7"/>
      <c r="P265" s="45"/>
      <c r="Q265" s="46"/>
      <c r="R265" s="46"/>
    </row>
    <row r="266" spans="1:18" ht="21.75" customHeight="1">
      <c r="A266" s="4"/>
      <c r="B266" s="102" t="s">
        <v>207</v>
      </c>
      <c r="C266" s="103"/>
      <c r="D266" s="103"/>
      <c r="E266" s="103"/>
      <c r="F266" s="103"/>
      <c r="G266" s="96"/>
      <c r="H266" s="96"/>
      <c r="I266" s="96"/>
      <c r="J266" s="22"/>
      <c r="K266" s="7"/>
      <c r="L266" s="7"/>
      <c r="M266" s="31"/>
      <c r="N266" s="7"/>
      <c r="O266" s="7"/>
      <c r="P266" s="45"/>
      <c r="Q266" s="46"/>
      <c r="R266" s="46"/>
    </row>
    <row r="267" spans="1:18">
      <c r="A267" s="4">
        <f>115+B267</f>
        <v>225</v>
      </c>
      <c r="B267" s="92">
        <v>110</v>
      </c>
      <c r="C267" s="92"/>
      <c r="D267" s="93" t="s">
        <v>58</v>
      </c>
      <c r="E267" s="93"/>
      <c r="F267" s="94" t="s">
        <v>215</v>
      </c>
      <c r="G267" s="95" t="s">
        <v>33</v>
      </c>
      <c r="H267" s="95"/>
      <c r="I267" s="92">
        <v>2</v>
      </c>
      <c r="J267" s="22">
        <f t="shared" si="43"/>
        <v>2</v>
      </c>
      <c r="K267" s="7"/>
      <c r="L267" s="7">
        <v>8503.4</v>
      </c>
      <c r="M267" s="31"/>
      <c r="N267" s="7">
        <f t="shared" si="39"/>
        <v>8503.4</v>
      </c>
      <c r="O267" s="7">
        <f t="shared" si="40"/>
        <v>8503.4</v>
      </c>
      <c r="P267" s="104" t="inlineStr">
        <is>
          <t>Добавлено: Монтаж пультов и шкафов управления, шкафа (пульта) управления навесного, высотой, шириной, глубиной до 600х600х350 мм — 2 шт. (щиты освещения; ИОС1, л.2–7, стр.14–19; СО стр.49–51, поз.1.6–1.11). НР/СП без понижения: ТСН-2001.12 п.3.4.6 абз.4, 8-0 п.9; объект не эксплуатируется (ПОС, стр.8).</t>
        </is>
      </c>
      <c r="Q267" s="46" t="s">
        <v>35</v>
      </c>
      <c r="R267" s="46" t="inlineStr">
        <is>
          <t>23/085-И-ИОС1, л. 2–7; 23/085-И-ИОС1.СО, л. 2–4, поз. 1.6–1.11</t>
        </is>
      </c>
    </row>
    <row r="268" spans="1:18">
      <c r="A268" s="4">
        <f>115+B268</f>
        <v>226</v>
      </c>
      <c r="B268" s="92">
        <v>111</v>
      </c>
      <c r="C268" s="92"/>
      <c r="D268" s="93" t="s">
        <v>403</v>
      </c>
      <c r="E268" s="93"/>
      <c r="F268" s="94" t="s">
        <v>277</v>
      </c>
      <c r="G268" s="95" t="s">
        <v>21</v>
      </c>
      <c r="H268" s="95"/>
      <c r="I268" s="92">
        <v>1</v>
      </c>
      <c r="J268" s="22">
        <f t="shared" si="43"/>
        <v>1</v>
      </c>
      <c r="K268" s="7"/>
      <c r="L268" s="7">
        <v>4065.19</v>
      </c>
      <c r="M268" s="31"/>
      <c r="N268" s="7">
        <f t="shared" si="39"/>
        <v>4065.19</v>
      </c>
      <c r="O268" s="7">
        <f t="shared" si="40"/>
        <v>4065.19</v>
      </c>
      <c r="P268" s="104" t="inlineStr">
        <is>
          <t>Добавлено: Корпус металлический навесной, 400х300х120, 24 мод, ЩРН-24 — 1 шт. (щиты освещения; ИОС1, л.2–7, стр.14–19; СО стр.49–51, поз.1.6–1.11).</t>
        </is>
      </c>
      <c r="Q268" s="46" t="s">
        <v>35</v>
      </c>
      <c r="R268" s="46" t="inlineStr">
        <is>
          <t>23/085-И-ИОС1, л. 2–7; 23/085-И-ИОС1.СО, л. 2–4, поз. 1.6–1.11</t>
        </is>
      </c>
    </row>
    <row r="269" spans="1:18">
      <c r="A269" s="4">
        <f>115+B269</f>
        <v>227</v>
      </c>
      <c r="B269" s="92">
        <v>112</v>
      </c>
      <c r="C269" s="92"/>
      <c r="D269" s="93" t="s">
        <v>432</v>
      </c>
      <c r="E269" s="93"/>
      <c r="F269" s="94" t="s">
        <v>486</v>
      </c>
      <c r="G269" s="95" t="s">
        <v>21</v>
      </c>
      <c r="H269" s="95"/>
      <c r="I269" s="92">
        <v>4</v>
      </c>
      <c r="J269" s="22">
        <f t="shared" si="43"/>
        <v>4</v>
      </c>
      <c r="K269" s="7"/>
      <c r="L269" s="7">
        <v>11273.2</v>
      </c>
      <c r="M269" s="31"/>
      <c r="N269" s="7">
        <f t="shared" si="39"/>
        <v>11273.2</v>
      </c>
      <c r="O269" s="7">
        <f t="shared" si="40"/>
        <v>11273.2</v>
      </c>
      <c r="P269" s="104" t="inlineStr">
        <is>
          <t>Добавлено: Корпус металлический навесной, 400х300х120, 24 мод., IP31, ЩРН-24 (ЩО1-ЩО4) — 4 шт. (щиты освещения; ИОС1, л.2–7, стр.14–19; СО стр.49–51, поз.1.6–1.11).</t>
        </is>
      </c>
      <c r="Q269" s="46" t="s">
        <v>35</v>
      </c>
      <c r="R269" s="46" t="inlineStr">
        <is>
          <t>23/085-И-ИОС1, л. 2–7; 23/085-И-ИОС1.СО, л. 2–4, поз. 1.6–1.11</t>
        </is>
      </c>
    </row>
    <row r="270" spans="1:18">
      <c r="A270" s="4">
        <f>115+B270</f>
        <v>228</v>
      </c>
      <c r="B270" s="92">
        <v>113</v>
      </c>
      <c r="C270" s="92"/>
      <c r="D270" s="93" t="s">
        <v>433</v>
      </c>
      <c r="E270" s="93"/>
      <c r="F270" s="94" t="s">
        <v>487</v>
      </c>
      <c r="G270" s="95" t="s">
        <v>26</v>
      </c>
      <c r="H270" s="95"/>
      <c r="I270" s="92">
        <v>1</v>
      </c>
      <c r="J270" s="22">
        <f t="shared" si="43"/>
        <v>1</v>
      </c>
      <c r="K270" s="7"/>
      <c r="L270" s="7">
        <v>2701.05</v>
      </c>
      <c r="M270" s="31"/>
      <c r="N270" s="7">
        <f t="shared" ref="N270:N334" si="45">K270+L270+M270</f>
        <v>2701.05</v>
      </c>
      <c r="O270" s="7">
        <f t="shared" ref="O270:O334" si="46">N270-K270</f>
        <v>2701.05</v>
      </c>
      <c r="P270" s="104" t="inlineStr">
        <is>
          <t>Добавлено: Корпус навесной 400х250х120, 18 мод., IP31, ЩРН-18 — 1 шт. (щиты освещения; ИОС1, л.2–7, стр.14–19; СО стр.49–51, поз.1.6–1.11).</t>
        </is>
      </c>
      <c r="Q270" s="46" t="s">
        <v>35</v>
      </c>
      <c r="R270" s="46" t="inlineStr">
        <is>
          <t>23/085-И-ИОС1, л. 2–7; 23/085-И-ИОС1.СО, л. 2–4, поз. 1.6–1.11</t>
        </is>
      </c>
    </row>
    <row r="271" spans="1:18">
      <c r="A271" s="4">
        <f>115+B271</f>
        <v>229</v>
      </c>
      <c r="B271" s="92">
        <v>114</v>
      </c>
      <c r="C271" s="92"/>
      <c r="D271" s="93" t="s">
        <v>66</v>
      </c>
      <c r="E271" s="93"/>
      <c r="F271" s="94" t="s">
        <v>213</v>
      </c>
      <c r="G271" s="95" t="s">
        <v>33</v>
      </c>
      <c r="H271" s="95"/>
      <c r="I271" s="92">
        <v>3</v>
      </c>
      <c r="J271" s="22">
        <f t="shared" si="43"/>
        <v>3</v>
      </c>
      <c r="K271" s="7"/>
      <c r="L271" s="7">
        <v>7340.37</v>
      </c>
      <c r="M271" s="31"/>
      <c r="N271" s="7">
        <f t="shared" si="45"/>
        <v>7340.37</v>
      </c>
      <c r="O271" s="7">
        <f t="shared" si="46"/>
        <v>7340.37</v>
      </c>
      <c r="P271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 — 3 шт. (щиты освещения; ИОС1, л.2–7, стр.14–19; СО стр.49–51, поз.1.6–1.11). НР/СП без понижения: ТСН-2001.12 п.3.4.6 абз.4, 8-0 п.9; объект не эксплуатируется (ПОС, стр.8).</t>
        </is>
      </c>
      <c r="Q271" s="46" t="s">
        <v>35</v>
      </c>
      <c r="R271" s="46" t="inlineStr">
        <is>
          <t>23/085-И-ИОС1, л. 2–7; 23/085-И-ИОС1.СО, л. 2–4, поз. 1.6–1.11</t>
        </is>
      </c>
    </row>
    <row r="272" spans="1:18">
      <c r="A272" s="4">
        <f>115+B272</f>
        <v>230</v>
      </c>
      <c r="B272" s="92">
        <v>115</v>
      </c>
      <c r="C272" s="92"/>
      <c r="D272" s="93" t="s">
        <v>412</v>
      </c>
      <c r="E272" s="93"/>
      <c r="F272" s="94" t="s">
        <v>283</v>
      </c>
      <c r="G272" s="95" t="s">
        <v>21</v>
      </c>
      <c r="H272" s="95"/>
      <c r="I272" s="92">
        <v>6</v>
      </c>
      <c r="J272" s="22">
        <f t="shared" si="43"/>
        <v>6</v>
      </c>
      <c r="K272" s="7"/>
      <c r="L272" s="7">
        <v>2927.03</v>
      </c>
      <c r="M272" s="31"/>
      <c r="N272" s="7">
        <f t="shared" si="45"/>
        <v>2927.03</v>
      </c>
      <c r="O272" s="7">
        <f t="shared" si="46"/>
        <v>2927.03</v>
      </c>
      <c r="P272" s="104" t="inlineStr">
        <is>
          <t>Добавлено: Выключатель нагрузки ВН-102, 3Р, 20А — 6 шт. (щиты освещения; ИОС1, л.2–7, стр.14–19; СО стр.49–51, поз.1.6–1.11).</t>
        </is>
      </c>
      <c r="Q272" s="46" t="s">
        <v>35</v>
      </c>
      <c r="R272" s="46" t="inlineStr">
        <is>
          <t>23/085-И-ИОС1, л. 2–7; 23/085-И-ИОС1.СО, л. 2–4, поз. 1.6–1.11</t>
        </is>
      </c>
    </row>
    <row r="273" spans="1:18">
      <c r="A273" s="4">
        <f>115+B273</f>
        <v>231</v>
      </c>
      <c r="B273" s="92">
        <v>116</v>
      </c>
      <c r="C273" s="92"/>
      <c r="D273" s="93" t="s">
        <v>66</v>
      </c>
      <c r="E273" s="93"/>
      <c r="F273" s="94" t="s">
        <v>213</v>
      </c>
      <c r="G273" s="95" t="s">
        <v>33</v>
      </c>
      <c r="H273" s="95"/>
      <c r="I273" s="92">
        <v>19</v>
      </c>
      <c r="J273" s="22">
        <f t="shared" si="43"/>
        <v>19</v>
      </c>
      <c r="K273" s="7"/>
      <c r="L273" s="7">
        <v>46488.95</v>
      </c>
      <c r="M273" s="31"/>
      <c r="N273" s="7">
        <f t="shared" si="45"/>
        <v>46488.95</v>
      </c>
      <c r="O273" s="7">
        <f t="shared" si="46"/>
        <v>46488.95</v>
      </c>
      <c r="P273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 — 19 шт. (щиты освещения; ИОС1, л.2–7, стр.14–19; СО стр.49–51, поз.1.6–1.11). НР/СП без понижения: ТСН-2001.12 п.3.4.6 абз.4, 8-0 п.9; объект не эксплуатируется (ПОС, стр.8).</t>
        </is>
      </c>
      <c r="Q273" s="46" t="s">
        <v>35</v>
      </c>
      <c r="R273" s="46" t="inlineStr">
        <is>
          <t>23/085-И-ИОС1, л. 2–7; 23/085-И-ИОС1.СО, л. 2–4, поз. 1.6–1.11</t>
        </is>
      </c>
    </row>
    <row r="274" spans="1:18">
      <c r="A274" s="4">
        <f>115+B274</f>
        <v>232</v>
      </c>
      <c r="B274" s="92">
        <v>117</v>
      </c>
      <c r="C274" s="92"/>
      <c r="D274" s="93" t="s">
        <v>402</v>
      </c>
      <c r="E274" s="93"/>
      <c r="F274" s="94" t="s">
        <v>275</v>
      </c>
      <c r="G274" s="95" t="s">
        <v>21</v>
      </c>
      <c r="H274" s="95"/>
      <c r="I274" s="92">
        <v>37</v>
      </c>
      <c r="J274" s="22">
        <f>H274+I274</f>
        <v>37</v>
      </c>
      <c r="K274" s="7"/>
      <c r="L274" s="7">
        <v>490059.06</v>
      </c>
      <c r="M274" s="31"/>
      <c r="N274" s="7">
        <f t="shared" si="45"/>
        <v>490059.06</v>
      </c>
      <c r="O274" s="7">
        <f t="shared" si="46"/>
        <v>490059.06</v>
      </c>
      <c r="P274" s="104" t="inlineStr">
        <is>
          <t>Добавлены 37 устройств защиты от дугового пробоя OptiDin AFDD-40-22C16 щитов освещения ЩО-1 — ЩО-5 (ИОС1.СО стр.49–50, поз.1.6.2, 1.7.2, 1.8.2, 1.9.2, 1.10.2).</t>
        </is>
      </c>
      <c r="Q274" s="46" t="inlineStr">
        <is>
          <t>117/15-ЭС</t>
        </is>
      </c>
      <c r="R274" s="46" t="inlineStr">
        <is>
          <t>23/085-И-ИОС1, л. 2–7; 23/085-И-ИОС1.СО, л. 2–4, поз. 1.6–1.11</t>
        </is>
      </c>
    </row>
    <row r="275" spans="1:18">
      <c r="A275" s="4">
        <f>115+B275</f>
        <v>233</v>
      </c>
      <c r="B275" s="92">
        <v>118</v>
      </c>
      <c r="C275" s="92"/>
      <c r="D275" s="93" t="s">
        <v>397</v>
      </c>
      <c r="E275" s="93"/>
      <c r="F275" s="94" t="s">
        <v>476</v>
      </c>
      <c r="G275" s="95" t="s">
        <v>21</v>
      </c>
      <c r="H275" s="95"/>
      <c r="I275" s="92">
        <v>9</v>
      </c>
      <c r="J275" s="22">
        <f t="shared" si="43"/>
        <v>9</v>
      </c>
      <c r="K275" s="7"/>
      <c r="L275" s="7">
        <v>2517.61</v>
      </c>
      <c r="M275" s="31"/>
      <c r="N275" s="7">
        <f t="shared" si="45"/>
        <v>2517.61</v>
      </c>
      <c r="O275" s="7">
        <f t="shared" si="46"/>
        <v>2517.61</v>
      </c>
      <c r="P275" s="104" t="inlineStr">
        <is>
          <t>Добавлено: Выключатель ВА103-1P-006А-В — 9 шт. (щиты освещения; ИОС1, л.2–7, стр.14–19; СО стр.49–51, поз.1.6–1.11).</t>
        </is>
      </c>
      <c r="Q275" s="46" t="s">
        <v>35</v>
      </c>
      <c r="R275" s="46" t="inlineStr">
        <is>
          <t>23/085-И-ИОС1, л. 2–7; 23/085-И-ИОС1.СО, л. 2–4, поз. 1.6–1.11</t>
        </is>
      </c>
    </row>
    <row r="276" spans="1:18">
      <c r="A276" s="4">
        <f>115+B276</f>
        <v>234</v>
      </c>
      <c r="B276" s="92">
        <v>119</v>
      </c>
      <c r="C276" s="92"/>
      <c r="D276" s="93" t="s">
        <v>320</v>
      </c>
      <c r="E276" s="93"/>
      <c r="F276" s="94" t="s">
        <v>240</v>
      </c>
      <c r="G276" s="95" t="s">
        <v>33</v>
      </c>
      <c r="H276" s="95"/>
      <c r="I276" s="92">
        <v>4</v>
      </c>
      <c r="J276" s="22">
        <f t="shared" si="43"/>
        <v>4</v>
      </c>
      <c r="K276" s="7"/>
      <c r="L276" s="7" t="n">
        <v>5489.83</v>
      </c>
      <c r="M276" s="31"/>
      <c r="N276" s="7">
        <f t="shared" si="45"/>
        <v>5489.83</v>
      </c>
      <c r="O276" s="7">
        <f t="shared" si="46"/>
        <v>5489.83</v>
      </c>
      <c r="P276" s="104" t="inlineStr">
        <is>
          <t>Добавлено: Прочее оборудование электрочасофикации, реле трансляции минутных импульсов на стене — 4 шт. (щиты освещения; ИОС1, л.2–7, стр.14–19; СО стр.49–51, поз.1.6–1.11).</t>
        </is>
      </c>
      <c r="Q276" s="46" t="s">
        <v>35</v>
      </c>
      <c r="R276" s="46" t="inlineStr">
        <is>
          <t>23/085-И-ИОС1, л. 2–7; 23/085-И-ИОС1.СО, л. 2–4, поз. 1.6–1.11</t>
        </is>
      </c>
    </row>
    <row r="277" spans="1:18">
      <c r="A277" s="4">
        <f>115+B277</f>
        <v>235</v>
      </c>
      <c r="B277" s="92">
        <v>120</v>
      </c>
      <c r="C277" s="92"/>
      <c r="D277" s="93" t="inlineStr">
        <is>
          <t>27.12.24.130, п.26</t>
        </is>
      </c>
      <c r="E277" s="93"/>
      <c r="F277" s="94" t="s">
        <v>321</v>
      </c>
      <c r="G277" s="95" t="s">
        <v>21</v>
      </c>
      <c r="H277" s="95"/>
      <c r="I277" s="92">
        <v>4</v>
      </c>
      <c r="J277" s="22">
        <f t="shared" si="43"/>
        <v>4</v>
      </c>
      <c r="K277" s="7"/>
      <c r="L277" s="7">
        <v>82124.47</v>
      </c>
      <c r="M277" s="31"/>
      <c r="N277" s="7">
        <f t="shared" si="45"/>
        <v>82124.47</v>
      </c>
      <c r="O277" s="7">
        <f t="shared" si="46"/>
        <v>82124.47</v>
      </c>
      <c r="P277" s="104" t="inlineStr">
        <is>
          <t>Добавлено: реле времени OptiDin РЭВ-302 — 4 шт. (щиты освещения; ИОС1, л.2–7, стр.14–19; СО стр.49–51, поз.1.6–1.11).</t>
        </is>
      </c>
      <c r="Q277" s="46" t="s">
        <v>35</v>
      </c>
      <c r="R277" s="46" t="inlineStr">
        <is>
          <t>23/085-И-ИОС1, л. 2–7; 23/085-И-ИОС1.СО, л. 2–4, поз. 1.6–1.11</t>
        </is>
      </c>
    </row>
    <row r="278" spans="1:18">
      <c r="A278" s="4">
        <f>115+B278</f>
        <v>236</v>
      </c>
      <c r="B278" s="92">
        <v>121</v>
      </c>
      <c r="C278" s="92"/>
      <c r="D278" s="93" t="s">
        <v>322</v>
      </c>
      <c r="E278" s="93"/>
      <c r="F278" s="94" t="s">
        <v>241</v>
      </c>
      <c r="G278" s="95" t="s">
        <v>33</v>
      </c>
      <c r="H278" s="95"/>
      <c r="I278" s="92">
        <v>8</v>
      </c>
      <c r="J278" s="22">
        <f t="shared" si="43"/>
        <v>8</v>
      </c>
      <c r="K278" s="7"/>
      <c r="L278" s="7">
        <v>29697.46</v>
      </c>
      <c r="M278" s="31"/>
      <c r="N278" s="7">
        <f t="shared" si="45"/>
        <v>29697.46</v>
      </c>
      <c r="O278" s="7">
        <f t="shared" si="46"/>
        <v>29697.46</v>
      </c>
      <c r="P278" s="104" t="inlineStr">
        <is>
          <t>Добавлено: Монтаж прибора измерения и защиты с количеством подключаемых концов до 12 — 8 шт. (щиты освещения; ИОС1, л.2–7, стр.14–19; СО стр.49–51, поз.1.6–1.11). НР/СП без понижения: ТСН-2001.12 п.3.4.6 абз.4, 8-0 п.9; объект не эксплуатируется (ПОС, стр.8).</t>
        </is>
      </c>
      <c r="Q278" s="46" t="s">
        <v>35</v>
      </c>
      <c r="R278" s="46" t="inlineStr">
        <is>
          <t>23/085-И-ИОС1, л. 2–7; 23/085-И-ИОС1.СО, л. 2–4, поз. 1.6–1.11</t>
        </is>
      </c>
    </row>
    <row r="279" spans="1:18">
      <c r="A279" s="4">
        <f>115+B279</f>
        <v>237</v>
      </c>
      <c r="B279" s="92">
        <v>122</v>
      </c>
      <c r="C279" s="92"/>
      <c r="D279" s="93" t="s">
        <v>323</v>
      </c>
      <c r="E279" s="93"/>
      <c r="F279" s="94" t="s">
        <v>242</v>
      </c>
      <c r="G279" s="95" t="s">
        <v>26</v>
      </c>
      <c r="H279" s="95"/>
      <c r="I279" s="92">
        <v>4</v>
      </c>
      <c r="J279" s="22">
        <f t="shared" si="43"/>
        <v>4</v>
      </c>
      <c r="K279" s="7"/>
      <c r="L279" s="7">
        <v>3838.97</v>
      </c>
      <c r="M279" s="31"/>
      <c r="N279" s="7">
        <f t="shared" si="45"/>
        <v>3838.97</v>
      </c>
      <c r="O279" s="7">
        <f t="shared" si="46"/>
        <v>3838.97</v>
      </c>
      <c r="P279" s="104" t="inlineStr">
        <is>
          <t>Добавлено: Устройство коммутационное (блок релейный), типа УК-ВК исп. 10. 2 нормально разомкнутых реле, 2 канала коммутации, напряжение управления от 10 до 14 В, ток управления от 28 до 38 мА, коммутируемое напряжение до 250 В переменного/до 30 В постоянного тока, коммутируемый ток до 5 А, степень защиты IP30, диапазон рабочих температур от -10 до +40°С, габаритные размеры 102х107х39 мм, в комплекте вставка плавкая типа ВП2Б 6,3 А - 2 шт. и крепеж. фотореле — 4 шт. (щиты освещения; ИОС1, л.2–7, стр.14–19; СО стр.49–51, поз.1.6–1.11).</t>
        </is>
      </c>
      <c r="Q279" s="46" t="s">
        <v>35</v>
      </c>
      <c r="R279" s="46" t="inlineStr">
        <is>
          <t>23/085-И-ИОС1, л. 2–7; 23/085-И-ИОС1.СО, л. 2–4, поз. 1.6–1.11</t>
        </is>
      </c>
    </row>
    <row r="280" spans="1:18">
      <c r="A280" s="4">
        <f>115+B280</f>
        <v>238</v>
      </c>
      <c r="B280" s="92">
        <v>123</v>
      </c>
      <c r="C280" s="92"/>
      <c r="D280" s="93" t="inlineStr">
        <is>
          <t>27.12.24.130, п.71</t>
        </is>
      </c>
      <c r="E280" s="93"/>
      <c r="F280" s="94" t="s">
        <v>324</v>
      </c>
      <c r="G280" s="95" t="s">
        <v>21</v>
      </c>
      <c r="H280" s="95"/>
      <c r="I280" s="92">
        <v>4</v>
      </c>
      <c r="J280" s="22">
        <f t="shared" si="43"/>
        <v>4</v>
      </c>
      <c r="K280" s="7"/>
      <c r="L280" s="7">
        <v>1001.31</v>
      </c>
      <c r="M280" s="31"/>
      <c r="N280" s="7">
        <f t="shared" si="45"/>
        <v>1001.31</v>
      </c>
      <c r="O280" s="7">
        <f t="shared" si="46"/>
        <v>1001.31</v>
      </c>
      <c r="P280" s="104" t="inlineStr">
        <is>
          <t>Добавлены четыре промежуточных реле РЭК78/4 (MY4) щитов освещения ЩО-1 — ЩО-4 (ИОС1.СО стр.49–50, поз.1.6.6, 1.7.6, 1.8.6, 1.9.6).</t>
        </is>
      </c>
      <c r="Q280" s="46" t="s">
        <v>35</v>
      </c>
      <c r="R280" s="46" t="inlineStr">
        <is>
          <t>23/085-И-ИОС1, л. 2–7; 23/085-И-ИОС1.СО, л. 2–4, поз. 1.6–1.11</t>
        </is>
      </c>
    </row>
    <row r="281" spans="1:18" ht="21.75" customHeight="1">
      <c r="A281" s="4"/>
      <c r="B281" s="102" t="s">
        <v>199</v>
      </c>
      <c r="C281" s="103"/>
      <c r="D281" s="103"/>
      <c r="E281" s="103"/>
      <c r="F281" s="103"/>
      <c r="G281" s="96"/>
      <c r="H281" s="96"/>
      <c r="I281" s="96"/>
      <c r="J281" s="22"/>
      <c r="K281" s="7"/>
      <c r="L281" s="7"/>
      <c r="M281" s="31"/>
      <c r="N281" s="7"/>
      <c r="O281" s="7"/>
      <c r="P281" s="45"/>
      <c r="Q281" s="46"/>
      <c r="R281" s="46"/>
    </row>
    <row r="282" spans="1:18">
      <c r="A282" s="4">
        <f>115+B282</f>
        <v>239</v>
      </c>
      <c r="B282" s="92">
        <v>124</v>
      </c>
      <c r="C282" s="92"/>
      <c r="D282" s="93" t="s">
        <v>436</v>
      </c>
      <c r="E282" s="93"/>
      <c r="F282" s="94" t="s">
        <v>388</v>
      </c>
      <c r="G282" s="95" t="s">
        <v>24</v>
      </c>
      <c r="H282" s="95"/>
      <c r="I282" s="98">
        <v>0.82</v>
      </c>
      <c r="J282" s="22">
        <f t="shared" si="43"/>
        <v>0.82</v>
      </c>
      <c r="K282" s="7"/>
      <c r="L282" s="7">
        <v>23015.63</v>
      </c>
      <c r="M282" s="31"/>
      <c r="N282" s="7">
        <f t="shared" si="45"/>
        <v>23015.63</v>
      </c>
      <c r="O282" s="7">
        <f t="shared" si="46"/>
        <v>23015.63</v>
      </c>
      <c r="P282" s="104" t="inlineStr">
        <is>
          <t>Добавлено: Монтаж выключателя скрытого типа: одноклавишного — 82 шт. (электроустановочные изделия сети освещения; ИОС1, л.15–20, стр.27–32; СО стр.53, поз.4.1). НР/СП без понижения: ТСН-2001.12 п.3.4.6 абз.4, 8-0 п.9; объект не эксплуатируется (ПОС, стр.8).</t>
        </is>
      </c>
      <c r="Q282" s="46" t="s">
        <v>35</v>
      </c>
      <c r="R282" s="46" t="inlineStr">
        <is>
          <t>23/085-И-ИОС1, л. 15–25; 23/085-И-ИОС1.СО, л. 4, 6, поз. 1.16, 4.1, 4.4–4.5</t>
        </is>
      </c>
    </row>
    <row r="283" spans="1:18">
      <c r="A283" s="4">
        <f>115+B283</f>
        <v>240</v>
      </c>
      <c r="B283" s="92">
        <v>125</v>
      </c>
      <c r="C283" s="92"/>
      <c r="D283" s="93" t="s">
        <v>437</v>
      </c>
      <c r="E283" s="93"/>
      <c r="F283" s="94" t="s">
        <v>488</v>
      </c>
      <c r="G283" s="95" t="s">
        <v>21</v>
      </c>
      <c r="H283" s="95"/>
      <c r="I283" s="92">
        <v>127</v>
      </c>
      <c r="J283" s="22">
        <f>H283+I283</f>
        <v>127</v>
      </c>
      <c r="K283" s="7"/>
      <c r="L283" s="7">
        <v>81825.11</v>
      </c>
      <c r="M283" s="31"/>
      <c r="N283" s="7">
        <f t="shared" si="45"/>
        <v>81825.11</v>
      </c>
      <c r="O283" s="7">
        <f t="shared" si="46"/>
        <v>81825.11</v>
      </c>
      <c r="P283" s="104" t="inlineStr">
        <is>
          <t>Добавлено: Выключатель, цвет - белое облако, одноклавишный, двухмодульный серии Avanti — 127 шт. (электроустановочные изделия сети освещения; ИОС1, л.15–20, стр.27–32; СО стр.53, поз.4.1).</t>
        </is>
      </c>
      <c r="Q283" s="46" t="inlineStr">
        <is>
          <t>117/15-ЭС</t>
        </is>
      </c>
      <c r="R283" s="46" t="inlineStr">
        <is>
          <t>23/085-И-ИОС1, л. 15–25; 23/085-И-ИОС1.СО, л. 4, 6, поз. 1.16, 4.1, 4.4–4.5</t>
        </is>
      </c>
    </row>
    <row r="284" spans="1:18">
      <c r="A284" s="4">
        <f>115+B284</f>
        <v>241</v>
      </c>
      <c r="B284" s="92">
        <v>126</v>
      </c>
      <c r="C284" s="92"/>
      <c r="D284" s="93" t="s">
        <v>291</v>
      </c>
      <c r="E284" s="93"/>
      <c r="F284" s="94" t="s">
        <v>216</v>
      </c>
      <c r="G284" s="95" t="s">
        <v>24</v>
      </c>
      <c r="H284" s="95"/>
      <c r="I284" s="98">
        <v>1.27</v>
      </c>
      <c r="J284" s="22">
        <f t="shared" si="43"/>
        <v>1.27</v>
      </c>
      <c r="K284" s="7"/>
      <c r="L284" s="7">
        <v>11773.27</v>
      </c>
      <c r="M284" s="31"/>
      <c r="N284" s="7">
        <f t="shared" si="45"/>
        <v>11773.27</v>
      </c>
      <c r="O284" s="7">
        <f t="shared" si="46"/>
        <v>11773.27</v>
      </c>
      <c r="P284" s="104" t="inlineStr">
        <is>
          <t>Добавлено: Установка для трубных проводок крышки декоративной и других мелких изделий (без присоединения проводов) — 127 шт. (электроустановочные изделия сети освещения; ИОС1, л.15–20, стр.27–32; СО стр.53, поз.4.1).</t>
        </is>
      </c>
      <c r="Q284" s="46" t="s">
        <v>35</v>
      </c>
      <c r="R284" s="46" t="inlineStr">
        <is>
          <t>23/085-И-ИОС1, л. 15–25; 23/085-И-ИОС1.СО, л. 4, 6, поз. 1.16, 4.1, 4.4–4.5</t>
        </is>
      </c>
    </row>
    <row r="285" spans="1:18">
      <c r="A285" s="4">
        <f>115+B285</f>
        <v>242</v>
      </c>
      <c r="B285" s="92">
        <v>127</v>
      </c>
      <c r="C285" s="92"/>
      <c r="D285" s="93" t="s">
        <v>417</v>
      </c>
      <c r="E285" s="93"/>
      <c r="F285" s="94" t="s">
        <v>292</v>
      </c>
      <c r="G285" s="95" t="s">
        <v>21</v>
      </c>
      <c r="H285" s="95"/>
      <c r="I285" s="92">
        <v>127</v>
      </c>
      <c r="J285" s="22">
        <f t="shared" si="43"/>
        <v>127</v>
      </c>
      <c r="K285" s="7"/>
      <c r="L285" s="7">
        <v>104631.16</v>
      </c>
      <c r="M285" s="31"/>
      <c r="N285" s="7">
        <f t="shared" si="45"/>
        <v>104631.16</v>
      </c>
      <c r="O285" s="7">
        <f t="shared" si="46"/>
        <v>104631.16</v>
      </c>
      <c r="P285" s="104" t="inlineStr">
        <is>
          <t>Добавлено: Рамка Avanti в стены, 2мод., цвет белое облако — 127 шт. (электроустановочные изделия сети освещения; ИОС1, л.15–20, стр.27–32; СО стр.53, поз.4.1).</t>
        </is>
      </c>
      <c r="Q285" s="46" t="s">
        <v>35</v>
      </c>
      <c r="R285" s="46" t="inlineStr">
        <is>
          <t>23/085-И-ИОС1, л. 15–25; 23/085-И-ИОС1.СО, л. 4, 6, поз. 1.16, 4.1, 4.4–4.5</t>
        </is>
      </c>
    </row>
    <row r="286" spans="1:18">
      <c r="A286" s="4">
        <f>115+B286</f>
        <v>243</v>
      </c>
      <c r="B286" s="92">
        <v>128</v>
      </c>
      <c r="C286" s="92"/>
      <c r="D286" s="93" t="s">
        <v>293</v>
      </c>
      <c r="E286" s="93"/>
      <c r="F286" s="94" t="s">
        <v>217</v>
      </c>
      <c r="G286" s="95" t="s">
        <v>24</v>
      </c>
      <c r="H286" s="95"/>
      <c r="I286" s="98">
        <v>1.27</v>
      </c>
      <c r="J286" s="22">
        <f t="shared" si="43"/>
        <v>1.27</v>
      </c>
      <c r="K286" s="7"/>
      <c r="L286" s="7">
        <v>46520.79</v>
      </c>
      <c r="M286" s="31"/>
      <c r="N286" s="7">
        <f t="shared" si="45"/>
        <v>46520.79</v>
      </c>
      <c r="O286" s="7">
        <f t="shared" si="46"/>
        <v>46520.79</v>
      </c>
      <c r="P286" s="104" t="inlineStr">
        <is>
          <t>Добавлено: Установка для трубных проводок коробки оконечной — 127 шт. (электроустановочные изделия сети освещения; ИОС1, л.15–20, стр.27–32; СО стр.53, поз.4.1).</t>
        </is>
      </c>
      <c r="Q286" s="46" t="s">
        <v>35</v>
      </c>
      <c r="R286" s="46" t="inlineStr">
        <is>
          <t>23/085-И-ИОС1, л. 15–25; 23/085-И-ИОС1.СО, л. 4, 6, поз. 1.16, 4.1, 4.4–4.5</t>
        </is>
      </c>
    </row>
    <row r="287" spans="1:18">
      <c r="A287" s="4">
        <f>115+B287</f>
        <v>244</v>
      </c>
      <c r="B287" s="92">
        <v>129</v>
      </c>
      <c r="C287" s="92"/>
      <c r="D287" s="93" t="s">
        <v>418</v>
      </c>
      <c r="E287" s="93"/>
      <c r="F287" s="94" t="s">
        <v>325</v>
      </c>
      <c r="G287" s="95" t="s">
        <v>266</v>
      </c>
      <c r="H287" s="95"/>
      <c r="I287" s="92">
        <v>127</v>
      </c>
      <c r="J287" s="22">
        <f t="shared" si="43"/>
        <v>127</v>
      </c>
      <c r="K287" s="7"/>
      <c r="L287" s="7">
        <v>42056.74</v>
      </c>
      <c r="M287" s="31"/>
      <c r="N287" s="7">
        <f t="shared" si="45"/>
        <v>42056.74</v>
      </c>
      <c r="O287" s="7">
        <f t="shared" si="46"/>
        <v>42056.74</v>
      </c>
      <c r="P287" s="104" t="inlineStr">
        <is>
          <t>Добавлено: Подрозетная коробка — 127 компл. (электроустановочные изделия сети освещения; ИОС1, л.15–20, стр.27–32; СО стр.53, поз.4.1).</t>
        </is>
      </c>
      <c r="Q287" s="46" t="s">
        <v>35</v>
      </c>
      <c r="R287" s="46" t="inlineStr">
        <is>
          <t>23/085-И-ИОС1, л. 15–25; 23/085-И-ИОС1.СО, л. 4, 6, поз. 1.16, 4.1, 4.4–4.5</t>
        </is>
      </c>
    </row>
    <row r="288" spans="1:18">
      <c r="A288" s="4">
        <f>115+B288</f>
        <v>245</v>
      </c>
      <c r="B288" s="92">
        <v>130</v>
      </c>
      <c r="C288" s="92"/>
      <c r="D288" s="93" t="s">
        <v>168</v>
      </c>
      <c r="E288" s="93"/>
      <c r="F288" s="94" t="s">
        <v>243</v>
      </c>
      <c r="G288" s="95" t="s">
        <v>33</v>
      </c>
      <c r="H288" s="95"/>
      <c r="I288" s="92">
        <v>2</v>
      </c>
      <c r="J288" s="22">
        <f t="shared" si="43"/>
        <v>2</v>
      </c>
      <c r="K288" s="7"/>
      <c r="L288" s="7">
        <v>4459.52</v>
      </c>
      <c r="M288" s="31"/>
      <c r="N288" s="7">
        <f t="shared" si="45"/>
        <v>4459.52</v>
      </c>
      <c r="O288" s="7">
        <f t="shared" si="46"/>
        <v>4459.52</v>
      </c>
      <c r="P288" s="104" t="inlineStr">
        <is>
          <t>Добавлено: Монтаж ящика с понижающим трансформатором — 2 шт. (электроустановочные изделия сети освещения; ИОС1, л.15–20, стр.27–32; СО стр.53, поз.4.1). НР/СП без понижения: ТСН-2001.12 п.3.4.6 абз.4, 8-0 п.9; объект не эксплуатируется (ПОС, стр.8).</t>
        </is>
      </c>
      <c r="Q288" s="46" t="s">
        <v>35</v>
      </c>
      <c r="R288" s="46" t="inlineStr">
        <is>
          <t>23/085-И-ИОС1, л. 15–25; 23/085-И-ИОС1.СО, л. 4, 6, поз. 1.16, 4.1, 4.4–4.5</t>
        </is>
      </c>
    </row>
    <row r="289" spans="1:18">
      <c r="A289" s="4">
        <f>115+B289</f>
        <v>246</v>
      </c>
      <c r="B289" s="92">
        <v>131</v>
      </c>
      <c r="C289" s="92"/>
      <c r="D289" s="93" t="s">
        <v>170</v>
      </c>
      <c r="E289" s="93"/>
      <c r="F289" s="94" t="s">
        <v>244</v>
      </c>
      <c r="G289" s="95" t="s">
        <v>26</v>
      </c>
      <c r="H289" s="95"/>
      <c r="I289" s="92">
        <v>2</v>
      </c>
      <c r="J289" s="22">
        <f t="shared" si="43"/>
        <v>2</v>
      </c>
      <c r="K289" s="7"/>
      <c r="L289" s="7">
        <v>4061.16</v>
      </c>
      <c r="M289" s="31"/>
      <c r="N289" s="7">
        <f t="shared" si="45"/>
        <v>4061.16</v>
      </c>
      <c r="O289" s="7">
        <f t="shared" si="46"/>
        <v>4061.16</v>
      </c>
      <c r="P289" s="104" t="inlineStr">
        <is>
          <t>Добавлено: Ящик с понижающим трансформатором, номинальная мощность 0,25 кВА, типа ЯТП-0.25 УЗ — 2 шт. (электроустановочные изделия сети освещения; ИОС1, л.15–20, стр.27–32; СО стр.53, поз.4.1).</t>
        </is>
      </c>
      <c r="Q289" s="46" t="s">
        <v>35</v>
      </c>
      <c r="R289" s="46" t="inlineStr">
        <is>
          <t>23/085-И-ИОС1, л. 15–25; 23/085-И-ИОС1.СО, л. 4, 6, поз. 1.16, 4.1, 4.4–4.5</t>
        </is>
      </c>
    </row>
    <row r="290" spans="1:21" ht="21.75" customHeight="1">
      <c r="A290" s="4"/>
      <c r="B290" s="102" t="s">
        <v>208</v>
      </c>
      <c r="C290" s="103"/>
      <c r="D290" s="103"/>
      <c r="E290" s="103"/>
      <c r="F290" s="103"/>
      <c r="G290" s="96"/>
      <c r="H290" s="96"/>
      <c r="I290" s="96"/>
      <c r="J290" s="22"/>
      <c r="K290" s="7"/>
      <c r="L290" s="7"/>
      <c r="M290" s="31"/>
      <c r="N290" s="7"/>
      <c r="O290" s="7"/>
      <c r="P290" s="45"/>
      <c r="Q290" s="46"/>
      <c r="R290" s="46"/>
    </row>
    <row r="291" spans="1:21">
      <c r="A291" s="4">
        <f>115+B291</f>
        <v>247</v>
      </c>
      <c r="B291" s="92">
        <v>132</v>
      </c>
      <c r="C291" s="92"/>
      <c r="D291" s="93" t="s">
        <v>209</v>
      </c>
      <c r="E291" s="93"/>
      <c r="F291" s="94" t="s">
        <v>245</v>
      </c>
      <c r="G291" s="95" t="s">
        <v>24</v>
      </c>
      <c r="H291" s="95"/>
      <c r="I291" s="98">
        <v>1.26</v>
      </c>
      <c r="J291" s="22">
        <f t="shared" si="43"/>
        <v>1.26</v>
      </c>
      <c r="K291" s="7"/>
      <c r="L291" s="7">
        <v>536756.3</v>
      </c>
      <c r="M291" s="31"/>
      <c r="N291" s="7">
        <f t="shared" si="45"/>
        <v>536756.3</v>
      </c>
      <c r="O291" s="7">
        <f t="shared" si="46"/>
        <v>536756.3</v>
      </c>
      <c r="P291" s="104" t="inlineStr">
        <is>
          <t>Добавлено: Светильники с люминесцентными лампами, светильник в подвесных потолках, устанавливаемый на профиле, с количеством ламп до 4 — 126 шт. (светильники; ИОС1, л.15–20, стр.27–32; СО стр.51–52, поз.2). НР/СП без понижения: ТСН-2001.12 п.3.4.6 абз.4, 8-0 п.9; объект не эксплуатируется (ПОС, стр.8).</t>
        </is>
      </c>
      <c r="Q291" s="46" t="s">
        <v>35</v>
      </c>
      <c r="R291" s="46" t="inlineStr">
        <is>
          <t>23/085-И-ИОС1, л. 15–20; 23/085-И-ИОС1.СО, л. 4–5, поз. 2.1–2.8</t>
        </is>
      </c>
    </row>
    <row r="292" spans="1:21">
      <c r="A292" s="4">
        <f>115+B292</f>
        <v>248</v>
      </c>
      <c r="B292" s="92">
        <v>133</v>
      </c>
      <c r="C292" s="92"/>
      <c r="D292" s="93" t="inlineStr">
        <is>
          <t>27.40.39.111, п.28</t>
        </is>
      </c>
      <c r="E292" s="93"/>
      <c r="F292" s="94" t="s">
        <v>489</v>
      </c>
      <c r="G292" s="95" t="s">
        <v>266</v>
      </c>
      <c r="H292" s="95"/>
      <c r="I292" s="92">
        <v>252</v>
      </c>
      <c r="J292" s="22">
        <f t="shared" si="43"/>
        <v>252</v>
      </c>
      <c r="K292" s="7"/>
      <c r="L292" s="7">
        <v>1657684.32</v>
      </c>
      <c r="M292" s="31"/>
      <c r="N292" s="7">
        <f t="shared" si="45"/>
        <v>1657684.32</v>
      </c>
      <c r="O292" s="7">
        <f t="shared" si="46"/>
        <v>1657684.32</v>
      </c>
      <c r="P292" s="104" t="inlineStr">
        <is>
          <t>Добавлено: 3400 лм, CRI90, 4000К, 32 Вт, OPTIMA.OPL ECO LED 595 4000K CRI90 SCHOOL — 252 компл. (светильники; ИОС1, л.15–20, стр.27–32; СО стр.51–52, поз.2).</t>
        </is>
      </c>
      <c r="Q292" s="46" t="s">
        <v>35</v>
      </c>
      <c r="R292" s="46" t="inlineStr">
        <is>
          <t>23/085-И-ИОС1, л. 15–20; 23/085-И-ИОС1.СО, л. 4–5, поз. 2.1–2.8</t>
        </is>
      </c>
    </row>
    <row r="293" spans="1:21">
      <c r="A293" s="4">
        <f>115+B293</f>
        <v>249</v>
      </c>
      <c r="B293" s="92">
        <v>134</v>
      </c>
      <c r="C293" s="92"/>
      <c r="D293" s="93" t="s">
        <v>177</v>
      </c>
      <c r="E293" s="93"/>
      <c r="F293" s="94" t="s">
        <v>246</v>
      </c>
      <c r="G293" s="95" t="s">
        <v>24</v>
      </c>
      <c r="H293" s="95"/>
      <c r="I293" s="98">
        <v>0.53</v>
      </c>
      <c r="J293" s="22">
        <f t="shared" si="43"/>
        <v>0.53</v>
      </c>
      <c r="K293" s="7"/>
      <c r="L293" s="7">
        <v>128885.42</v>
      </c>
      <c r="M293" s="31"/>
      <c r="N293" s="7">
        <f t="shared" si="45"/>
        <v>128885.42</v>
      </c>
      <c r="O293" s="7">
        <f t="shared" si="46"/>
        <v>128885.42</v>
      </c>
      <c r="P293" s="104" t="inlineStr">
        <is>
          <t>Добавлено: Монтаж светильника с люминесцентными лампами, светильника отдельно устанавливаемого на подвесах (штангах) с количеством ламп в светильнике 2 — 53 шт. (светильники; ИОС1, л.15–20, стр.27–32; СО стр.51–52, поз.2). НР/СП без понижения: ТСН-2001.12 п.3.4.6 абз.4, 8-0 п.9; объект не эксплуатируется (ПОС, стр.8).</t>
        </is>
      </c>
      <c r="Q293" s="46" t="s">
        <v>35</v>
      </c>
      <c r="R293" s="46" t="inlineStr">
        <is>
          <t>23/085-И-ИОС1, л. 15–20; 23/085-И-ИОС1.СО, л. 4–5, поз. 2.1–2.8</t>
        </is>
      </c>
    </row>
    <row r="294" spans="1:21">
      <c r="A294" s="4">
        <f>115+B294</f>
        <v>250</v>
      </c>
      <c r="B294" s="92">
        <v>135</v>
      </c>
      <c r="C294" s="92"/>
      <c r="D294" s="93" t="inlineStr">
        <is>
          <t>27.40.39.111, п.29</t>
        </is>
      </c>
      <c r="E294" s="93"/>
      <c r="F294" s="94" t="s">
        <v>326</v>
      </c>
      <c r="G294" s="95" t="s">
        <v>266</v>
      </c>
      <c r="H294" s="95"/>
      <c r="I294" s="92">
        <v>61</v>
      </c>
      <c r="J294" s="22">
        <f t="shared" si="43"/>
        <v>61</v>
      </c>
      <c r="K294" s="7"/>
      <c r="L294" s="7">
        <v>437672.91</v>
      </c>
      <c r="M294" s="31"/>
      <c r="N294" s="7">
        <f t="shared" si="45"/>
        <v>437672.91</v>
      </c>
      <c r="O294" s="7">
        <f t="shared" si="46"/>
        <v>437672.91</v>
      </c>
      <c r="P294" s="104" t="inlineStr">
        <is>
          <t>Добавлено: Светильник светодиодный ЖКХ, IP65, 1900 Лм, CRI80, 4000К, 22 Вт, CD LED 27 4000K — 61 компл. (светильники; ИОС1, л.15–20, стр.27–32; СО стр.51–52, поз.2).</t>
        </is>
      </c>
      <c r="Q294" s="46" t="s">
        <v>35</v>
      </c>
      <c r="R294" s="46" t="inlineStr">
        <is>
          <t>23/085-И-ИОС1, л. 15–20; 23/085-И-ИОС1.СО, л. 4–5, поз. 2.1–2.8</t>
        </is>
      </c>
    </row>
    <row r="295" spans="1:21">
      <c r="A295" s="4">
        <f>115+B295</f>
        <v>251</v>
      </c>
      <c r="B295" s="92">
        <v>136</v>
      </c>
      <c r="C295" s="92"/>
      <c r="D295" s="93" t="inlineStr">
        <is>
          <t>27.40.39.111, п.30</t>
        </is>
      </c>
      <c r="E295" s="93"/>
      <c r="F295" s="94" t="s">
        <v>327</v>
      </c>
      <c r="G295" s="95" t="s">
        <v>266</v>
      </c>
      <c r="H295" s="95"/>
      <c r="I295" s="92">
        <v>15</v>
      </c>
      <c r="J295" s="22">
        <f>H295+I295</f>
        <v>15</v>
      </c>
      <c r="K295" s="7"/>
      <c r="L295" s="7">
        <v>275901.40999999997</v>
      </c>
      <c r="M295" s="31"/>
      <c r="N295" s="7">
        <f t="shared" si="45"/>
        <v>275901.41</v>
      </c>
      <c r="O295" s="7">
        <f t="shared" si="46"/>
        <v>275901.41</v>
      </c>
      <c r="P295" s="104" t="inlineStr">
        <is>
          <t>Добавлено: Светильник светодиодный даунлайт, IP44, 2500 Лм, CRI80, 4000К, 20 Вт, SAFARI DL LED 20 4000K — 15 компл. (светильники; ИОС1, л.15–20, стр.27–32; СО стр.51–52, поз.2).</t>
        </is>
      </c>
      <c r="Q295" s="46" t="s">
        <v>35</v>
      </c>
      <c r="R295" s="46" t="inlineStr">
        <is>
          <t>23/085-И-ИОС1, л. 15–20; 23/085-И-ИОС1.СО, л. 4–5, поз. 2.1–2.8</t>
        </is>
      </c>
    </row>
    <row r="296" spans="1:21">
      <c r="A296" s="4">
        <f>115+B296</f>
        <v>252</v>
      </c>
      <c r="B296" s="92">
        <v>137</v>
      </c>
      <c r="C296" s="92"/>
      <c r="D296" s="93" t="s">
        <v>183</v>
      </c>
      <c r="E296" s="93"/>
      <c r="F296" s="94" t="s">
        <v>247</v>
      </c>
      <c r="G296" s="95" t="s">
        <v>24</v>
      </c>
      <c r="H296" s="95"/>
      <c r="I296" s="98">
        <v>0.52</v>
      </c>
      <c r="J296" s="22">
        <f t="shared" si="43"/>
        <v>0.52</v>
      </c>
      <c r="K296" s="7"/>
      <c r="L296" s="7">
        <v>119249.38</v>
      </c>
      <c r="M296" s="31"/>
      <c r="N296" s="7">
        <f t="shared" si="45"/>
        <v>119249.38</v>
      </c>
      <c r="O296" s="7">
        <f t="shared" si="46"/>
        <v>119249.38</v>
      </c>
      <c r="P296" s="104" t="inlineStr">
        <is>
          <t>Добавлено: Монтаж светильника с люминесцентными лампами, светильника отдельно устанавливаемого на штырях с количеством ламп в светильнике 1 — 52 шт. (светильники; ИОС1, л.15–20, стр.27–32; СО стр.51–52, поз.2). НР/СП без понижения: ТСН-2001.12 п.3.4.6 абз.4, 8-0 п.9; объект не эксплуатируется (ПОС, стр.8).</t>
        </is>
      </c>
      <c r="Q296" s="46" t="s">
        <v>35</v>
      </c>
      <c r="R296" s="46" t="inlineStr">
        <is>
          <t>23/085-И-ИОС1, л. 15–20; 23/085-И-ИОС1.СО, л. 4–5, поз. 2.1–2.8</t>
        </is>
      </c>
      <c r="U296" s="52">
        <v>679606.67999999993</v>
      </c>
    </row>
    <row r="297" spans="1:21">
      <c r="A297" s="4">
        <f>115+B297</f>
        <v>253</v>
      </c>
      <c r="B297" s="92">
        <v>138</v>
      </c>
      <c r="C297" s="92"/>
      <c r="D297" s="93" t="inlineStr">
        <is>
          <t>27.40.39.111, п.31</t>
        </is>
      </c>
      <c r="E297" s="93"/>
      <c r="F297" s="94" t="s">
        <v>328</v>
      </c>
      <c r="G297" s="95" t="s">
        <v>266</v>
      </c>
      <c r="H297" s="95"/>
      <c r="I297" s="92">
        <v>32</v>
      </c>
      <c r="J297" s="22">
        <f t="shared" si="43"/>
        <v>32</v>
      </c>
      <c r="K297" s="7"/>
      <c r="L297" s="7">
        <v>199368.38</v>
      </c>
      <c r="M297" s="31"/>
      <c r="N297" s="7">
        <f t="shared" si="45"/>
        <v>199368.38</v>
      </c>
      <c r="O297" s="7">
        <f t="shared" si="46"/>
        <v>199368.38</v>
      </c>
      <c r="P297" s="104" t="inlineStr">
        <is>
          <t>Добавлено: Светильник аварийный MARS 2221-4 LED — 32 компл. (светильники; ИОС1, л.15–20, стр.27–32; СО стр.51–52, поз.2).</t>
        </is>
      </c>
      <c r="Q297" s="46" t="s">
        <v>35</v>
      </c>
      <c r="R297" s="46" t="inlineStr">
        <is>
          <t>23/085-И-ИОС1, л. 15–20; 23/085-И-ИОС1.СО, л. 4–5, поз. 2.1–2.8</t>
        </is>
      </c>
      <c r="U297" s="52">
        <v>44194.5</v>
      </c>
    </row>
    <row r="298" spans="1:21">
      <c r="A298" s="4">
        <f>115+B298</f>
        <v>254</v>
      </c>
      <c r="B298" s="92">
        <v>139</v>
      </c>
      <c r="C298" s="92"/>
      <c r="D298" s="93" t="inlineStr">
        <is>
          <t>27.40.39.111, п.32</t>
        </is>
      </c>
      <c r="E298" s="93"/>
      <c r="F298" s="94" t="s">
        <v>329</v>
      </c>
      <c r="G298" s="95" t="s">
        <v>266</v>
      </c>
      <c r="H298" s="95"/>
      <c r="I298" s="92">
        <v>2</v>
      </c>
      <c r="J298" s="22">
        <f t="shared" si="43"/>
        <v>2</v>
      </c>
      <c r="K298" s="7"/>
      <c r="L298" s="7">
        <v>17890.13</v>
      </c>
      <c r="M298" s="31"/>
      <c r="N298" s="7">
        <f t="shared" si="45"/>
        <v>17890.13</v>
      </c>
      <c r="O298" s="7">
        <f t="shared" si="46"/>
        <v>17890.13</v>
      </c>
      <c r="P298" s="104" t="inlineStr">
        <is>
          <t>Добавлено: Светильник светодиодный промышленный, IP65, 7400 Лм, CRI80, 4000К, 58 Вт, ARCTIC.OPL ECO LED 1500 4000K — 2 компл. (светильники; ИОС1, л.15–20, стр.27–32; СО стр.51–52, поз.2).</t>
        </is>
      </c>
      <c r="Q298" s="46" t="s">
        <v>35</v>
      </c>
      <c r="R298" s="46" t="inlineStr">
        <is>
          <t>23/085-И-ИОС1, л. 15–20; 23/085-И-ИОС1.СО, л. 4–5, поз. 2.1–2.8</t>
        </is>
      </c>
    </row>
    <row r="299" spans="1:21">
      <c r="A299" s="4">
        <f>115+B299</f>
        <v>255</v>
      </c>
      <c r="B299" s="92">
        <v>140</v>
      </c>
      <c r="C299" s="92"/>
      <c r="D299" s="93" t="inlineStr">
        <is>
          <t>27.40.39.111, п.33</t>
        </is>
      </c>
      <c r="E299" s="93"/>
      <c r="F299" s="94" t="s">
        <v>330</v>
      </c>
      <c r="G299" s="95" t="s">
        <v>266</v>
      </c>
      <c r="H299" s="95"/>
      <c r="I299" s="92">
        <v>35</v>
      </c>
      <c r="J299" s="22">
        <f t="shared" si="43"/>
        <v>35</v>
      </c>
      <c r="K299" s="7"/>
      <c r="L299" s="7">
        <v>104167.87</v>
      </c>
      <c r="M299" s="31"/>
      <c r="N299" s="7">
        <f t="shared" si="45"/>
        <v>104167.87</v>
      </c>
      <c r="O299" s="7">
        <f t="shared" si="46"/>
        <v>104167.87</v>
      </c>
      <c r="P299" s="104" t="inlineStr">
        <is>
          <t>Добавлено: Светильник светодиодный промышленный, IP65, 2300 Лм, CRI80, 4000К, 20 Вт, ARCTIC STANDARD 600 TH 4000K — 35 компл. (светильники; ИОС1, л.15–20, стр.27–32; СО стр.51–52, поз.2).</t>
        </is>
      </c>
      <c r="Q299" s="46" t="s">
        <v>35</v>
      </c>
      <c r="R299" s="46" t="inlineStr">
        <is>
          <t>23/085-И-ИОС1, л. 15–20; 23/085-И-ИОС1.СО, л. 4–5, поз. 2.1–2.8</t>
        </is>
      </c>
    </row>
    <row r="300" spans="1:21">
      <c r="A300" s="4">
        <f>115+B300</f>
        <v>256</v>
      </c>
      <c r="B300" s="92">
        <v>141</v>
      </c>
      <c r="C300" s="92"/>
      <c r="D300" s="93" t="inlineStr">
        <is>
          <t>22.21.30.120, п.34</t>
        </is>
      </c>
      <c r="E300" s="93"/>
      <c r="F300" s="94" t="s">
        <v>331</v>
      </c>
      <c r="G300" s="95" t="s">
        <v>21</v>
      </c>
      <c r="H300" s="95"/>
      <c r="I300" s="92">
        <v>4</v>
      </c>
      <c r="J300" s="22">
        <f t="shared" si="43"/>
        <v>4</v>
      </c>
      <c r="K300" s="7"/>
      <c r="L300" s="7">
        <v>1348.65</v>
      </c>
      <c r="M300" s="31"/>
      <c r="N300" s="7">
        <f t="shared" si="45"/>
        <v>1348.65</v>
      </c>
      <c r="O300" s="7">
        <f t="shared" si="46"/>
        <v>1348.65</v>
      </c>
      <c r="P300" s="104" t="inlineStr">
        <is>
          <t>Добавлено: LUNA/MARS пиктограмма ПЭУ 008 Запасный выход — 4 шт. (светильники; ИОС1, л.15–20, стр.27–32; СО стр.51–52, поз.2).</t>
        </is>
      </c>
      <c r="Q300" s="46" t="s">
        <v>35</v>
      </c>
      <c r="R300" s="46" t="inlineStr">
        <is>
          <t>23/085-И-ИОС1, л. 15–20; 23/085-И-ИОС1.СО, л. 4–5, поз. 2.1–2.8</t>
        </is>
      </c>
    </row>
    <row r="301" spans="1:21">
      <c r="A301" s="4">
        <f>115+B301</f>
        <v>257</v>
      </c>
      <c r="B301" s="92">
        <v>142</v>
      </c>
      <c r="C301" s="92"/>
      <c r="D301" s="93" t="inlineStr">
        <is>
          <t>22.21.30.120, п.35</t>
        </is>
      </c>
      <c r="E301" s="93"/>
      <c r="F301" s="94" t="s">
        <v>332</v>
      </c>
      <c r="G301" s="95" t="s">
        <v>21</v>
      </c>
      <c r="H301" s="95"/>
      <c r="I301" s="92">
        <v>28</v>
      </c>
      <c r="J301" s="22">
        <f t="shared" si="43"/>
        <v>28</v>
      </c>
      <c r="K301" s="7"/>
      <c r="L301" s="7">
        <v>9440.52</v>
      </c>
      <c r="M301" s="31"/>
      <c r="N301" s="7">
        <f t="shared" si="45"/>
        <v>9440.52</v>
      </c>
      <c r="O301" s="7">
        <f t="shared" si="46"/>
        <v>9440.52</v>
      </c>
      <c r="P301" s="104" t="inlineStr">
        <is>
          <t>Добавлено: LUNA/MARS пиктограмма ПЭУ 011 «Выход/Exit» — 28 шт. (светильники; ИОС1, л.15–20, стр.27–32; СО стр.51–52, поз.2).</t>
        </is>
      </c>
      <c r="Q301" s="46" t="s">
        <v>35</v>
      </c>
      <c r="R301" s="46" t="inlineStr">
        <is>
          <t>23/085-И-ИОС1, л. 15–20; 23/085-И-ИОС1.СО, л. 4–5, поз. 2.1–2.8</t>
        </is>
      </c>
    </row>
    <row r="302" spans="1:21" ht="19.5" customHeight="1">
      <c r="A302" s="4"/>
      <c r="B302" s="102" t="s">
        <v>200</v>
      </c>
      <c r="C302" s="103"/>
      <c r="D302" s="103"/>
      <c r="E302" s="103"/>
      <c r="F302" s="103"/>
      <c r="G302" s="103"/>
      <c r="H302" s="96"/>
      <c r="I302" s="96"/>
      <c r="J302" s="22"/>
      <c r="K302" s="7"/>
      <c r="L302" s="7"/>
      <c r="M302" s="31"/>
      <c r="N302" s="7"/>
      <c r="O302" s="7"/>
      <c r="P302" s="45"/>
      <c r="Q302" s="46"/>
      <c r="R302" s="46"/>
    </row>
    <row r="303" spans="1:22">
      <c r="A303" s="4" t="inlineStr">
        <is>
          <t>257а</t>
        </is>
      </c>
      <c r="B303" s="92" t="inlineStr">
        <is>
          <t>142а</t>
        </is>
      </c>
      <c r="C303" s="92"/>
      <c r="D303" s="93" t="inlineStr">
        <is>
          <t>4.8-288-2</t>
        </is>
      </c>
      <c r="E303" s="93"/>
      <c r="F303" s="94" t="inlineStr">
        <is>
          <t>Трубы гофрированные поливинилхлоридные наружным диаметром 20 мм открыто по стенам и потолкам с установкой соединительных коробок</t>
        </is>
      </c>
      <c r="G303" s="95" t="inlineStr">
        <is>
          <t>100 м</t>
        </is>
      </c>
      <c r="H303" s="95"/>
      <c r="I303" s="98">
        <v>22.99</v>
      </c>
      <c r="J303" s="22">
        <f>H303+I303</f>
        <v>22.99</v>
      </c>
      <c r="K303" s="7"/>
      <c r="L303" s="7">
        <v>698419.39</v>
      </c>
      <c r="M303" s="31"/>
      <c r="N303" s="7">
        <f>K303+L303+M303</f>
        <v>698419.39</v>
      </c>
      <c r="O303" s="7">
        <f>N303-K303</f>
        <v>698419.39</v>
      </c>
      <c r="P303" s="104" t="inlineStr">
        <is>
          <t>Добавлена прокладка 2 299 м гибкой гофрированной трубы ПВХ d20 сети освещения; вместе с 1 201 м утверждённой сметы — 3 500 м (ИОС1.СО стр.53, поз.5.4). Труба прокладывается под штукатуркой (ИОС1-ТЧ стр.10); для гофрированных ПВХ труб на стенах в ТСН-2001 предусмотрена норма 4.8-288. НР/СП без понижения: ТСН-2001.12 п.3.4.6 абз.4, 8-0 п.9; объект не эксплуатируется (ПОС, стр.8).</t>
        </is>
      </c>
      <c r="Q303" s="46" t="s">
        <v>35</v>
      </c>
      <c r="R303" s="46" t="inlineStr">
        <is>
          <t>23/085-И-ИОС1, л. 15–32; 23/085-И-ИОС1.СО, л. 6, поз. 5.1–5.6</t>
        </is>
      </c>
      <c r="U303" s="52"/>
    </row>
    <row r="304" spans="1:21">
      <c r="A304" s="4">
        <f>115+B304</f>
        <v>258</v>
      </c>
      <c r="B304" s="92">
        <v>143</v>
      </c>
      <c r="C304" s="92"/>
      <c r="D304" s="93" t="inlineStr">
        <is>
          <t>1.12-5-372</t>
        </is>
      </c>
      <c r="E304" s="93"/>
      <c r="F304" s="94" t="inlineStr">
        <is>
          <t>Трубы электротехнические, гофрированные, из ПВХ, негорючие, с зондом, наружный диаметр 20 мм</t>
        </is>
      </c>
      <c r="G304" s="95" t="s">
        <v>22</v>
      </c>
      <c r="H304" s="95"/>
      <c r="I304" s="92">
        <v>3500</v>
      </c>
      <c r="J304" s="22">
        <f t="shared" si="43"/>
        <v>3500</v>
      </c>
      <c r="K304" s="7"/>
      <c r="L304" s="7">
        <v>47454.75</v>
      </c>
      <c r="M304" s="31"/>
      <c r="N304" s="7">
        <f t="shared" si="45"/>
        <v>47454.75</v>
      </c>
      <c r="O304" s="7">
        <f t="shared" si="46"/>
        <v>47454.75</v>
      </c>
      <c r="P304" s="104" t="inlineStr">
        <is>
          <t>Добавлено 3 500 м гибкой гофрированной трубы ПВХ d20 с протяжкой в сети освещения; вместе с 3 775 м силовой сети — 7 275 м по ИОС1 (СО стр.53, поз.5.4).</t>
        </is>
      </c>
      <c r="Q304" s="46" t="s">
        <v>35</v>
      </c>
      <c r="R304" s="46" t="inlineStr">
        <is>
          <t>23/085-И-ИОС1, л. 15–32; 23/085-И-ИОС1.СО, л. 6, поз. 5.1–5.6</t>
        </is>
      </c>
    </row>
    <row r="305" spans="1:21">
      <c r="A305" s="4">
        <f>115+B305</f>
        <v>259</v>
      </c>
      <c r="B305" s="92">
        <v>144</v>
      </c>
      <c r="C305" s="92"/>
      <c r="D305" s="93" t="s">
        <v>298</v>
      </c>
      <c r="E305" s="93"/>
      <c r="F305" s="94" t="s">
        <v>219</v>
      </c>
      <c r="G305" s="95" t="s">
        <v>24</v>
      </c>
      <c r="H305" s="95"/>
      <c r="I305" s="92">
        <v>70</v>
      </c>
      <c r="J305" s="22">
        <f t="shared" si="43"/>
        <v>70</v>
      </c>
      <c r="K305" s="7"/>
      <c r="L305" s="7">
        <v>20873.07</v>
      </c>
      <c r="M305" s="31"/>
      <c r="N305" s="7">
        <f t="shared" si="45"/>
        <v>20873.07</v>
      </c>
      <c r="O305" s="7">
        <f t="shared" si="46"/>
        <v>20873.07</v>
      </c>
      <c r="P305" s="104" t="inlineStr">
        <is>
          <t>Добавлено: Держатель пластиковый с защелкой для крепления труб, рукавов и гибких вводов диаметром 20 мм — 7 000 шт. (кабели и кабеленесущие конструкции сети освещения; ИОС1, СО стр.52–53, поз.3, 5).</t>
        </is>
      </c>
      <c r="Q305" s="46" t="s">
        <v>35</v>
      </c>
      <c r="R305" s="46" t="inlineStr">
        <is>
          <t>23/085-И-ИОС1, л. 15–32; 23/085-И-ИОС1.СО, л. 6, поз. 5.1–5.6</t>
        </is>
      </c>
    </row>
    <row r="306" spans="1:21">
      <c r="A306" s="4">
        <f>115+B306</f>
        <v>260</v>
      </c>
      <c r="B306" s="92">
        <v>145</v>
      </c>
      <c r="C306" s="92"/>
      <c r="D306" s="93" t="s">
        <v>201</v>
      </c>
      <c r="E306" s="93"/>
      <c r="F306" s="94" t="s">
        <v>248</v>
      </c>
      <c r="G306" s="95" t="s">
        <v>23</v>
      </c>
      <c r="H306" s="95"/>
      <c r="I306" s="99">
        <v>0.7</v>
      </c>
      <c r="J306" s="22">
        <f t="shared" si="43"/>
        <v>0.7</v>
      </c>
      <c r="K306" s="7"/>
      <c r="L306" s="7">
        <v>37271.52</v>
      </c>
      <c r="M306" s="31"/>
      <c r="N306" s="7">
        <f t="shared" si="45"/>
        <v>37271.52</v>
      </c>
      <c r="O306" s="7">
        <f t="shared" si="46"/>
        <v>37271.52</v>
      </c>
      <c r="P306" s="104" t="inlineStr">
        <is>
          <t>Добавлено: Прокладка по установленным конструкциям, по стенам и колоннам с креплением скобами винипластовой трубы диаметром до 50 мм — 70 м (кабели и кабеленесущие конструкции сети освещения; ИОС1, СО стр.52–53, поз.3, 5). НР/СП без понижения: ТСН-2001.12 п.3.4.6 абз.4, 8-0 п.9; объект не эксплуатируется (ПОС, стр.8).</t>
        </is>
      </c>
      <c r="Q306" s="46" t="s">
        <v>35</v>
      </c>
      <c r="R306" s="46" t="inlineStr">
        <is>
          <t>23/085-И-ИОС1, л. 15–32; 23/085-И-ИОС1.СО, л. 6, поз. 5.1–5.6</t>
        </is>
      </c>
      <c r="U306" s="52">
        <v>189144.84</v>
      </c>
    </row>
    <row r="307" spans="1:22">
      <c r="A307" s="4">
        <f>115+B307</f>
        <v>261</v>
      </c>
      <c r="B307" s="92">
        <v>146</v>
      </c>
      <c r="C307" s="92"/>
      <c r="D307" s="93" t="s">
        <v>422</v>
      </c>
      <c r="E307" s="93"/>
      <c r="F307" s="94" t="s">
        <v>383</v>
      </c>
      <c r="G307" s="95" t="s">
        <v>22</v>
      </c>
      <c r="H307" s="95"/>
      <c r="I307" s="92">
        <v>70</v>
      </c>
      <c r="J307" s="22">
        <f t="shared" si="43"/>
        <v>70</v>
      </c>
      <c r="K307" s="7"/>
      <c r="L307" s="7">
        <v>3603.54</v>
      </c>
      <c r="M307" s="31"/>
      <c r="N307" s="7">
        <f t="shared" si="45"/>
        <v>3603.54</v>
      </c>
      <c r="O307" s="7">
        <f t="shared" si="46"/>
        <v>3603.54</v>
      </c>
      <c r="P307" s="104" t="inlineStr">
        <is>
          <t>Добавлено: Трубы из непластифицированного вторичного ПВХ, гладкие, самозатухающие, усиленного типа, наружный диаметр 32 мм, толщина стенки 1,8 мм, для электропроводок — 70 м (кабели и кабеленесущие конструкции сети освещения; ИОС1, СО стр.52–53, поз.3, 5).</t>
        </is>
      </c>
      <c r="Q307" s="46" t="s">
        <v>35</v>
      </c>
      <c r="R307" s="46" t="inlineStr">
        <is>
          <t>23/085-И-ИОС1, л. 15–32; 23/085-И-ИОС1.СО, л. 6, поз. 5.1–5.6</t>
        </is>
      </c>
      <c r="U307" s="52">
        <v>74512.259999999995</v>
      </c>
    </row>
    <row r="308" spans="1:22">
      <c r="A308" s="4">
        <f>115+B308</f>
        <v>262</v>
      </c>
      <c r="B308" s="92">
        <v>147</v>
      </c>
      <c r="C308" s="92"/>
      <c r="D308" s="93" t="s">
        <v>299</v>
      </c>
      <c r="E308" s="93"/>
      <c r="F308" s="94" t="s">
        <v>220</v>
      </c>
      <c r="G308" s="95" t="s">
        <v>24</v>
      </c>
      <c r="H308" s="95"/>
      <c r="I308" s="99">
        <v>1.4</v>
      </c>
      <c r="J308" s="22">
        <f t="shared" si="43"/>
        <v>1.4</v>
      </c>
      <c r="K308" s="7"/>
      <c r="L308" s="7">
        <v>741.98</v>
      </c>
      <c r="M308" s="31"/>
      <c r="N308" s="7">
        <f t="shared" si="45"/>
        <v>741.98</v>
      </c>
      <c r="O308" s="7">
        <f t="shared" si="46"/>
        <v>741.98</v>
      </c>
      <c r="P308" s="104" t="inlineStr">
        <is>
          <t>Добавлено: Держатель пластиковый с защелкой для крепления труб, рукавов и гибких вводов диаметром 32 мм — 140 шт. (кабели и кабеленесущие конструкции сети освещения; ИОС1, СО стр.52–53, поз.3, 5).</t>
        </is>
      </c>
      <c r="Q308" s="46" t="s">
        <v>35</v>
      </c>
      <c r="R308" s="46" t="inlineStr">
        <is>
          <t>23/085-И-ИОС1, л. 15–32; 23/085-И-ИОС1.СО, л. 6, поз. 5.1–5.6</t>
        </is>
      </c>
    </row>
    <row r="309" spans="1:22">
      <c r="A309" s="4">
        <f>115+B309</f>
        <v>263</v>
      </c>
      <c r="B309" s="92">
        <v>148</v>
      </c>
      <c r="C309" s="92"/>
      <c r="D309" s="93" t="s">
        <v>302</v>
      </c>
      <c r="E309" s="93"/>
      <c r="F309" s="94" t="s">
        <v>222</v>
      </c>
      <c r="G309" s="95" t="s">
        <v>23</v>
      </c>
      <c r="H309" s="95"/>
      <c r="I309" s="99">
        <v>0.7</v>
      </c>
      <c r="J309" s="22">
        <f t="shared" si="43"/>
        <v>0.7</v>
      </c>
      <c r="K309" s="7"/>
      <c r="L309" s="7">
        <v>87234.73</v>
      </c>
      <c r="M309" s="31"/>
      <c r="N309" s="7">
        <f t="shared" si="45"/>
        <v>87234.73</v>
      </c>
      <c r="O309" s="7">
        <f t="shared" si="46"/>
        <v>87234.73</v>
      </c>
      <c r="P309" s="104" t="inlineStr">
        <is>
          <t>Добавлено: Прокладка по установленным конструкциям, по стенам с креплением скобами стальной трубы диаметром до 50 мм — 70 м (кабели и кабеленесущие конструкции сети освещения; ИОС1, СО стр.52–53, поз.3, 5). НР/СП без понижения: ТСН-2001.12 п.3.4.6 абз.4, 8-0 п.9; объект не эксплуатируется (ПОС, стр.8).</t>
        </is>
      </c>
      <c r="Q309" s="46" t="s">
        <v>35</v>
      </c>
      <c r="R309" s="46" t="inlineStr">
        <is>
          <t>23/085-И-ИОС1, л. 15–32; 23/085-И-ИОС1.СО, л. 6, поз. 5.1–5.6</t>
        </is>
      </c>
      <c r="U309" s="60">
        <v>62366.02</v>
      </c>
      <c r="V309" s="60"/>
    </row>
    <row r="310" spans="1:22">
      <c r="A310" s="4">
        <f>115+B310</f>
        <v>264</v>
      </c>
      <c r="B310" s="92">
        <v>149</v>
      </c>
      <c r="C310" s="92"/>
      <c r="D310" s="93" t="s">
        <v>303</v>
      </c>
      <c r="E310" s="93"/>
      <c r="F310" s="94" t="s">
        <v>223</v>
      </c>
      <c r="G310" s="95" t="s">
        <v>22</v>
      </c>
      <c r="H310" s="95"/>
      <c r="I310" s="92">
        <v>70</v>
      </c>
      <c r="J310" s="22">
        <f t="shared" si="43"/>
        <v>70</v>
      </c>
      <c r="K310" s="7"/>
      <c r="L310" s="7">
        <v>13565.36</v>
      </c>
      <c r="M310" s="31"/>
      <c r="N310" s="7">
        <f t="shared" si="45"/>
        <v>13565.36</v>
      </c>
      <c r="O310" s="7">
        <f t="shared" si="46"/>
        <v>13565.36</v>
      </c>
      <c r="P310" s="104" t="inlineStr">
        <is>
          <t>Добавлено: Трубы стальные электросварные прямошовные, ГОСТ 10705-80, ГОСТ 10704-91, наружный диаметр 57 мм, толщина стенки 3 мм — 70 м (кабели и кабеленесущие конструкции сети освещения; ИОС1, СО стр.52–53, поз.3, 5).</t>
        </is>
      </c>
      <c r="Q310" s="46" t="s">
        <v>35</v>
      </c>
      <c r="R310" s="46" t="inlineStr">
        <is>
          <t>23/085-И-ИОС1, л. 15–32; 23/085-И-ИОС1.СО, л. 6, поз. 5.1–5.6</t>
        </is>
      </c>
    </row>
    <row r="311" spans="1:22">
      <c r="A311" s="4">
        <f>115+B311</f>
        <v>265</v>
      </c>
      <c r="B311" s="92">
        <v>150</v>
      </c>
      <c r="C311" s="92"/>
      <c r="D311" s="93" t="s">
        <v>304</v>
      </c>
      <c r="E311" s="93"/>
      <c r="F311" s="94" t="s">
        <v>224</v>
      </c>
      <c r="G311" s="95" t="s">
        <v>23</v>
      </c>
      <c r="H311" s="95"/>
      <c r="I311" s="99">
        <v>4.5999999999999996</v>
      </c>
      <c r="J311" s="22">
        <f t="shared" si="43"/>
        <v>4.6</v>
      </c>
      <c r="K311" s="7"/>
      <c r="L311" s="7">
        <v>265792.93</v>
      </c>
      <c r="M311" s="31"/>
      <c r="N311" s="7">
        <f t="shared" si="45"/>
        <v>265792.93</v>
      </c>
      <c r="O311" s="7">
        <f t="shared" si="46"/>
        <v>265792.93</v>
      </c>
      <c r="P311" s="104" t="inlineStr">
        <is>
          <t>Добавлено: Прокладка пластикового кабель-канала по кирпичному основанию — 460 м (кабели и кабеленесущие конструкции сети освещения; ИОС1, СО стр.52–53, поз.3, 5). НР/СП без понижения: ТСН-2001.12 п.3.4.6 абз.4, 8-0 п.9; объект не эксплуатируется (ПОС, стр.8).</t>
        </is>
      </c>
      <c r="Q311" s="46" t="s">
        <v>35</v>
      </c>
      <c r="R311" s="46" t="inlineStr">
        <is>
          <t>23/085-И-ИОС1, л. 15–32; 23/085-И-ИОС1.СО, л. 6, поз. 5.1–5.6</t>
        </is>
      </c>
    </row>
    <row r="312" spans="1:22">
      <c r="A312" s="4">
        <f>115+B312</f>
        <v>266</v>
      </c>
      <c r="B312" s="92">
        <v>151</v>
      </c>
      <c r="C312" s="92"/>
      <c r="D312" s="93" t="inlineStr">
        <is>
          <t>27.33.13.130, п.20</t>
        </is>
      </c>
      <c r="E312" s="93"/>
      <c r="F312" s="94" t="s">
        <v>482</v>
      </c>
      <c r="G312" s="95" t="s">
        <v>22</v>
      </c>
      <c r="H312" s="95"/>
      <c r="I312" s="92">
        <v>130</v>
      </c>
      <c r="J312" s="22">
        <f t="shared" si="43"/>
        <v>130</v>
      </c>
      <c r="K312" s="7"/>
      <c r="L312" s="7">
        <v>36856.69</v>
      </c>
      <c r="M312" s="31"/>
      <c r="N312" s="7">
        <f t="shared" si="45"/>
        <v>36856.69</v>
      </c>
      <c r="O312" s="7">
        <f t="shared" si="46"/>
        <v>36856.69</v>
      </c>
      <c r="P312" s="104" t="inlineStr">
        <is>
          <t>Добавлено: Короб с крышкой 60*40 TA-GN 60x40 — 130 м (кабели и кабеленесущие конструкции сети освещения; ИОС1, СО стр.52–53, поз.3, 5).</t>
        </is>
      </c>
      <c r="Q312" s="46" t="s">
        <v>35</v>
      </c>
      <c r="R312" s="46" t="inlineStr">
        <is>
          <t>23/085-И-ИОС1, л. 15–32; 23/085-И-ИОС1.СО, л. 6, поз. 5.1–5.6</t>
        </is>
      </c>
      <c r="U312" s="52">
        <v>25894.01</v>
      </c>
    </row>
    <row r="313" spans="1:22">
      <c r="A313" s="4">
        <f>115+B313</f>
        <v>267</v>
      </c>
      <c r="B313" s="92">
        <v>152</v>
      </c>
      <c r="C313" s="92"/>
      <c r="D313" s="93" t="inlineStr">
        <is>
          <t>27.33.13.130, п.21</t>
        </is>
      </c>
      <c r="E313" s="93"/>
      <c r="F313" s="94" t="s">
        <v>483</v>
      </c>
      <c r="G313" s="95" t="s">
        <v>22</v>
      </c>
      <c r="H313" s="95"/>
      <c r="I313" s="92">
        <v>330</v>
      </c>
      <c r="J313" s="22">
        <f t="shared" si="43"/>
        <v>330</v>
      </c>
      <c r="K313" s="7"/>
      <c r="L313" s="7">
        <v>53481.65</v>
      </c>
      <c r="M313" s="31"/>
      <c r="N313" s="7">
        <f t="shared" si="45"/>
        <v>53481.65</v>
      </c>
      <c r="O313" s="7">
        <f t="shared" si="46"/>
        <v>53481.65</v>
      </c>
      <c r="P313" s="104" t="inlineStr">
        <is>
          <t>Добавлено: Короб с крышкой TA-GN 40x40 — 330 м (кабели и кабеленесущие конструкции сети освещения; ИОС1, СО стр.52–53, поз.3, 5).</t>
        </is>
      </c>
      <c r="Q313" s="46" t="s">
        <v>35</v>
      </c>
      <c r="R313" s="46" t="inlineStr">
        <is>
          <t>23/085-И-ИОС1, л. 15–32; 23/085-И-ИОС1.СО, л. 6, поз. 5.1–5.6</t>
        </is>
      </c>
      <c r="U313" s="52">
        <v>19056.150000000001</v>
      </c>
    </row>
    <row r="314" spans="1:22">
      <c r="A314" s="4">
        <f>115+B314</f>
        <v>268</v>
      </c>
      <c r="B314" s="92">
        <v>153</v>
      </c>
      <c r="C314" s="92"/>
      <c r="D314" s="93" t="s">
        <v>202</v>
      </c>
      <c r="E314" s="93"/>
      <c r="F314" s="94" t="s">
        <v>225</v>
      </c>
      <c r="G314" s="95" t="s">
        <v>23</v>
      </c>
      <c r="H314" s="95"/>
      <c r="I314" s="98">
        <v>25.99</v>
      </c>
      <c r="J314" s="22">
        <f t="shared" si="43"/>
        <v>25.99</v>
      </c>
      <c r="K314" s="7"/>
      <c r="L314" s="7">
        <v>245522.39</v>
      </c>
      <c r="M314" s="31"/>
      <c r="N314" s="7">
        <f t="shared" si="45"/>
        <v>245522.39</v>
      </c>
      <c r="O314" s="7">
        <f t="shared" si="46"/>
        <v>245522.39</v>
      </c>
      <c r="P314" s="104" t="inlineStr">
        <is>
          <t>Добавлено: Затягивание провода в проложенные трубы и металлические рукава, первого одножильного или многожильного в общей оплетке, суммарное сечение до 6 мм² — 2 599 м (кабели и кабеленесущие конструкции сети освещения; ИОС1, СО стр.52–53, поз.3, 5). НР/СП без понижения: ТСН-2001.12 п.3.4.6 абз.4, 8-0 п.9; объект не эксплуатируется (ПОС, стр.8).</t>
        </is>
      </c>
      <c r="Q314" s="46" t="s">
        <v>35</v>
      </c>
      <c r="R314" s="46" t="inlineStr">
        <is>
          <t>23/085-И-ИОС1, л. 15–32; 23/085-И-ИОС1.СО, л. 6, поз. 5.1–5.6</t>
        </is>
      </c>
      <c r="U314" s="52">
        <v>13823.41</v>
      </c>
    </row>
    <row r="315" spans="1:22">
      <c r="A315" s="4">
        <f>115+B315</f>
        <v>269</v>
      </c>
      <c r="B315" s="92">
        <v>154</v>
      </c>
      <c r="C315" s="92"/>
      <c r="D315" s="93" t="inlineStr">
        <is>
          <t>1.23-25-808</t>
        </is>
      </c>
      <c r="E315" s="93"/>
      <c r="F315" s="94" t="s">
        <v>226</v>
      </c>
      <c r="G315" s="95" t="s">
        <v>305</v>
      </c>
      <c r="H315" s="95"/>
      <c r="I315" s="100">
        <v>1.349</v>
      </c>
      <c r="J315" s="22">
        <f t="shared" si="43"/>
        <v>1.349</v>
      </c>
      <c r="K315" s="7"/>
      <c r="L315" s="7">
        <v>74483.47</v>
      </c>
      <c r="M315" s="31"/>
      <c r="N315" s="7">
        <f t="shared" si="45"/>
        <v>74483.47</v>
      </c>
      <c r="O315" s="7">
        <f t="shared" si="46"/>
        <v>74483.47</v>
      </c>
      <c r="P315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3х1,5 мм² — 1,349 км (кабели и кабеленесущие конструкции сети освещения; ИОС1, СО стр.52–53, поз.3, 5).</t>
        </is>
      </c>
      <c r="Q315" s="46" t="s">
        <v>35</v>
      </c>
      <c r="R315" s="46" t="inlineStr">
        <is>
          <t>23/085-И-ИОС1, л. 15–32; 23/085-И-ИОС1.СО, л. 5, поз. 3.1–3.13</t>
        </is>
      </c>
    </row>
    <row r="316" spans="1:22">
      <c r="A316" s="4">
        <f>115+B316</f>
        <v>270</v>
      </c>
      <c r="B316" s="92">
        <v>155</v>
      </c>
      <c r="C316" s="92"/>
      <c r="D316" s="93" t="inlineStr">
        <is>
          <t>1.23-25-806</t>
        </is>
      </c>
      <c r="E316" s="93"/>
      <c r="F316" s="94" t="inlineStr">
        <is>
          <t>Кабель силовой ВВГнг(А)-LSLTх 2х1,5-1000</t>
        </is>
      </c>
      <c r="G316" s="95" t="s">
        <v>305</v>
      </c>
      <c r="H316" s="95"/>
      <c r="I316" s="98">
        <v>0.28000000000000003</v>
      </c>
      <c r="J316" s="22">
        <f t="shared" si="43"/>
        <v>0.28</v>
      </c>
      <c r="K316" s="7"/>
      <c r="L316" s="7" t="n">
        <v>14549.60</v>
      </c>
      <c r="M316" s="31"/>
      <c r="N316" s="7">
        <f t="shared" si="45"/>
        <v>14549.6</v>
      </c>
      <c r="O316" s="7">
        <f t="shared" si="46"/>
        <v>14549.6</v>
      </c>
      <c r="P316" s="104" t="inlineStr">
        <is>
          <t>Добавлено 280 м кабеля ВВГнг(А)-LSLTx 2×1,5 (ИОС1, СО стр.52, поз.3.6).</t>
        </is>
      </c>
      <c r="Q316" s="46" t="s">
        <v>35</v>
      </c>
      <c r="R316" s="46" t="inlineStr">
        <is>
          <t>23/085-И-ИОС1, л. 15–32; 23/085-И-ИОС1.СО, л. 5, поз. 3.1–3.13</t>
        </is>
      </c>
    </row>
    <row r="317" spans="1:22">
      <c r="A317" s="4">
        <f>115+B317</f>
        <v>271</v>
      </c>
      <c r="B317" s="92">
        <v>156</v>
      </c>
      <c r="C317" s="92"/>
      <c r="D317" s="93" t="inlineStr">
        <is>
          <t>1.23-25-894</t>
        </is>
      </c>
      <c r="E317" s="93"/>
      <c r="F317" s="94" t="s">
        <v>249</v>
      </c>
      <c r="G317" s="95" t="s">
        <v>305</v>
      </c>
      <c r="H317" s="95"/>
      <c r="I317" s="98">
        <v>0.97</v>
      </c>
      <c r="J317" s="22">
        <f t="shared" si="43"/>
        <v>0.97</v>
      </c>
      <c r="K317" s="7"/>
      <c r="L317" s="7">
        <v>62159.01</v>
      </c>
      <c r="M317" s="31"/>
      <c r="N317" s="7">
        <f t="shared" si="45"/>
        <v>62159.01</v>
      </c>
      <c r="O317" s="7">
        <f t="shared" si="46"/>
        <v>62159.01</v>
      </c>
      <c r="P317" s="104" t="inlineStr">
        <is>
          <t>Добавлено: 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3х1,5 мм² — 0,97 км (кабели и кабеленесущие конструкции сети освещения; ИОС1, СО стр.52–53, поз.3, 5).</t>
        </is>
      </c>
      <c r="Q317" s="46" t="s">
        <v>35</v>
      </c>
      <c r="R317" s="46" t="inlineStr">
        <is>
          <t>23/085-И-ИОС1, л. 15–32; 23/085-И-ИОС1.СО, л. 5, поз. 3.1–3.13</t>
        </is>
      </c>
    </row>
    <row r="318" spans="1:22">
      <c r="A318" s="4">
        <f>115+B318</f>
        <v>272</v>
      </c>
      <c r="B318" s="92">
        <v>157</v>
      </c>
      <c r="C318" s="92"/>
      <c r="D318" s="93" t="inlineStr">
        <is>
          <t>1.23-25-819</t>
        </is>
      </c>
      <c r="E318" s="93"/>
      <c r="F318" s="94" t="s">
        <v>228</v>
      </c>
      <c r="G318" s="95" t="s">
        <v>305</v>
      </c>
      <c r="H318" s="95"/>
      <c r="I318" s="98">
        <v>0.05</v>
      </c>
      <c r="J318" s="22">
        <f t="shared" si="43"/>
        <v>0.05</v>
      </c>
      <c r="K318" s="7"/>
      <c r="L318" s="7">
        <v>6666.61</v>
      </c>
      <c r="M318" s="31"/>
      <c r="N318" s="7">
        <f t="shared" si="45"/>
        <v>6666.61</v>
      </c>
      <c r="O318" s="7">
        <f t="shared" si="46"/>
        <v>6666.61</v>
      </c>
      <c r="P318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5х2,5 мм² — 0,05 км (кабели и кабеленесущие конструкции сети освещения; ИОС1, СО стр.52–53, поз.3, 5).</t>
        </is>
      </c>
      <c r="Q318" s="46" t="s">
        <v>35</v>
      </c>
      <c r="R318" s="46" t="inlineStr">
        <is>
          <t>23/085-И-ИОС1, л. 15–32; 23/085-И-ИОС1.СО, л. 5, поз. 3.1–3.13</t>
        </is>
      </c>
    </row>
    <row r="319" spans="1:22">
      <c r="A319" s="4">
        <f>115+B319</f>
        <v>273</v>
      </c>
      <c r="B319" s="92">
        <v>158</v>
      </c>
      <c r="C319" s="92"/>
      <c r="D319" s="93" t="inlineStr">
        <is>
          <t>1.23-25-902</t>
        </is>
      </c>
      <c r="E319" s="93"/>
      <c r="F319" s="94" t="s">
        <v>229</v>
      </c>
      <c r="G319" s="95" t="s">
        <v>305</v>
      </c>
      <c r="H319" s="95"/>
      <c r="I319" s="98">
        <v>0.02</v>
      </c>
      <c r="J319" s="22">
        <f t="shared" si="43"/>
        <v>0.02</v>
      </c>
      <c r="K319" s="7"/>
      <c r="L319" s="7">
        <v>3006.76</v>
      </c>
      <c r="M319" s="31"/>
      <c r="N319" s="7">
        <f t="shared" si="45"/>
        <v>3006.76</v>
      </c>
      <c r="O319" s="7">
        <f t="shared" si="46"/>
        <v>3006.76</v>
      </c>
      <c r="P319" s="104" t="inlineStr">
        <is>
          <t>Добавлено: 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5х2,5 мм² — 0,02 км (кабели и кабеленесущие конструкции сети освещения; ИОС1, СО стр.52–53, поз.3, 5).</t>
        </is>
      </c>
      <c r="Q319" s="46" t="s">
        <v>35</v>
      </c>
      <c r="R319" s="46" t="inlineStr">
        <is>
          <t>23/085-И-ИОС1, л. 15–32; 23/085-И-ИОС1.СО, л. 5, поз. 3.1–3.13</t>
        </is>
      </c>
    </row>
    <row r="320" spans="1:22">
      <c r="A320" s="4">
        <f>115+B320</f>
        <v>274</v>
      </c>
      <c r="B320" s="92">
        <v>159</v>
      </c>
      <c r="C320" s="92"/>
      <c r="D320" s="93" t="s">
        <v>310</v>
      </c>
      <c r="E320" s="93"/>
      <c r="F320" s="94" t="s">
        <v>232</v>
      </c>
      <c r="G320" s="95" t="s">
        <v>23</v>
      </c>
      <c r="H320" s="95"/>
      <c r="I320" s="99">
        <v>5.6</v>
      </c>
      <c r="J320" s="22">
        <f t="shared" si="43"/>
        <v>5.6</v>
      </c>
      <c r="K320" s="7"/>
      <c r="L320" s="7">
        <v>32820.11</v>
      </c>
      <c r="M320" s="31"/>
      <c r="N320" s="7">
        <f t="shared" si="45"/>
        <v>32820.11</v>
      </c>
      <c r="O320" s="7">
        <f t="shared" si="46"/>
        <v>32820.11</v>
      </c>
      <c r="P320" s="104" t="inlineStr">
        <is>
          <t>Добавлено: Прокладка в коробах провода сечением до 6 мм² — 560 м (кабели и кабеленесущие конструкции сети освещения; ИОС1, СО стр.52–53, поз.3, 5). НР/СП без понижения: ТСН-2001.12 п.3.4.6 абз.4, 8-0 п.9; объект не эксплуатируется (ПОС, стр.8).</t>
        </is>
      </c>
      <c r="Q320" s="46" t="s">
        <v>35</v>
      </c>
      <c r="R320" s="46" t="inlineStr">
        <is>
          <t>23/085-И-ИОС1, л. 15–32; 23/085-И-ИОС1.СО, л. 5, поз. 3.1–3.13</t>
        </is>
      </c>
    </row>
    <row r="321" spans="1:22">
      <c r="A321" s="4">
        <f>115+B321</f>
        <v>275</v>
      </c>
      <c r="B321" s="92">
        <v>160</v>
      </c>
      <c r="C321" s="92"/>
      <c r="D321" s="93" t="inlineStr">
        <is>
          <t>1.23-25-808</t>
        </is>
      </c>
      <c r="E321" s="93"/>
      <c r="F321" s="94" t="s">
        <v>226</v>
      </c>
      <c r="G321" s="95" t="s">
        <v>305</v>
      </c>
      <c r="H321" s="95"/>
      <c r="I321" s="100">
        <v>0.34499999999999997</v>
      </c>
      <c r="J321" s="22">
        <f t="shared" ref="J321:J374" si="49">H321+I321</f>
        <v>0.345</v>
      </c>
      <c r="K321" s="7"/>
      <c r="L321" s="7">
        <v>19048.75</v>
      </c>
      <c r="M321" s="31"/>
      <c r="N321" s="7">
        <f t="shared" si="45"/>
        <v>19048.75</v>
      </c>
      <c r="O321" s="7">
        <f t="shared" si="46"/>
        <v>19048.75</v>
      </c>
      <c r="P321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3х1,5 мм² — 0,345 км (кабели и кабеленесущие конструкции сети освещения; ИОС1, СО стр.52–53, поз.3, 5).</t>
        </is>
      </c>
      <c r="Q321" s="46" t="s">
        <v>35</v>
      </c>
      <c r="R321" s="46" t="inlineStr">
        <is>
          <t>23/085-И-ИОС1, л. 15–32; 23/085-И-ИОС1.СО, л. 5, поз. 3.1–3.13</t>
        </is>
      </c>
    </row>
    <row r="322" spans="1:22">
      <c r="A322" s="4">
        <f>115+B322</f>
        <v>276</v>
      </c>
      <c r="B322" s="92">
        <v>161</v>
      </c>
      <c r="C322" s="92"/>
      <c r="D322" s="93" t="inlineStr">
        <is>
          <t>1.23-25-894</t>
        </is>
      </c>
      <c r="E322" s="93"/>
      <c r="F322" s="94" t="s">
        <v>249</v>
      </c>
      <c r="G322" s="95" t="s">
        <v>305</v>
      </c>
      <c r="H322" s="95"/>
      <c r="I322" s="100">
        <v>0.215</v>
      </c>
      <c r="J322" s="22">
        <f t="shared" si="49"/>
        <v>0.215</v>
      </c>
      <c r="K322" s="7"/>
      <c r="L322" s="7">
        <v>13777.5</v>
      </c>
      <c r="M322" s="31"/>
      <c r="N322" s="7">
        <f t="shared" si="45"/>
        <v>13777.5</v>
      </c>
      <c r="O322" s="7">
        <f t="shared" si="46"/>
        <v>13777.5</v>
      </c>
      <c r="P322" s="104" t="inlineStr">
        <is>
          <t>Добавлено: 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3х1,5 мм² — 0,215 км (кабели и кабеленесущие конструкции сети освещения; ИОС1, СО стр.52–53, поз.3, 5).</t>
        </is>
      </c>
      <c r="Q322" s="46" t="s">
        <v>35</v>
      </c>
      <c r="R322" s="46" t="inlineStr">
        <is>
          <t>23/085-И-ИОС1, л. 15–32; 23/085-И-ИОС1.СО, л. 5, поз. 3.1–3.13</t>
        </is>
      </c>
    </row>
    <row r="323" spans="1:18">
      <c r="A323" s="4">
        <f>115+B323</f>
        <v>277</v>
      </c>
      <c r="B323" s="92">
        <v>162</v>
      </c>
      <c r="C323" s="92"/>
      <c r="D323" s="93" t="s">
        <v>312</v>
      </c>
      <c r="E323" s="93"/>
      <c r="F323" s="94" t="s">
        <v>390</v>
      </c>
      <c r="G323" s="95" t="s">
        <v>23</v>
      </c>
      <c r="H323" s="95"/>
      <c r="I323" s="98">
        <v>1.05</v>
      </c>
      <c r="J323" s="22">
        <f t="shared" si="49"/>
        <v>1.05</v>
      </c>
      <c r="K323" s="7"/>
      <c r="L323" s="7">
        <v>8122.25</v>
      </c>
      <c r="M323" s="31"/>
      <c r="N323" s="7">
        <f t="shared" si="45"/>
        <v>8122.25</v>
      </c>
      <c r="O323" s="7">
        <f t="shared" si="46"/>
        <v>8122.25</v>
      </c>
      <c r="P323" s="104" t="inlineStr">
        <is>
          <t>Добавлено: Прокладка в коробах провода сечением до 35 мм². До 16 м2 — 105 м (кабели и кабеленесущие конструкции сети освещения; ИОС1, СО стр.52–53, поз.3, 5). НР/СП без понижения: ТСН-2001.12 п.3.4.6 абз.4, 8-0 п.9; объект не эксплуатируется (ПОС, стр.8).</t>
        </is>
      </c>
      <c r="Q323" s="46" t="s">
        <v>35</v>
      </c>
      <c r="R323" s="46" t="inlineStr">
        <is>
          <t>23/085-И-ИОС1, л. 15–32; 23/085-И-ИОС1.СО, л. 5, поз. 3.1–3.13</t>
        </is>
      </c>
    </row>
    <row r="324" spans="1:18">
      <c r="A324" s="4">
        <f>115+B324</f>
        <v>278</v>
      </c>
      <c r="B324" s="92">
        <v>163</v>
      </c>
      <c r="C324" s="92"/>
      <c r="D324" s="93" t="inlineStr">
        <is>
          <t>1.23-25-819</t>
        </is>
      </c>
      <c r="E324" s="93"/>
      <c r="F324" s="94" t="s">
        <v>228</v>
      </c>
      <c r="G324" s="95" t="s">
        <v>305</v>
      </c>
      <c r="H324" s="95"/>
      <c r="I324" s="100">
        <v>8.5000000000000006E-2</v>
      </c>
      <c r="J324" s="22">
        <f t="shared" si="49"/>
        <v>0.085</v>
      </c>
      <c r="K324" s="7"/>
      <c r="L324" s="7">
        <v>11333.21</v>
      </c>
      <c r="M324" s="31"/>
      <c r="N324" s="7">
        <f t="shared" si="45"/>
        <v>11333.21</v>
      </c>
      <c r="O324" s="7">
        <f t="shared" si="46"/>
        <v>11333.21</v>
      </c>
      <c r="P324" s="104" t="inlineStr">
        <is>
          <t>Добавлено: 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5х2,5 мм² — 0,085 км (кабели и кабеленесущие конструкции сети освещения; ИОС1, СО стр.52–53, поз.3, 5).</t>
        </is>
      </c>
      <c r="Q324" s="46" t="s">
        <v>35</v>
      </c>
      <c r="R324" s="46" t="inlineStr">
        <is>
          <t>23/085-И-ИОС1, л. 15–32; 23/085-И-ИОС1.СО, л. 5, поз. 3.1–3.13</t>
        </is>
      </c>
    </row>
    <row r="325" spans="1:18">
      <c r="A325" s="4">
        <f>115+B325</f>
        <v>279</v>
      </c>
      <c r="B325" s="92">
        <v>164</v>
      </c>
      <c r="C325" s="92"/>
      <c r="D325" s="93" t="inlineStr">
        <is>
          <t>1.23-25-902</t>
        </is>
      </c>
      <c r="E325" s="93"/>
      <c r="F325" s="94" t="s">
        <v>229</v>
      </c>
      <c r="G325" s="95" t="s">
        <v>305</v>
      </c>
      <c r="H325" s="95"/>
      <c r="I325" s="98">
        <v>0.02</v>
      </c>
      <c r="J325" s="22">
        <f t="shared" si="49"/>
        <v>0.02</v>
      </c>
      <c r="K325" s="7"/>
      <c r="L325" s="7">
        <v>3006.76</v>
      </c>
      <c r="M325" s="31"/>
      <c r="N325" s="7">
        <f t="shared" si="45"/>
        <v>3006.76</v>
      </c>
      <c r="O325" s="7">
        <f t="shared" si="46"/>
        <v>3006.76</v>
      </c>
      <c r="P325" s="104" t="inlineStr">
        <is>
          <t>Добавлено: 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5х2,5 мм² — 0,02 км (кабели и кабеленесущие конструкции сети освещения; ИОС1, СО стр.52–53, поз.3, 5).</t>
        </is>
      </c>
      <c r="Q325" s="46" t="s">
        <v>35</v>
      </c>
      <c r="R325" s="46" t="inlineStr">
        <is>
          <t>23/085-И-ИОС1, л. 15–32; 23/085-И-ИОС1.СО, л. 5, поз. 3.1–3.13</t>
        </is>
      </c>
    </row>
    <row r="326" spans="1:18">
      <c r="A326" s="4">
        <f>115+B326</f>
        <v>280</v>
      </c>
      <c r="B326" s="92">
        <v>165</v>
      </c>
      <c r="C326" s="92"/>
      <c r="D326" s="93" t="s">
        <v>295</v>
      </c>
      <c r="E326" s="93"/>
      <c r="F326" s="94" t="s">
        <v>218</v>
      </c>
      <c r="G326" s="95" t="s">
        <v>33</v>
      </c>
      <c r="H326" s="95"/>
      <c r="I326" s="92">
        <v>308</v>
      </c>
      <c r="J326" s="22">
        <f t="shared" si="49"/>
        <v>308</v>
      </c>
      <c r="K326" s="7"/>
      <c r="L326" s="7">
        <v>410397.03</v>
      </c>
      <c r="M326" s="31"/>
      <c r="N326" s="7">
        <f t="shared" si="45"/>
        <v>410397.03</v>
      </c>
      <c r="O326" s="7">
        <f t="shared" si="46"/>
        <v>410397.03</v>
      </c>
      <c r="P326" s="104" t="inlineStr">
        <is>
          <t>Добавлена установка 308 коробок сети освещения: 300 ответвительных 80×80×40 и 8 распределительных 100×100×50 (ИОС1, СО стр.53, поз.4.6, 4.7).</t>
        </is>
      </c>
      <c r="Q326" s="46" t="s">
        <v>35</v>
      </c>
      <c r="R326" s="46" t="inlineStr">
        <is>
          <t>23/085-И-ИОС1, л. 15–32; 23/085-И-ИОС1.СО, л. 6, поз. 4.6–4.7</t>
        </is>
      </c>
    </row>
    <row r="327" spans="1:18">
      <c r="A327" s="4">
        <f>115+B327</f>
        <v>281</v>
      </c>
      <c r="B327" s="92">
        <v>166</v>
      </c>
      <c r="C327" s="92"/>
      <c r="D327" s="93" t="inlineStr">
        <is>
          <t>27.33.13.110, п.17</t>
        </is>
      </c>
      <c r="E327" s="93"/>
      <c r="F327" s="94" t="s">
        <v>296</v>
      </c>
      <c r="G327" s="95" t="s">
        <v>266</v>
      </c>
      <c r="H327" s="95"/>
      <c r="I327" s="92">
        <v>300</v>
      </c>
      <c r="J327" s="22">
        <f t="shared" si="49"/>
        <v>300</v>
      </c>
      <c r="K327" s="7"/>
      <c r="L327" s="7">
        <v>34388.04</v>
      </c>
      <c r="M327" s="31"/>
      <c r="N327" s="7">
        <f t="shared" si="45"/>
        <v>34388.04</v>
      </c>
      <c r="O327" s="7">
        <f t="shared" si="46"/>
        <v>34388.04</v>
      </c>
      <c r="P327" s="104" t="inlineStr">
        <is>
          <t>Добавлено 300 ответвительных коробок 80×80×40 IP44 сети освещения; вместе с 300 коробками силовой сети — 600 шт. по ИОС1 (СО стр.53, поз.4.6).</t>
        </is>
      </c>
      <c r="Q327" s="46" t="s">
        <v>35</v>
      </c>
      <c r="R327" s="46" t="inlineStr">
        <is>
          <t>23/085-И-ИОС1, л. 15–32; 23/085-И-ИОС1.СО, л. 6, поз. 4.6–4.7</t>
        </is>
      </c>
    </row>
    <row r="328" spans="1:18">
      <c r="A328" s="4">
        <f>115+B328</f>
        <v>282</v>
      </c>
      <c r="B328" s="92">
        <v>167</v>
      </c>
      <c r="C328" s="92"/>
      <c r="D328" s="93" t="inlineStr">
        <is>
          <t>27.33.16.110, п.18</t>
        </is>
      </c>
      <c r="E328" s="93"/>
      <c r="F328" s="94" t="s">
        <v>297</v>
      </c>
      <c r="G328" s="95" t="s">
        <v>266</v>
      </c>
      <c r="H328" s="95"/>
      <c r="I328" s="92">
        <v>8</v>
      </c>
      <c r="J328" s="22">
        <f t="shared" si="49"/>
        <v>8</v>
      </c>
      <c r="K328" s="7"/>
      <c r="L328" s="7">
        <v>1083.97</v>
      </c>
      <c r="M328" s="31"/>
      <c r="N328" s="7">
        <f t="shared" si="45"/>
        <v>1083.97</v>
      </c>
      <c r="O328" s="7">
        <f t="shared" si="46"/>
        <v>1083.97</v>
      </c>
      <c r="P328" s="104" t="inlineStr">
        <is>
          <t>Добавлено восемь распределительных коробок 100×100×50 IP56 сети освещения — часть 60 шт. по ИОС1 (СО стр.53, поз.4.7).</t>
        </is>
      </c>
      <c r="Q328" s="46" t="s">
        <v>35</v>
      </c>
      <c r="R328" s="46" t="inlineStr">
        <is>
          <t>23/085-И-ИОС1, л. 15–32; 23/085-И-ИОС1.СО, л. 6, поз. 4.6–4.7</t>
        </is>
      </c>
    </row>
    <row r="329" spans="1:18" ht="21" customHeight="1">
      <c r="A329" s="4"/>
      <c r="B329" s="102" t="s">
        <v>333</v>
      </c>
      <c r="C329" s="103"/>
      <c r="D329" s="103"/>
      <c r="E329" s="103"/>
      <c r="F329" s="103"/>
      <c r="G329" s="103"/>
      <c r="H329" s="103"/>
      <c r="I329" s="101"/>
      <c r="J329" s="22"/>
      <c r="K329" s="7"/>
      <c r="L329" s="7"/>
      <c r="M329" s="31"/>
      <c r="N329" s="7"/>
      <c r="O329" s="7"/>
      <c r="P329" s="45"/>
      <c r="Q329" s="46"/>
      <c r="R329" s="46"/>
    </row>
    <row r="330" spans="1:18">
      <c r="A330" s="4">
        <f>115+B330</f>
        <v>283</v>
      </c>
      <c r="B330" s="92">
        <v>168</v>
      </c>
      <c r="C330" s="92"/>
      <c r="D330" s="93" t="s">
        <v>334</v>
      </c>
      <c r="E330" s="93"/>
      <c r="F330" s="94" t="s">
        <v>335</v>
      </c>
      <c r="G330" s="95" t="s">
        <v>336</v>
      </c>
      <c r="H330" s="95"/>
      <c r="I330" s="100">
        <v>0.126</v>
      </c>
      <c r="J330" s="22">
        <f t="shared" si="49"/>
        <v>0.126</v>
      </c>
      <c r="K330" s="7"/>
      <c r="L330" s="7">
        <v>34830.51</v>
      </c>
      <c r="M330" s="31"/>
      <c r="N330" s="7">
        <f t="shared" si="45"/>
        <v>34830.51</v>
      </c>
      <c r="O330" s="7">
        <f t="shared" si="46"/>
        <v>34830.51</v>
      </c>
      <c r="P330" s="104" t="inlineStr">
        <is>
          <t>Добавлено: Разработка грунта вручную в траншеях глубиной до 2 м без креплений с откосами группа грунтов 1-3 — 12,6 м3 грунта (молниезащита и заземление; ИОС1, л.33–34, стр.45–46; СО стр.53–54, поз.6, 7).</t>
        </is>
      </c>
      <c r="Q330" s="46" t="s">
        <v>35</v>
      </c>
      <c r="R330" s="46" t="inlineStr">
        <is>
          <t>23/085-И-ИОС1-ТЧ, л. 9; 23/085-И-ИОС1, л. 33–34; ИОС1.СО, л. 6–7, поз. 6.1–6.10</t>
        </is>
      </c>
    </row>
    <row r="331" spans="1:18">
      <c r="A331" s="4">
        <f>115+B331</f>
        <v>284</v>
      </c>
      <c r="B331" s="92">
        <v>169</v>
      </c>
      <c r="C331" s="92"/>
      <c r="D331" s="93" t="s">
        <v>339</v>
      </c>
      <c r="E331" s="93"/>
      <c r="F331" s="94" t="s">
        <v>250</v>
      </c>
      <c r="G331" s="95" t="s">
        <v>23</v>
      </c>
      <c r="H331" s="95"/>
      <c r="I331" s="99">
        <v>0.9</v>
      </c>
      <c r="J331" s="22">
        <f t="shared" si="49"/>
        <v>0.9</v>
      </c>
      <c r="K331" s="7"/>
      <c r="L331" s="7">
        <v>22702.69</v>
      </c>
      <c r="M331" s="31"/>
      <c r="N331" s="7">
        <f t="shared" si="45"/>
        <v>22702.69</v>
      </c>
      <c r="O331" s="7">
        <f t="shared" si="46"/>
        <v>22702.69</v>
      </c>
      <c r="P331" s="104" t="inlineStr">
        <is>
          <t>Добавлено: Монтаж заземляющего проводника горизонтального из стали полосовой сечением 160 мм² — 90 м (молниезащита и заземление; ИОС1, л.33–34, стр.45–46; СО стр.53–54, поз.6, 7). НР/СП без понижения: ТСН-2001.12 п.3.4.6 абз.4, 8-0 п.9; объект не эксплуатируется (ПОС, стр.8).</t>
        </is>
      </c>
      <c r="Q331" s="46" t="s">
        <v>35</v>
      </c>
      <c r="R331" s="46" t="inlineStr">
        <is>
          <t>23/085-И-ИОС1-ТЧ, л. 9; 23/085-И-ИОС1, л. 33–34; ИОС1.СО, л. 6–7, поз. 6.1–6.10</t>
        </is>
      </c>
    </row>
    <row r="332" spans="1:18">
      <c r="A332" s="4">
        <f>115+B332</f>
        <v>285</v>
      </c>
      <c r="B332" s="92">
        <v>170</v>
      </c>
      <c r="C332" s="92"/>
      <c r="D332" s="93" t="inlineStr">
        <is>
          <t>24.43.23.150, п.36</t>
        </is>
      </c>
      <c r="E332" s="93"/>
      <c r="F332" s="94" t="s">
        <v>490</v>
      </c>
      <c r="G332" s="95" t="s">
        <v>21</v>
      </c>
      <c r="H332" s="95"/>
      <c r="I332" s="98">
        <v>2.73</v>
      </c>
      <c r="J332" s="22">
        <f t="shared" si="49"/>
        <v>2.73</v>
      </c>
      <c r="K332" s="7"/>
      <c r="L332" s="7">
        <v>33709.54</v>
      </c>
      <c r="M332" s="31"/>
      <c r="N332" s="7">
        <f t="shared" si="45"/>
        <v>33709.54</v>
      </c>
      <c r="O332" s="7">
        <f t="shared" si="46"/>
        <v>33709.54</v>
      </c>
      <c r="P332" s="104" t="inlineStr">
        <is>
          <t>Добавлено: Полоса стальная оцинкованная 40х5 мм — 2,73 шт. (молниезащита и заземление; ИОС1, л.33–34, стр.45–46; СО стр.53–54, поз.6, 7).</t>
        </is>
      </c>
      <c r="Q332" s="46" t="s">
        <v>35</v>
      </c>
      <c r="R332" s="46" t="inlineStr">
        <is>
          <t>23/085-И-ИОС1-ТЧ, л. 9; 23/085-И-ИОС1, л. 33–34; ИОС1.СО, л. 6–7, поз. 6.1–6.10</t>
        </is>
      </c>
    </row>
    <row r="333" spans="1:18">
      <c r="A333" s="4">
        <f>115+B333</f>
        <v>286</v>
      </c>
      <c r="B333" s="92">
        <v>171</v>
      </c>
      <c r="C333" s="92"/>
      <c r="D333" s="93" t="s">
        <v>337</v>
      </c>
      <c r="E333" s="93"/>
      <c r="F333" s="94" t="s">
        <v>338</v>
      </c>
      <c r="G333" s="95" t="s">
        <v>336</v>
      </c>
      <c r="H333" s="95"/>
      <c r="I333" s="100">
        <v>0.126</v>
      </c>
      <c r="J333" s="22">
        <f t="shared" si="49"/>
        <v>0.126</v>
      </c>
      <c r="K333" s="7"/>
      <c r="L333" s="7">
        <v>17923.63</v>
      </c>
      <c r="M333" s="31"/>
      <c r="N333" s="7">
        <f t="shared" si="45"/>
        <v>17923.63</v>
      </c>
      <c r="O333" s="7">
        <f t="shared" si="46"/>
        <v>17923.63</v>
      </c>
      <c r="P333" s="104" t="inlineStr">
        <is>
          <t>Добавлено: Засыпка вручную траншей, пазух котлованов и ям группа грунтов 1-3 — 12,6 м3 грунта (молниезащита и заземление; ИОС1, л.33–34, стр.45–46; СО стр.53–54, поз.6, 7).</t>
        </is>
      </c>
      <c r="Q333" s="46" t="s">
        <v>35</v>
      </c>
      <c r="R333" s="46" t="inlineStr">
        <is>
          <t>23/085-И-ИОС1-ТЧ, л. 9; 23/085-И-ИОС1, л. 33–34; ИОС1.СО, л. 6–7, поз. 6.1–6.10</t>
        </is>
      </c>
    </row>
    <row r="334" spans="1:18">
      <c r="A334" s="4">
        <f>115+B334</f>
        <v>287</v>
      </c>
      <c r="B334" s="92">
        <v>172</v>
      </c>
      <c r="C334" s="92"/>
      <c r="D334" s="93" t="s">
        <v>340</v>
      </c>
      <c r="E334" s="93"/>
      <c r="F334" s="94" t="s">
        <v>251</v>
      </c>
      <c r="G334" s="95" t="s">
        <v>341</v>
      </c>
      <c r="H334" s="95"/>
      <c r="I334" s="99">
        <v>0.6</v>
      </c>
      <c r="J334" s="22">
        <f t="shared" si="49"/>
        <v>0.6</v>
      </c>
      <c r="K334" s="7"/>
      <c r="L334" s="7">
        <v>9786.82</v>
      </c>
      <c r="M334" s="31"/>
      <c r="N334" s="7">
        <f t="shared" si="45"/>
        <v>9786.82</v>
      </c>
      <c r="O334" s="7">
        <f t="shared" si="46"/>
        <v>9786.82</v>
      </c>
      <c r="P334" s="104" t="inlineStr">
        <is>
          <t>Добавлено: Монтаж заземлителя вертикального из угловой стали размером 50х50х5 мм — 6 шт. (молниезащита и заземление; ИОС1, л.33–34, стр.45–46; СО стр.53–54, поз.6, 7). НР/СП без понижения: ТСН-2001.12 п.3.4.6 абз.4, 8-0 п.9; объект не эксплуатируется (ПОС, стр.8).</t>
        </is>
      </c>
      <c r="Q334" s="46" t="s">
        <v>35</v>
      </c>
      <c r="R334" s="46" t="inlineStr">
        <is>
          <t>23/085-И-ИОС1-ТЧ, л. 9; 23/085-И-ИОС1, л. 33–34; ИОС1.СО, л. 6–7, поз. 6.1–6.10</t>
        </is>
      </c>
    </row>
    <row r="335" spans="1:18">
      <c r="A335" s="4">
        <f>115+B335</f>
        <v>288</v>
      </c>
      <c r="B335" s="92">
        <v>173</v>
      </c>
      <c r="C335" s="92"/>
      <c r="D335" s="93" t="inlineStr">
        <is>
          <t>24.10.73.111, п.51</t>
        </is>
      </c>
      <c r="E335" s="93"/>
      <c r="F335" s="94" t="s">
        <v>342</v>
      </c>
      <c r="G335" s="95" t="s">
        <v>22</v>
      </c>
      <c r="H335" s="95"/>
      <c r="I335" s="92">
        <v>15</v>
      </c>
      <c r="J335" s="22">
        <f t="shared" si="49"/>
        <v>15</v>
      </c>
      <c r="K335" s="7"/>
      <c r="L335" s="7">
        <v>9129.93</v>
      </c>
      <c r="M335" s="31"/>
      <c r="N335" s="7">
        <f t="shared" ref="N335:N383" si="50">K335+L335+M335</f>
        <v>9129.93</v>
      </c>
      <c r="O335" s="7">
        <f t="shared" ref="O335:O382" si="51">N335-K335</f>
        <v>9129.93</v>
      </c>
      <c r="P335" s="104" t="inlineStr">
        <is>
          <t>Добавлено: Уголок стальной 50х50х5х2500 мм 6*2,5 — 15 м (молниезащита и заземление; ИОС1, л.33–34, стр.45–46; СО стр.53–54, поз.6, 7).</t>
        </is>
      </c>
      <c r="Q335" s="46" t="s">
        <v>35</v>
      </c>
      <c r="R335" s="46" t="inlineStr">
        <is>
          <t>23/085-И-ИОС1-ТЧ, л. 9; 23/085-И-ИОС1, л. 33–34; ИОС1.СО, л. 6–7, поз. 6.1–6.10</t>
        </is>
      </c>
    </row>
    <row r="336" spans="1:18">
      <c r="A336" s="4">
        <f>115+B336</f>
        <v>289</v>
      </c>
      <c r="B336" s="92">
        <v>174</v>
      </c>
      <c r="C336" s="92"/>
      <c r="D336" s="93" t="s">
        <v>343</v>
      </c>
      <c r="E336" s="93"/>
      <c r="F336" s="94" t="s">
        <v>252</v>
      </c>
      <c r="G336" s="95" t="s">
        <v>23</v>
      </c>
      <c r="H336" s="95"/>
      <c r="I336" s="92">
        <v>2</v>
      </c>
      <c r="J336" s="22">
        <f t="shared" si="49"/>
        <v>2</v>
      </c>
      <c r="K336" s="7"/>
      <c r="L336" s="7">
        <v>56902.85</v>
      </c>
      <c r="M336" s="31"/>
      <c r="N336" s="7">
        <f t="shared" si="50"/>
        <v>56902.85</v>
      </c>
      <c r="O336" s="7">
        <f t="shared" si="51"/>
        <v>56902.85</v>
      </c>
      <c r="P336" s="104" t="inlineStr">
        <is>
          <t>Добавлено: Монтаж заземляющего проводника горизонтального из стали круглой диаметром 12 мм — 200 м (молниезащита и заземление; ИОС1, л.33–34, стр.45–46; СО стр.53–54, поз.6, 7). НР/СП без понижения: ТСН-2001.12 п.3.4.6 абз.4, 8-0 п.9; объект не эксплуатируется (ПОС, стр.8).</t>
        </is>
      </c>
      <c r="Q336" s="46" t="s">
        <v>35</v>
      </c>
      <c r="R336" s="46" t="inlineStr">
        <is>
          <t>23/085-И-ИОС1-ТЧ, л. 9; 23/085-И-ИОС1, л. 33–34; ИОС1.СО, л. 6–7, поз. 6.1–6.10</t>
        </is>
      </c>
    </row>
    <row r="337" spans="1:18">
      <c r="A337" s="4">
        <f>115+B337</f>
        <v>290</v>
      </c>
      <c r="B337" s="92">
        <v>175</v>
      </c>
      <c r="C337" s="92"/>
      <c r="D337" s="93" t="inlineStr">
        <is>
          <t>24.33.20.000, п.48</t>
        </is>
      </c>
      <c r="E337" s="93"/>
      <c r="F337" s="94" t="s">
        <v>491</v>
      </c>
      <c r="G337" s="95" t="s">
        <v>22</v>
      </c>
      <c r="H337" s="95"/>
      <c r="I337" s="92">
        <v>200</v>
      </c>
      <c r="J337" s="22">
        <f t="shared" si="49"/>
        <v>200</v>
      </c>
      <c r="K337" s="7"/>
      <c r="L337" s="7">
        <v>18670.12</v>
      </c>
      <c r="M337" s="31"/>
      <c r="N337" s="7">
        <f t="shared" si="50"/>
        <v>18670.12</v>
      </c>
      <c r="O337" s="7">
        <f t="shared" si="51"/>
        <v>18670.12</v>
      </c>
      <c r="P337" s="104" t="inlineStr">
        <is>
          <t>Добавлено: Круг 8 мм, оцинкованная сталь — 200 м (молниезащита и заземление; ИОС1, л.33–34, стр.45–46; СО стр.53–54, поз.6, 7).</t>
        </is>
      </c>
      <c r="Q337" s="46" t="s">
        <v>35</v>
      </c>
      <c r="R337" s="46" t="inlineStr">
        <is>
          <t>23/085-И-ИОС1-ТЧ, л. 9; 23/085-И-ИОС1, л. 33–34; ИОС1.СО, л. 6–7, поз. 6.1–6.10</t>
        </is>
      </c>
    </row>
    <row r="338" spans="1:18">
      <c r="A338" s="4">
        <f>115+B338</f>
        <v>291</v>
      </c>
      <c r="B338" s="92">
        <v>176</v>
      </c>
      <c r="C338" s="92"/>
      <c r="D338" s="93" t="inlineStr">
        <is>
          <t>27.33.13.120, п.58</t>
        </is>
      </c>
      <c r="E338" s="93"/>
      <c r="F338" s="94" t="s">
        <v>344</v>
      </c>
      <c r="G338" s="95" t="s">
        <v>21</v>
      </c>
      <c r="H338" s="95"/>
      <c r="I338" s="92">
        <v>95</v>
      </c>
      <c r="J338" s="22">
        <f>H338+I338</f>
        <v>95</v>
      </c>
      <c r="K338" s="7"/>
      <c r="L338" s="7">
        <v>41778.720000000001</v>
      </c>
      <c r="M338" s="31"/>
      <c r="N338" s="7">
        <f t="shared" si="50"/>
        <v>41778.72</v>
      </c>
      <c r="O338" s="7">
        <f t="shared" si="51"/>
        <v>41778.72</v>
      </c>
      <c r="P338" s="104" t="inlineStr">
        <is>
          <t>Добавлено: Зажим К1-150ГЦ-02 ПЛ — 95 шт. (молниезащита и заземление; ИОС1, л.33–34, стр.45–46; СО стр.53–54, поз.6, 7).</t>
        </is>
      </c>
      <c r="Q338" s="46" t="inlineStr">
        <is>
          <t>117/15-ЭС</t>
        </is>
      </c>
      <c r="R338" s="46" t="inlineStr">
        <is>
          <t>23/085-И-ИОС1-ТЧ, л. 9; 23/085-И-ИОС1, л. 33–34; ИОС1.СО, л. 6–7, поз. 6.1–6.10</t>
        </is>
      </c>
    </row>
    <row r="339" spans="1:18">
      <c r="A339" s="4">
        <f>115+B339</f>
        <v>292</v>
      </c>
      <c r="B339" s="92">
        <v>177</v>
      </c>
      <c r="C339" s="92"/>
      <c r="D339" s="93" t="inlineStr">
        <is>
          <t>22.21.29.130, п.57</t>
        </is>
      </c>
      <c r="E339" s="93"/>
      <c r="F339" s="94" t="s">
        <v>345</v>
      </c>
      <c r="G339" s="95" t="s">
        <v>21</v>
      </c>
      <c r="H339" s="95"/>
      <c r="I339" s="92">
        <v>50</v>
      </c>
      <c r="J339" s="22">
        <f t="shared" si="49"/>
        <v>50</v>
      </c>
      <c r="K339" s="7"/>
      <c r="L339" s="7">
        <v>63543.56</v>
      </c>
      <c r="M339" s="31"/>
      <c r="N339" s="7">
        <f t="shared" si="50"/>
        <v>63543.56</v>
      </c>
      <c r="O339" s="7">
        <f t="shared" si="51"/>
        <v>63543.56</v>
      </c>
      <c r="P339" s="104" t="inlineStr">
        <is>
          <t>Добавлено: Коньковый держатель проводника КД-1.1-250-95ГЦ — 50 шт. (молниезащита и заземление; ИОС1, л.33–34, стр.45–46; СО стр.53–54, поз.6, 7).</t>
        </is>
      </c>
      <c r="Q339" s="46" t="s">
        <v>35</v>
      </c>
      <c r="R339" s="46" t="inlineStr">
        <is>
          <t>23/085-И-ИОС1-ТЧ, л. 9; 23/085-И-ИОС1, л. 33–34; ИОС1.СО, л. 6–7, поз. 6.1–6.10</t>
        </is>
      </c>
    </row>
    <row r="340" spans="1:18">
      <c r="A340" s="4">
        <f>115+B340</f>
        <v>293</v>
      </c>
      <c r="B340" s="92">
        <v>178</v>
      </c>
      <c r="C340" s="92"/>
      <c r="D340" s="93" t="inlineStr">
        <is>
          <t>22.21.29.130, п.56</t>
        </is>
      </c>
      <c r="E340" s="93"/>
      <c r="F340" s="94" t="s">
        <v>492</v>
      </c>
      <c r="G340" s="95" t="s">
        <v>21</v>
      </c>
      <c r="H340" s="95"/>
      <c r="I340" s="92">
        <v>100</v>
      </c>
      <c r="J340" s="22">
        <f t="shared" si="49"/>
        <v>100</v>
      </c>
      <c r="K340" s="7"/>
      <c r="L340" s="7">
        <v>36352.78</v>
      </c>
      <c r="M340" s="31"/>
      <c r="N340" s="7">
        <f t="shared" si="50"/>
        <v>36352.78</v>
      </c>
      <c r="O340" s="7">
        <f t="shared" si="51"/>
        <v>36352.78</v>
      </c>
      <c r="P340" s="104" t="inlineStr">
        <is>
          <t>Добавлено: Держатель проводника фальцевый ДФ-100ГЦ — 100 шт. (молниезащита и заземление; ИОС1, л.33–34, стр.45–46; СО стр.53–54, поз.6, 7).</t>
        </is>
      </c>
      <c r="Q340" s="46" t="s">
        <v>35</v>
      </c>
      <c r="R340" s="46" t="inlineStr">
        <is>
          <t>23/085-И-ИОС1-ТЧ, л. 9; 23/085-И-ИОС1, л. 33–34; ИОС1.СО, л. 6–7, поз. 6.1–6.10</t>
        </is>
      </c>
    </row>
    <row r="341" spans="1:18">
      <c r="A341" s="4">
        <f>115+B341</f>
        <v>294</v>
      </c>
      <c r="B341" s="92">
        <v>179</v>
      </c>
      <c r="C341" s="92"/>
      <c r="D341" s="93" t="inlineStr">
        <is>
          <t>27.33.13.120, п.50</t>
        </is>
      </c>
      <c r="E341" s="93"/>
      <c r="F341" s="94" t="s">
        <v>493</v>
      </c>
      <c r="G341" s="95" t="s">
        <v>21</v>
      </c>
      <c r="H341" s="95"/>
      <c r="I341" s="92">
        <v>46</v>
      </c>
      <c r="J341" s="22">
        <f t="shared" si="49"/>
        <v>46</v>
      </c>
      <c r="K341" s="7"/>
      <c r="L341" s="7">
        <v>33421.14</v>
      </c>
      <c r="M341" s="31"/>
      <c r="N341" s="7">
        <f t="shared" si="50"/>
        <v>33421.14</v>
      </c>
      <c r="O341" s="7">
        <f t="shared" si="51"/>
        <v>33421.14</v>
      </c>
      <c r="P341" s="104" t="inlineStr">
        <is>
          <t>Добавлено: Зажим крестообразный К1-ГЦ — 46 шт. (молниезащита и заземление; ИОС1, л.33–34, стр.45–46; СО стр.53–54, поз.6, 7).</t>
        </is>
      </c>
      <c r="Q341" s="46" t="s">
        <v>35</v>
      </c>
      <c r="R341" s="46" t="inlineStr">
        <is>
          <t>23/085-И-ИОС1-ТЧ, л. 9; 23/085-И-ИОС1, л. 33–34; ИОС1.СО, л. 6–7, поз. 6.1–6.10</t>
        </is>
      </c>
    </row>
    <row r="342" spans="1:18">
      <c r="A342" s="4">
        <f>115+B342</f>
        <v>295</v>
      </c>
      <c r="B342" s="92">
        <v>180</v>
      </c>
      <c r="C342" s="92"/>
      <c r="D342" s="93" t="inlineStr">
        <is>
          <t>27.33.13.120, п.49</t>
        </is>
      </c>
      <c r="E342" s="93"/>
      <c r="F342" s="94" t="s">
        <v>346</v>
      </c>
      <c r="G342" s="95" t="s">
        <v>21</v>
      </c>
      <c r="H342" s="95"/>
      <c r="I342" s="92">
        <v>6</v>
      </c>
      <c r="J342" s="22">
        <f t="shared" si="49"/>
        <v>6</v>
      </c>
      <c r="K342" s="7"/>
      <c r="L342" s="7">
        <v>7499.4</v>
      </c>
      <c r="M342" s="31"/>
      <c r="N342" s="7">
        <f t="shared" si="50"/>
        <v>7499.4</v>
      </c>
      <c r="O342" s="7">
        <f t="shared" si="51"/>
        <v>7499.4</v>
      </c>
      <c r="P342" s="104" t="inlineStr">
        <is>
          <t>Добавлено: Зажим соединительгный, ЗС-В2-ГЦ — 6 шт. (молниезащита и заземление; ИОС1, л.33–34, стр.45–46; СО стр.53–54, поз.6, 7).</t>
        </is>
      </c>
      <c r="Q342" s="46" t="s">
        <v>35</v>
      </c>
      <c r="R342" s="46" t="inlineStr">
        <is>
          <t>23/085-И-ИОС1-ТЧ, л. 9; 23/085-И-ИОС1, л. 33–34; ИОС1.СО, л. 6–7, поз. 6.1–6.10</t>
        </is>
      </c>
    </row>
    <row r="343" spans="1:18">
      <c r="A343" s="4">
        <f>115+B343</f>
        <v>296</v>
      </c>
      <c r="B343" s="92">
        <v>181</v>
      </c>
      <c r="C343" s="92"/>
      <c r="D343" s="93" t="inlineStr">
        <is>
          <t>27.33.13.120, п.55</t>
        </is>
      </c>
      <c r="E343" s="93"/>
      <c r="F343" s="94" t="s">
        <v>494</v>
      </c>
      <c r="G343" s="95" t="s">
        <v>21</v>
      </c>
      <c r="H343" s="95"/>
      <c r="I343" s="92">
        <v>30</v>
      </c>
      <c r="J343" s="22">
        <f t="shared" si="49"/>
        <v>30</v>
      </c>
      <c r="K343" s="7"/>
      <c r="L343" s="7">
        <v>16305.31</v>
      </c>
      <c r="M343" s="31"/>
      <c r="N343" s="7">
        <f t="shared" si="50"/>
        <v>16305.31</v>
      </c>
      <c r="O343" s="7">
        <f t="shared" si="51"/>
        <v>16305.31</v>
      </c>
      <c r="P343" s="104" t="inlineStr">
        <is>
          <t>Добавлено: Узел крепления ЗВ-1ГЦ — 30 шт. (молниезащита и заземление; ИОС1, л.33–34, стр.45–46; СО стр.53–54, поз.6, 7).</t>
        </is>
      </c>
      <c r="Q343" s="46" t="s">
        <v>35</v>
      </c>
      <c r="R343" s="46" t="inlineStr">
        <is>
          <t>23/085-И-ИОС1-ТЧ, л. 9; 23/085-И-ИОС1, л. 33–34; ИОС1.СО, л. 6–7, поз. 6.1–6.10</t>
        </is>
      </c>
    </row>
    <row r="344" spans="1:18">
      <c r="A344" s="4">
        <f>115+B344</f>
        <v>297</v>
      </c>
      <c r="B344" s="92">
        <v>182</v>
      </c>
      <c r="C344" s="92"/>
      <c r="D344" s="93" t="s">
        <v>347</v>
      </c>
      <c r="E344" s="93"/>
      <c r="F344" s="94" t="s">
        <v>253</v>
      </c>
      <c r="G344" s="95" t="s">
        <v>23</v>
      </c>
      <c r="H344" s="95"/>
      <c r="I344" s="100">
        <v>0.13500000000000001</v>
      </c>
      <c r="J344" s="22">
        <f t="shared" si="49"/>
        <v>0.135</v>
      </c>
      <c r="K344" s="7"/>
      <c r="L344" s="7">
        <v>7978.81</v>
      </c>
      <c r="M344" s="31"/>
      <c r="N344" s="7">
        <f t="shared" si="50"/>
        <v>7978.81</v>
      </c>
      <c r="O344" s="7">
        <f t="shared" si="51"/>
        <v>7978.81</v>
      </c>
      <c r="P344" s="104" t="inlineStr">
        <is>
          <t>Добавлено: Изготовление и прокладка открыто по стенам проводника заземляющего из полосовой стали сечением 300 мм² — 13,5 м, 9 участков по 1,5 м (молниезащита и заземление; ИОС1, л.33–34, стр.45–46; СО стр.53–54, поз.6, 7). НР/СП без понижения: ТСН-2001.12 п.3.4.6 абз.4, 8-0 п.9; объект не эксплуатируется (ПОС, стр.8).</t>
        </is>
      </c>
      <c r="Q344" s="46" t="s">
        <v>35</v>
      </c>
      <c r="R344" s="46" t="inlineStr">
        <is>
          <t>23/085-И-ИОС1-ТЧ, л. 9; 23/085-И-ИОС1, л. 33–34; ИОС1.СО, л. 6–7, поз. 6.1–6.10</t>
        </is>
      </c>
    </row>
    <row r="345" spans="1:18">
      <c r="A345" s="4">
        <f>115+B345</f>
        <v>298</v>
      </c>
      <c r="B345" s="92">
        <v>183</v>
      </c>
      <c r="C345" s="92"/>
      <c r="D345" s="93" t="inlineStr">
        <is>
          <t>13.96.16.190, п.54</t>
        </is>
      </c>
      <c r="E345" s="93"/>
      <c r="F345" s="94" t="s">
        <v>348</v>
      </c>
      <c r="G345" s="95" t="s">
        <v>21</v>
      </c>
      <c r="H345" s="95"/>
      <c r="I345" s="92">
        <v>9</v>
      </c>
      <c r="J345" s="22">
        <f t="shared" si="49"/>
        <v>9</v>
      </c>
      <c r="K345" s="7"/>
      <c r="L345" s="7">
        <v>49586.58</v>
      </c>
      <c r="M345" s="31"/>
      <c r="N345" s="7">
        <f t="shared" si="50"/>
        <v>49586.58</v>
      </c>
      <c r="O345" s="7">
        <f t="shared" si="51"/>
        <v>49586.58</v>
      </c>
      <c r="P345" s="104" t="inlineStr">
        <is>
          <t>Добавлено: Молниеприемник стержневой сборный МСС-3.17К-1500-0,3ГЦ — 9 шт. (молниезащита и заземление; ИОС1, л.33–34, стр.45–46; СО стр.53–54, поз.6, 7).</t>
        </is>
      </c>
      <c r="Q345" s="46" t="s">
        <v>35</v>
      </c>
      <c r="R345" s="46" t="inlineStr">
        <is>
          <t>23/085-И-ИОС1-ТЧ, л. 9; 23/085-И-ИОС1, л. 33–34; ИОС1.СО, л. 6–7, поз. 6.1–6.10</t>
        </is>
      </c>
    </row>
    <row r="346" spans="1:18" ht="21" customHeight="1">
      <c r="A346" s="4"/>
      <c r="B346" s="102" t="s">
        <v>349</v>
      </c>
      <c r="C346" s="103"/>
      <c r="D346" s="103"/>
      <c r="E346" s="103"/>
      <c r="F346" s="103"/>
      <c r="G346" s="101"/>
      <c r="H346" s="101"/>
      <c r="I346" s="101"/>
      <c r="J346" s="22"/>
      <c r="K346" s="7"/>
      <c r="L346" s="7"/>
      <c r="M346" s="31"/>
      <c r="N346" s="7"/>
      <c r="O346" s="7"/>
      <c r="P346" s="45"/>
      <c r="Q346" s="46"/>
      <c r="R346" s="46"/>
    </row>
    <row r="347" spans="1:18">
      <c r="A347" s="4">
        <f>115+B347</f>
        <v>299</v>
      </c>
      <c r="B347" s="92">
        <v>184</v>
      </c>
      <c r="C347" s="92"/>
      <c r="D347" s="93" t="s">
        <v>295</v>
      </c>
      <c r="E347" s="93"/>
      <c r="F347" s="94" t="s">
        <v>218</v>
      </c>
      <c r="G347" s="95" t="s">
        <v>33</v>
      </c>
      <c r="H347" s="95"/>
      <c r="I347" s="92">
        <v>8</v>
      </c>
      <c r="J347" s="22">
        <f t="shared" si="49"/>
        <v>8</v>
      </c>
      <c r="K347" s="7"/>
      <c r="L347" s="7">
        <v>10659.65</v>
      </c>
      <c r="M347" s="31"/>
      <c r="N347" s="7">
        <f t="shared" si="50"/>
        <v>10659.65</v>
      </c>
      <c r="O347" s="7">
        <f t="shared" si="51"/>
        <v>10659.65</v>
      </c>
      <c r="P347" s="104" t="inlineStr">
        <is>
          <t>Добавлено: Установка для трубных проводок ящика протяжного или коробки размерами до 200х200 мм — 8 шт. (обогрев водостоков; ИОС1, л.32, стр.44; СО стр.54, поз.8).</t>
        </is>
      </c>
      <c r="Q347" s="46" t="s">
        <v>35</v>
      </c>
      <c r="R347" s="46" t="inlineStr">
        <is>
          <t>23/085-И-ИОС1, л. 32; 23/085-И-ИОС1.СО, л. 7, поз. 8.1–8.7</t>
        </is>
      </c>
    </row>
    <row r="348" spans="1:18">
      <c r="A348" s="4">
        <f>115+B348</f>
        <v>300</v>
      </c>
      <c r="B348" s="92">
        <v>185</v>
      </c>
      <c r="C348" s="92"/>
      <c r="D348" s="93" t="inlineStr">
        <is>
          <t>27.33.14.000, п.43</t>
        </is>
      </c>
      <c r="E348" s="93"/>
      <c r="F348" s="94" t="s">
        <v>350</v>
      </c>
      <c r="G348" s="95" t="s">
        <v>21</v>
      </c>
      <c r="H348" s="95"/>
      <c r="I348" s="92">
        <v>8</v>
      </c>
      <c r="J348" s="22">
        <f t="shared" si="49"/>
        <v>8</v>
      </c>
      <c r="K348" s="7"/>
      <c r="L348" s="7">
        <v>35616.97</v>
      </c>
      <c r="M348" s="31"/>
      <c r="N348" s="7">
        <f t="shared" si="50"/>
        <v>35616.97</v>
      </c>
      <c r="O348" s="7">
        <f t="shared" si="51"/>
        <v>35616.97</v>
      </c>
      <c r="P348" s="104" t="inlineStr">
        <is>
          <t>Добавлено: Коробка соединительная УСК 12.БН — 8 шт. (обогрев водостоков; ИОС1, л.32, стр.44; СО стр.54, поз.8).</t>
        </is>
      </c>
      <c r="Q348" s="46" t="s">
        <v>35</v>
      </c>
      <c r="R348" s="46" t="inlineStr">
        <is>
          <t>23/085-И-ИОС1, л. 32; 23/085-И-ИОС1.СО, л. 7, поз. 8.1–8.7</t>
        </is>
      </c>
    </row>
    <row r="349" spans="1:18">
      <c r="A349" s="4">
        <f>115+B349</f>
        <v>301</v>
      </c>
      <c r="B349" s="92">
        <v>186</v>
      </c>
      <c r="C349" s="92"/>
      <c r="D349" s="93" t="s">
        <v>300</v>
      </c>
      <c r="E349" s="93"/>
      <c r="F349" s="94" t="s">
        <v>221</v>
      </c>
      <c r="G349" s="95" t="s">
        <v>23</v>
      </c>
      <c r="H349" s="95"/>
      <c r="I349" s="98">
        <v>1.65</v>
      </c>
      <c r="J349" s="22">
        <f t="shared" si="49"/>
        <v>1.65</v>
      </c>
      <c r="K349" s="7"/>
      <c r="L349" s="7">
        <v>99158.89</v>
      </c>
      <c r="M349" s="31"/>
      <c r="N349" s="7">
        <f t="shared" si="50"/>
        <v>99158.89</v>
      </c>
      <c r="O349" s="7">
        <f t="shared" si="51"/>
        <v>99158.89</v>
      </c>
      <c r="P349" s="104" t="inlineStr">
        <is>
          <t>Добавлено: Прокладка металлического рукава, наружный диаметр до 48 мм — 165 м (обогрев водостоков; ИОС1, л.32, стр.44; СО стр.54, поз.8). НР/СП без понижения: ТСН-2001.12 п.3.4.6 абз.4, 8-0 п.9; объект не эксплуатируется (ПОС, стр.8).</t>
        </is>
      </c>
      <c r="Q349" s="46" t="s">
        <v>35</v>
      </c>
      <c r="R349" s="46" t="inlineStr">
        <is>
          <t>23/085-И-ИОС1, л. 32; 23/085-И-ИОС1.СО, л. 7, поз. 8.1–8.7</t>
        </is>
      </c>
    </row>
    <row r="350" spans="1:18">
      <c r="A350" s="4">
        <f>115+B350</f>
        <v>302</v>
      </c>
      <c r="B350" s="92">
        <v>187</v>
      </c>
      <c r="C350" s="92"/>
      <c r="D350" s="93" t="inlineStr">
        <is>
          <t>27.90.12.130, п.19</t>
        </is>
      </c>
      <c r="E350" s="93"/>
      <c r="F350" s="94" t="s">
        <v>301</v>
      </c>
      <c r="G350" s="95" t="s">
        <v>22</v>
      </c>
      <c r="H350" s="95"/>
      <c r="I350" s="92">
        <v>165</v>
      </c>
      <c r="J350" s="22">
        <f t="shared" si="49"/>
        <v>165</v>
      </c>
      <c r="K350" s="7"/>
      <c r="L350" s="7">
        <v>25749.8</v>
      </c>
      <c r="M350" s="31"/>
      <c r="N350" s="7">
        <f t="shared" si="50"/>
        <v>25749.8</v>
      </c>
      <c r="O350" s="7">
        <f t="shared" si="51"/>
        <v>25749.8</v>
      </c>
      <c r="P350" s="104" t="inlineStr">
        <is>
          <t>Добавлено 165 м металлорукава в ПВХ-изоляции Р3-ЦПнг-LS 32 для кабеля обогрева водостоков (ИОС1.СО стр.54, поз.8.6).</t>
        </is>
      </c>
      <c r="Q350" s="46" t="s">
        <v>35</v>
      </c>
      <c r="R350" s="46" t="inlineStr">
        <is>
          <t>23/085-И-ИОС1, л. 32; 23/085-И-ИОС1.СО, л. 7, поз. 8.1–8.7</t>
        </is>
      </c>
    </row>
    <row r="351" spans="1:18">
      <c r="A351" s="4">
        <f>115+B351</f>
        <v>303</v>
      </c>
      <c r="B351" s="92">
        <v>188</v>
      </c>
      <c r="C351" s="92"/>
      <c r="D351" s="93" t="s">
        <v>202</v>
      </c>
      <c r="E351" s="93"/>
      <c r="F351" s="94" t="s">
        <v>225</v>
      </c>
      <c r="G351" s="95" t="s">
        <v>23</v>
      </c>
      <c r="H351" s="95"/>
      <c r="I351" s="98">
        <v>1.65</v>
      </c>
      <c r="J351" s="22">
        <f t="shared" si="49"/>
        <v>1.65</v>
      </c>
      <c r="K351" s="7"/>
      <c r="L351" s="7">
        <v>15587.6</v>
      </c>
      <c r="M351" s="31"/>
      <c r="N351" s="7">
        <f t="shared" si="50"/>
        <v>15587.6</v>
      </c>
      <c r="O351" s="7">
        <f t="shared" si="51"/>
        <v>15587.6</v>
      </c>
      <c r="P351" s="104" t="inlineStr">
        <is>
          <t>Добавлено: Затягивание провода в проложенные трубы и металлические рукава, первого одножильного или многожильного в общей оплетке, суммарное сечение до 6 мм² — 165 м (обогрев водостоков; ИОС1, л.32, стр.44; СО стр.54, поз.8). НР/СП без понижения: ТСН-2001.12 п.3.4.6 абз.4, 8-0 п.9; объект не эксплуатируется (ПОС, стр.8).</t>
        </is>
      </c>
      <c r="Q351" s="46" t="s">
        <v>35</v>
      </c>
      <c r="R351" s="46" t="inlineStr">
        <is>
          <t>23/085-И-ИОС1, л. 32; 23/085-И-ИОС1.СО, л. 7, поз. 8.1–8.7</t>
        </is>
      </c>
    </row>
    <row r="352" spans="1:18">
      <c r="A352" s="4">
        <f>115+B352</f>
        <v>304</v>
      </c>
      <c r="B352" s="92">
        <v>189</v>
      </c>
      <c r="C352" s="92"/>
      <c r="D352" s="93" t="inlineStr">
        <is>
          <t>1.23-25-895</t>
        </is>
      </c>
      <c r="E352" s="93"/>
      <c r="F352" s="94" t="inlineStr">
        <is>
      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3х2,5 мм2</t>
        </is>
      </c>
      <c r="G352" s="95" t="s">
        <v>305</v>
      </c>
      <c r="H352" s="95"/>
      <c r="I352" s="100">
        <v>0.16500000000000001</v>
      </c>
      <c r="J352" s="22">
        <f t="shared" si="49"/>
        <v>0.165</v>
      </c>
      <c r="K352" s="7"/>
      <c r="L352" s="7">
        <v>15386.96</v>
      </c>
      <c r="M352" s="31"/>
      <c r="N352" s="7">
        <f t="shared" si="50"/>
        <v>15386.96</v>
      </c>
      <c r="O352" s="7">
        <f t="shared" si="51"/>
        <v>15386.96</v>
      </c>
      <c r="P352" s="104" t="inlineStr">
        <is>
          <t>Добавлено 165 м кабеля ВВГнг(А)-FRLSLTx 3×2,5 питания системы обогрева водостоков (ИОС1.СО стр.54, поз.8.2).</t>
        </is>
      </c>
      <c r="Q352" s="46" t="inlineStr">
        <is>
          <t>117/15-ЭС</t>
        </is>
      </c>
      <c r="R352" s="46" t="inlineStr">
        <is>
          <t>23/085-И-ИОС1, л. 32; 23/085-И-ИОС1.СО, л. 7, поз. 8.1–8.7</t>
        </is>
      </c>
    </row>
    <row r="353" spans="1:18">
      <c r="A353" s="4">
        <f>115+B353</f>
        <v>305</v>
      </c>
      <c r="B353" s="92">
        <v>190</v>
      </c>
      <c r="C353" s="92"/>
      <c r="D353" s="93" t="s">
        <v>351</v>
      </c>
      <c r="E353" s="93"/>
      <c r="F353" s="94" t="s">
        <v>254</v>
      </c>
      <c r="G353" s="95" t="s">
        <v>352</v>
      </c>
      <c r="H353" s="95"/>
      <c r="I353" s="99">
        <v>1.2</v>
      </c>
      <c r="J353" s="22">
        <f t="shared" si="49"/>
        <v>1.2</v>
      </c>
      <c r="K353" s="7"/>
      <c r="L353" s="7">
        <v>74173.21</v>
      </c>
      <c r="M353" s="31"/>
      <c r="N353" s="7">
        <f t="shared" si="50"/>
        <v>74173.21</v>
      </c>
      <c r="O353" s="7">
        <f t="shared" si="51"/>
        <v>74173.21</v>
      </c>
      <c r="P353" s="104" t="inlineStr">
        <is>
          <t>Добавлено: Прокладка кабеля, подвешиваемого на тросе, при массе 1 м до 1 кг — 120 м кабеля (обогрев водостоков; ИОС1, л.32, стр.44; СО стр.54, поз.8). НР/СП без понижения: ТСН-2001.12 п.3.4.6 абз.4, 8-0 п.9; объект не эксплуатируется (ПОС, стр.8).</t>
        </is>
      </c>
      <c r="Q353" s="46" t="s">
        <v>35</v>
      </c>
      <c r="R353" s="46" t="inlineStr">
        <is>
          <t>23/085-И-ИОС1, л. 32; 23/085-И-ИОС1.СО, л. 7, поз. 8.1–8.7</t>
        </is>
      </c>
    </row>
    <row r="354" spans="1:18">
      <c r="A354" s="4">
        <f>115+B354</f>
        <v>306</v>
      </c>
      <c r="B354" s="92">
        <v>191</v>
      </c>
      <c r="C354" s="92"/>
      <c r="D354" s="93" t="s">
        <v>353</v>
      </c>
      <c r="E354" s="93"/>
      <c r="F354" s="94" t="s">
        <v>255</v>
      </c>
      <c r="G354" s="95" t="s">
        <v>354</v>
      </c>
      <c r="H354" s="95"/>
      <c r="I354" s="92">
        <v>12</v>
      </c>
      <c r="J354" s="22">
        <f t="shared" si="49"/>
        <v>12</v>
      </c>
      <c r="K354" s="7"/>
      <c r="L354" s="7">
        <v>3489.67</v>
      </c>
      <c r="M354" s="31"/>
      <c r="N354" s="7">
        <f t="shared" si="50"/>
        <v>3489.67</v>
      </c>
      <c r="O354" s="7">
        <f t="shared" si="51"/>
        <v>3489.67</v>
      </c>
      <c r="P354" s="104" t="inlineStr">
        <is>
          <t>Добавлено: Канат стальной одинарной свивки конструкции 1х19 (1+6+12), типа ТК, диаметр 3,0 мм — 120 м (обогрев водостоков; ИОС1, л.32, стр.44; СО стр.54, поз.8).</t>
        </is>
      </c>
      <c r="Q354" s="46" t="s">
        <v>35</v>
      </c>
      <c r="R354" s="46" t="inlineStr">
        <is>
          <t>23/085-И-ИОС1, л. 32; 23/085-И-ИОС1.СО, л. 7, поз. 8.1–8.7</t>
        </is>
      </c>
    </row>
    <row r="355" spans="1:18" ht="114.75" customHeight="1">
      <c r="A355" s="4">
        <f>115+B355</f>
        <v>307</v>
      </c>
      <c r="B355" s="92">
        <v>192</v>
      </c>
      <c r="C355" s="92"/>
      <c r="D355" s="93" t="inlineStr">
        <is>
          <t>27.32.13.136, п.44</t>
        </is>
      </c>
      <c r="E355" s="93"/>
      <c r="F355" s="94" t="s">
        <v>495</v>
      </c>
      <c r="G355" s="95" t="s">
        <v>22</v>
      </c>
      <c r="H355" s="95"/>
      <c r="I355" s="92">
        <v>120</v>
      </c>
      <c r="J355" s="22">
        <f t="shared" si="49"/>
        <v>120</v>
      </c>
      <c r="K355" s="7"/>
      <c r="L355" s="7">
        <v>66650.5</v>
      </c>
      <c r="M355" s="31"/>
      <c r="N355" s="7">
        <f t="shared" si="50"/>
        <v>66650.5</v>
      </c>
      <c r="O355" s="7">
        <f t="shared" si="51"/>
        <v>66650.5</v>
      </c>
      <c r="P355" s="104" t="inlineStr">
        <is>
          <t>Добавлено 120 м TSD-30P; вместе с 440 м второй трассы получается 560 м по поз. 8.1.</t>
        </is>
      </c>
      <c r="Q355" s="46" t="s">
        <v>35</v>
      </c>
      <c r="R355" s="46" t="inlineStr">
        <is>
          <t>23/085-И-ИОС1, л. 32; 23/085-И-ИОС1.СО, л. 7, поз. 8.1–8.7</t>
        </is>
      </c>
    </row>
    <row r="356" spans="1:18">
      <c r="A356" s="4">
        <f>115+B356</f>
        <v>308</v>
      </c>
      <c r="B356" s="92">
        <v>193</v>
      </c>
      <c r="C356" s="92"/>
      <c r="D356" s="93" t="inlineStr">
        <is>
          <t>27.33.13.120, п.45</t>
        </is>
      </c>
      <c r="E356" s="93"/>
      <c r="F356" s="94" t="s">
        <v>355</v>
      </c>
      <c r="G356" s="95" t="s">
        <v>21</v>
      </c>
      <c r="H356" s="95"/>
      <c r="I356" s="92">
        <v>20</v>
      </c>
      <c r="J356" s="22">
        <f t="shared" si="49"/>
        <v>20</v>
      </c>
      <c r="K356" s="7"/>
      <c r="L356" s="7">
        <v>1058.72</v>
      </c>
      <c r="M356" s="31"/>
      <c r="N356" s="7">
        <f t="shared" si="50"/>
        <v>1058.72</v>
      </c>
      <c r="O356" s="7">
        <f t="shared" si="51"/>
        <v>1058.72</v>
      </c>
      <c r="P356" s="104" t="inlineStr">
        <is>
          <t>Добавлено: Зажим крепежный оцинкованный, СР/Т.1-25 Ц — 20 шт. (обогрев водостоков; ИОС1, л.32, стр.44; СО стр.54, поз.8).</t>
        </is>
      </c>
      <c r="Q356" s="46" t="s">
        <v>35</v>
      </c>
      <c r="R356" s="46" t="inlineStr">
        <is>
          <t>23/085-И-ИОС1, л. 32; 23/085-И-ИОС1.СО, л. 7, поз. 8.1–8.7</t>
        </is>
      </c>
    </row>
    <row r="357" spans="1:18">
      <c r="A357" s="4">
        <f>115+B357</f>
        <v>309</v>
      </c>
      <c r="B357" s="92">
        <v>194</v>
      </c>
      <c r="C357" s="92"/>
      <c r="D357" s="93" t="s">
        <v>356</v>
      </c>
      <c r="E357" s="93"/>
      <c r="F357" s="94" t="s">
        <v>256</v>
      </c>
      <c r="G357" s="95" t="s">
        <v>352</v>
      </c>
      <c r="H357" s="95"/>
      <c r="I357" s="99">
        <v>4.4000000000000004</v>
      </c>
      <c r="J357" s="22">
        <f>H357+I357</f>
        <v>4.4</v>
      </c>
      <c r="K357" s="7"/>
      <c r="L357" s="7">
        <v>78818.57</v>
      </c>
      <c r="M357" s="31"/>
      <c r="N357" s="7">
        <f t="shared" si="50"/>
        <v>78818.57</v>
      </c>
      <c r="O357" s="7">
        <f t="shared" si="51"/>
        <v>78818.57</v>
      </c>
      <c r="P357" s="104" t="inlineStr">
        <is>
          <t>Добавлено: Прокладка кабеля напряжением до 35 кВ по установленным конструкциям и лоткам с креплением на поворотах и в конце трассы при массе 1 м до 1 кг — 440 м кабеля (обогрев водостоков; ИОС1, л.32, стр.44; СО стр.54, поз.8). НР/СП без понижения: ТСН-2001.12 п.3.4.6 абз.4, 8-0 п.9; объект не эксплуатируется (ПОС, стр.8).</t>
        </is>
      </c>
      <c r="Q357" s="46" t="inlineStr">
        <is>
          <t>117/15-ЭС</t>
        </is>
      </c>
      <c r="R357" s="46" t="inlineStr">
        <is>
          <t>23/085-И-ИОС1, л. 32; 23/085-И-ИОС1.СО, л. 7, поз. 8.1–8.7</t>
        </is>
      </c>
    </row>
    <row r="358" spans="1:18" ht="114.75" customHeight="1">
      <c r="A358" s="4">
        <f>115+B358</f>
        <v>310</v>
      </c>
      <c r="B358" s="92">
        <v>195</v>
      </c>
      <c r="C358" s="92"/>
      <c r="D358" s="93" t="inlineStr">
        <is>
          <t>27.32.13.136, п.44</t>
        </is>
      </c>
      <c r="E358" s="93"/>
      <c r="F358" s="94" t="s">
        <v>495</v>
      </c>
      <c r="G358" s="95" t="s">
        <v>22</v>
      </c>
      <c r="H358" s="95"/>
      <c r="I358" s="92">
        <v>440</v>
      </c>
      <c r="J358" s="22">
        <f t="shared" si="49"/>
        <v>440</v>
      </c>
      <c r="K358" s="7"/>
      <c r="L358" s="7">
        <v>244385.15</v>
      </c>
      <c r="M358" s="31"/>
      <c r="N358" s="7">
        <f t="shared" si="50"/>
        <v>244385.15</v>
      </c>
      <c r="O358" s="7">
        <f t="shared" si="51"/>
        <v>244385.15</v>
      </c>
      <c r="P358" s="104" t="inlineStr">
        <is>
          <t>Добавлено 440 м TSD-30P; вместе со 120 м первой трассы получается 560 м по поз. 8.1.</t>
        </is>
      </c>
      <c r="Q358" s="46" t="s">
        <v>35</v>
      </c>
      <c r="R358" s="46" t="inlineStr">
        <is>
          <t>23/085-И-ИОС1, л. 32; 23/085-И-ИОС1.СО, л. 7, поз. 8.1–8.7</t>
        </is>
      </c>
    </row>
    <row r="359" spans="1:18">
      <c r="A359" s="4">
        <f>115+B359</f>
        <v>311</v>
      </c>
      <c r="B359" s="92">
        <v>196</v>
      </c>
      <c r="C359" s="92"/>
      <c r="D359" s="93" t="inlineStr">
        <is>
          <t>27.33.13.120, п.45</t>
        </is>
      </c>
      <c r="E359" s="93"/>
      <c r="F359" s="94" t="s">
        <v>357</v>
      </c>
      <c r="G359" s="95" t="s">
        <v>21</v>
      </c>
      <c r="H359" s="95"/>
      <c r="I359" s="92">
        <v>250</v>
      </c>
      <c r="J359" s="22">
        <f t="shared" si="49"/>
        <v>250</v>
      </c>
      <c r="K359" s="7"/>
      <c r="L359" s="7">
        <v>13234</v>
      </c>
      <c r="M359" s="31"/>
      <c r="N359" s="7">
        <f t="shared" si="50"/>
        <v>13234</v>
      </c>
      <c r="O359" s="7">
        <f t="shared" si="51"/>
        <v>13234</v>
      </c>
      <c r="P359" s="104" t="inlineStr">
        <is>
          <t>Добавлено: Зажим крепежный для желобов СР.2-50 Ц — 250 шт. (обогрев водостоков; ИОС1, л.32, стр.44; СО стр.54, поз.8).</t>
        </is>
      </c>
      <c r="Q359" s="46" t="s">
        <v>35</v>
      </c>
      <c r="R359" s="46" t="inlineStr">
        <is>
          <t>23/085-И-ИОС1, л. 32; 23/085-И-ИОС1.СО, л. 7, поз. 8.1–8.7</t>
        </is>
      </c>
    </row>
    <row r="360" spans="1:18" ht="21" customHeight="1">
      <c r="A360" s="4"/>
      <c r="B360" s="102" t="s">
        <v>358</v>
      </c>
      <c r="C360" s="103"/>
      <c r="D360" s="103"/>
      <c r="E360" s="103"/>
      <c r="F360" s="103"/>
      <c r="G360" s="101"/>
      <c r="H360" s="101"/>
      <c r="I360" s="101"/>
      <c r="J360" s="22"/>
      <c r="K360" s="7"/>
      <c r="L360" s="7"/>
      <c r="M360" s="31"/>
      <c r="N360" s="7"/>
      <c r="O360" s="7"/>
      <c r="P360" s="45"/>
      <c r="Q360" s="46"/>
      <c r="R360" s="46"/>
    </row>
    <row r="361" spans="1:18">
      <c r="A361" s="4">
        <f>115+B361</f>
        <v>312</v>
      </c>
      <c r="B361" s="92">
        <v>197</v>
      </c>
      <c r="C361" s="92"/>
      <c r="D361" s="93" t="s">
        <v>359</v>
      </c>
      <c r="E361" s="93"/>
      <c r="F361" s="94" t="s">
        <v>257</v>
      </c>
      <c r="G361" s="95" t="s">
        <v>360</v>
      </c>
      <c r="H361" s="95"/>
      <c r="I361" s="98">
        <v>51.54</v>
      </c>
      <c r="J361" s="22">
        <f t="shared" si="49"/>
        <v>51.54</v>
      </c>
      <c r="K361" s="7"/>
      <c r="L361" s="7">
        <v>1435025.48</v>
      </c>
      <c r="M361" s="31"/>
      <c r="N361" s="7">
        <f t="shared" si="50"/>
        <v>1435025.48</v>
      </c>
      <c r="O361" s="7">
        <f t="shared" si="51"/>
        <v>1435025.48</v>
      </c>
      <c r="P361" s="104" t="inlineStr">
        <is>
          <t>Добавлено: Разводка по устройствам и подключение жил кабелей или проводов внешней сети к блокам зажимов и к зажимам аппаратов и приборов, установленных на устройствах, кабелей и проводов сечением до 10 мм² — 5 154 жил (монтажные работы; ИОС1, л.1–14, стр.13–26). НР/СП без понижения: ТСН-2001.12 п.3.4.6 абз.4, 8-0 п.9; объект не эксплуатируется (ПОС, стр.8).</t>
        </is>
      </c>
      <c r="Q361" s="46" t="s">
        <v>35</v>
      </c>
      <c r="R361" s="46" t="inlineStr">
        <is>
          <t>23/085-И-ИОС1, л. 1–14; 23/085-И-ИОС1.СО, л. 5, поз. 3.14</t>
        </is>
      </c>
    </row>
    <row r="362" spans="1:18">
      <c r="A362" s="4">
        <f>115+B362</f>
        <v>313</v>
      </c>
      <c r="B362" s="92">
        <v>198</v>
      </c>
      <c r="C362" s="92"/>
      <c r="D362" s="93" t="s">
        <v>361</v>
      </c>
      <c r="E362" s="93"/>
      <c r="F362" s="94" t="s">
        <v>258</v>
      </c>
      <c r="G362" s="95" t="s">
        <v>360</v>
      </c>
      <c r="H362" s="95"/>
      <c r="I362" s="99">
        <v>0.3</v>
      </c>
      <c r="J362" s="22">
        <f t="shared" si="49"/>
        <v>0.3</v>
      </c>
      <c r="K362" s="7"/>
      <c r="L362" s="7">
        <v>21631.5</v>
      </c>
      <c r="M362" s="31"/>
      <c r="N362" s="7">
        <f t="shared" si="50"/>
        <v>21631.5</v>
      </c>
      <c r="O362" s="7">
        <f t="shared" si="51"/>
        <v>21631.5</v>
      </c>
      <c r="P362" s="104" t="inlineStr">
        <is>
          <t>Добавлено: Разводка по устройствам и подключение жил кабелей или проводов внешней сети к блокам зажимов и к зажимам аппаратов и приборов, установленных на устройствах, кабелей и проводов сечением до 70 мм² — 30 жил (монтажные работы; ИОС1, л.1–14, стр.13–26). НР/СП без понижения: ТСН-2001.12 п.3.4.6 абз.4, 8-0 п.9; объект не эксплуатируется (ПОС, стр.8).</t>
        </is>
      </c>
      <c r="Q362" s="46" t="s">
        <v>35</v>
      </c>
      <c r="R362" s="46" t="inlineStr">
        <is>
          <t>23/085-И-ИОС1, л. 1–14; 23/085-И-ИОС1.СО, л. 5, поз. 3.14</t>
        </is>
      </c>
    </row>
    <row r="363" spans="1:18">
      <c r="A363" s="4">
        <f>115+B363</f>
        <v>314</v>
      </c>
      <c r="B363" s="92">
        <v>199</v>
      </c>
      <c r="C363" s="92"/>
      <c r="D363" s="93" t="s">
        <v>362</v>
      </c>
      <c r="E363" s="93"/>
      <c r="F363" s="94" t="s">
        <v>259</v>
      </c>
      <c r="G363" s="95" t="s">
        <v>33</v>
      </c>
      <c r="H363" s="95"/>
      <c r="I363" s="92">
        <v>20</v>
      </c>
      <c r="J363" s="22">
        <f t="shared" si="49"/>
        <v>20</v>
      </c>
      <c r="K363" s="7"/>
      <c r="L363" s="7">
        <v>87828.58</v>
      </c>
      <c r="M363" s="31"/>
      <c r="N363" s="7">
        <f t="shared" si="50"/>
        <v>87828.58</v>
      </c>
      <c r="O363" s="7">
        <f t="shared" si="51"/>
        <v>87828.58</v>
      </c>
      <c r="P363" s="104" t="inlineStr">
        <is>
          <t>Добавлено: Монтаж заделки концевой сухой для одножильного кабеля напряжением до 1 кВ контактной сети городского транспорта, сечением до 240 мм² — 20 шт. (монтажные работы; ИОС1, л.1–14, стр.13–26). НР/СП без понижения: ТСН-2001.12 п.3.4.6 абз.4, 8-0 п.9; объект не эксплуатируется (ПОС, стр.8).</t>
        </is>
      </c>
      <c r="Q363" s="46" t="s">
        <v>35</v>
      </c>
      <c r="R363" s="46" t="inlineStr">
        <is>
          <t>23/085-И-ИОС1, л. 1–14; 23/085-И-ИОС1.СО, л. 5, поз. 3.14</t>
        </is>
      </c>
    </row>
    <row r="364" spans="1:18">
      <c r="A364" s="4">
        <f>115+B364</f>
        <v>315</v>
      </c>
      <c r="B364" s="92">
        <v>200</v>
      </c>
      <c r="C364" s="92"/>
      <c r="D364" s="93" t="s">
        <v>363</v>
      </c>
      <c r="E364" s="93"/>
      <c r="F364" s="94" t="s">
        <v>260</v>
      </c>
      <c r="G364" s="95" t="s">
        <v>26</v>
      </c>
      <c r="H364" s="95"/>
      <c r="I364" s="92">
        <v>20</v>
      </c>
      <c r="J364" s="22">
        <f t="shared" si="49"/>
        <v>20</v>
      </c>
      <c r="K364" s="7"/>
      <c r="L364" s="7">
        <v>1549.36</v>
      </c>
      <c r="M364" s="31"/>
      <c r="N364" s="7">
        <f t="shared" si="50"/>
        <v>1549.36</v>
      </c>
      <c r="O364" s="7">
        <f t="shared" si="51"/>
        <v>1549.36</v>
      </c>
      <c r="P364" s="104" t="inlineStr">
        <is>
          <t>Добавлено: Наконечник кабельный медный под опрессовку луженый, типа ТМЛ 50-10-11 — 20 шт. (монтажные работы; ИОС1, л.1–14, стр.13–26).</t>
        </is>
      </c>
      <c r="Q364" s="46" t="s">
        <v>35</v>
      </c>
      <c r="R364" s="46" t="inlineStr">
        <is>
          <t>23/085-И-ИОС1, л. 1–14; 23/085-И-ИОС1.СО, л. 5, поз. 3.14</t>
        </is>
      </c>
    </row>
    <row r="365" spans="1:18" ht="21" customHeight="1">
      <c r="A365" s="4"/>
      <c r="B365" s="102" t="s">
        <v>364</v>
      </c>
      <c r="C365" s="103"/>
      <c r="D365" s="103"/>
      <c r="E365" s="103"/>
      <c r="F365" s="103"/>
      <c r="G365" s="101"/>
      <c r="H365" s="101"/>
      <c r="I365" s="101"/>
      <c r="J365" s="22"/>
      <c r="K365" s="7"/>
      <c r="L365" s="7"/>
      <c r="M365" s="31"/>
      <c r="N365" s="7"/>
      <c r="O365" s="7"/>
      <c r="P365" s="45"/>
      <c r="Q365" s="46"/>
      <c r="R365" s="46"/>
    </row>
    <row r="366" spans="1:18">
      <c r="A366" s="4">
        <f>115+B366</f>
        <v>316</v>
      </c>
      <c r="B366" s="92">
        <v>201</v>
      </c>
      <c r="C366" s="92"/>
      <c r="D366" s="93" t="s">
        <v>365</v>
      </c>
      <c r="E366" s="93"/>
      <c r="F366" s="94" t="s">
        <v>261</v>
      </c>
      <c r="G366" s="95" t="s">
        <v>24</v>
      </c>
      <c r="H366" s="95"/>
      <c r="I366" s="99">
        <v>0.2</v>
      </c>
      <c r="J366" s="22">
        <f t="shared" si="49"/>
        <v>0.2</v>
      </c>
      <c r="K366" s="7"/>
      <c r="L366" s="7">
        <v>4526.25</v>
      </c>
      <c r="M366" s="31"/>
      <c r="N366" s="7">
        <f t="shared" si="50"/>
        <v>4526.25</v>
      </c>
      <c r="O366" s="7">
        <f t="shared" si="51"/>
        <v>4526.25</v>
      </c>
      <c r="P366" s="104" t="inlineStr">
        <is>
          <t>Добавлен монтаж 20 элементов центрального узла СКУД: шина заземления — 1, шины нулевые на DIN-рейку — 2 и 5, 19″ панели с DIN-рейкой — 2, DIN-рейки — 10 (ИОС5.СО стр.67–68, поз.51, 53, 56, 59; ИОС1.СО стр.55, поз.10.1); принята норма прокладки монтажного профиля длиной 2 м. НР/СП без понижения: ТСН-2001.12 п.3.4.6 абз.4, 8-0 п.9; объект не эксплуатируется (ПОС, стр.8).</t>
        </is>
      </c>
      <c r="Q366" s="46" t="s">
        <v>35</v>
      </c>
      <c r="R366" s="46" t="inlineStr">
        <is>
          <t>23/085-И-ИОС5.СО, л. 2, поз. 49–60; 23/085-И-ИОС1.СО, л. 8, разд. 10</t>
        </is>
      </c>
    </row>
    <row r="367" spans="1:18">
      <c r="A367" s="4">
        <f>115+B367</f>
        <v>317</v>
      </c>
      <c r="B367" s="92">
        <v>202</v>
      </c>
      <c r="C367" s="92"/>
      <c r="D367" s="93" t="inlineStr">
        <is>
          <t>27.12.10.120, п.63</t>
        </is>
      </c>
      <c r="E367" s="93"/>
      <c r="F367" s="94" t="s">
        <v>366</v>
      </c>
      <c r="G367" s="95" t="s">
        <v>21</v>
      </c>
      <c r="H367" s="95"/>
      <c r="I367" s="92">
        <v>1</v>
      </c>
      <c r="J367" s="22">
        <f t="shared" si="49"/>
        <v>1</v>
      </c>
      <c r="K367" s="7"/>
      <c r="L367" s="7">
        <v>2060.94</v>
      </c>
      <c r="M367" s="31"/>
      <c r="N367" s="7">
        <f t="shared" si="50"/>
        <v>2060.94</v>
      </c>
      <c r="O367" s="7">
        <f t="shared" si="51"/>
        <v>2060.94</v>
      </c>
      <c r="P367" s="104" t="inlineStr">
        <is>
          <t>Добавлена медная горизонтальная шина заземления TLK-ERH-CU телекоммуникационного шкафа СКУД (ИОС1.СО стр.55, поз.10.1).</t>
        </is>
      </c>
      <c r="Q367" s="46" t="s">
        <v>35</v>
      </c>
      <c r="R367" s="46" t="inlineStr">
        <is>
          <t>23/085-И-ИОС1.СО, л. 8, поз. 10.1–10.2; 23/085-И-ИОС5.СО, л. 2, поз. 49–60</t>
        </is>
      </c>
    </row>
    <row r="368" spans="1:18">
      <c r="A368" s="4">
        <f>115+B368</f>
        <v>318</v>
      </c>
      <c r="B368" s="92">
        <v>203</v>
      </c>
      <c r="C368" s="92"/>
      <c r="D368" s="93" t="inlineStr">
        <is>
          <t>27.12.10.120, п.67</t>
        </is>
      </c>
      <c r="E368" s="93"/>
      <c r="F368" s="94" t="s">
        <v>367</v>
      </c>
      <c r="G368" s="95" t="s">
        <v>21</v>
      </c>
      <c r="H368" s="95"/>
      <c r="I368" s="92">
        <v>2</v>
      </c>
      <c r="J368" s="22">
        <f t="shared" si="49"/>
        <v>2</v>
      </c>
      <c r="K368" s="7"/>
      <c r="L368" s="7">
        <v>830.48</v>
      </c>
      <c r="M368" s="31"/>
      <c r="N368" s="7">
        <f t="shared" si="50"/>
        <v>830.48</v>
      </c>
      <c r="O368" s="7">
        <f t="shared" si="51"/>
        <v>830.48</v>
      </c>
      <c r="P368" s="104" t="inlineStr">
        <is>
          <t>Добавлено: IEK YND10-2-07-100 Шина нулевая на DIN рейку 2/7 — 2 шт. (узлы СКУД; ИОС5, СО стр.67, поз.49–60; ИОС1, СО стр.55, поз.10).</t>
        </is>
      </c>
      <c r="Q368" s="46" t="s">
        <v>35</v>
      </c>
      <c r="R368" s="46" t="inlineStr">
        <is>
          <t>23/085-И-ИОС5.СО, л. 2, поз. 49–60; 23/085-И-ИОС1.СО, л. 8, разд. 10</t>
        </is>
      </c>
    </row>
    <row r="369" spans="1:18">
      <c r="A369" s="4">
        <f>115+B369</f>
        <v>319</v>
      </c>
      <c r="B369" s="92">
        <v>204</v>
      </c>
      <c r="C369" s="92"/>
      <c r="D369" s="93" t="s">
        <v>464</v>
      </c>
      <c r="E369" s="93"/>
      <c r="F369" s="94" t="s">
        <v>368</v>
      </c>
      <c r="G369" s="95" t="s">
        <v>21</v>
      </c>
      <c r="H369" s="95"/>
      <c r="I369" s="92">
        <v>2</v>
      </c>
      <c r="J369" s="22">
        <f t="shared" si="49"/>
        <v>2</v>
      </c>
      <c r="K369" s="7"/>
      <c r="L369" s="7">
        <v>3294.04</v>
      </c>
      <c r="M369" s="31"/>
      <c r="N369" s="7">
        <f t="shared" si="50"/>
        <v>3294.04</v>
      </c>
      <c r="O369" s="7">
        <f t="shared" si="51"/>
        <v>3294.04</v>
      </c>
      <c r="P369" s="104" t="inlineStr">
        <is>
          <t>Добавлены две 19-дюймовые панели PS-3U с DIN-рейкой для центрального узла СКУД (ИОС5, СО стр.67, поз.53).</t>
        </is>
      </c>
      <c r="Q369" s="46" t="s">
        <v>35</v>
      </c>
      <c r="R369" s="46" t="inlineStr">
        <is>
          <t>23/085-И-ИОС5.СО, л. 2, поз. 49–60; 23/085-И-ИОС1.СО, л. 8, разд. 10</t>
        </is>
      </c>
    </row>
    <row r="370" spans="1:18">
      <c r="A370" s="4">
        <f>115+B370</f>
        <v>320</v>
      </c>
      <c r="B370" s="92">
        <v>205</v>
      </c>
      <c r="C370" s="92"/>
      <c r="D370" s="93" t="s">
        <v>465</v>
      </c>
      <c r="E370" s="93"/>
      <c r="F370" s="94" t="s">
        <v>369</v>
      </c>
      <c r="G370" s="95" t="s">
        <v>21</v>
      </c>
      <c r="H370" s="95"/>
      <c r="I370" s="92">
        <v>10</v>
      </c>
      <c r="J370" s="22">
        <f t="shared" si="49"/>
        <v>10</v>
      </c>
      <c r="K370" s="7"/>
      <c r="L370" s="7">
        <v>346.12</v>
      </c>
      <c r="M370" s="31"/>
      <c r="N370" s="7">
        <f t="shared" si="50"/>
        <v>346.12</v>
      </c>
      <c r="O370" s="7">
        <f t="shared" si="51"/>
        <v>346.12</v>
      </c>
      <c r="P370" s="104" t="inlineStr">
        <is>
          <t>Добавлено: Дин-рейка, 300мм YDN10-0030 — 10 шт. (узлы СКУД; ИОС5, СО стр.67, поз.49–60; ИОС1, СО стр.55, поз.10).</t>
        </is>
      </c>
      <c r="Q370" s="46" t="s">
        <v>35</v>
      </c>
      <c r="R370" s="46" t="inlineStr">
        <is>
          <t>23/085-И-ИОС5.СО, л. 2, поз. 49–60; 23/085-И-ИОС1.СО, л. 8, разд. 10</t>
        </is>
      </c>
    </row>
    <row r="371" spans="1:22">
      <c r="A371" s="4">
        <f>115+B371</f>
        <v>321</v>
      </c>
      <c r="B371" s="92">
        <v>206</v>
      </c>
      <c r="C371" s="92"/>
      <c r="D371" s="93" t="inlineStr">
        <is>
          <t>27.12.10.120, п.67</t>
        </is>
      </c>
      <c r="E371" s="93"/>
      <c r="F371" s="94" t="s">
        <v>367</v>
      </c>
      <c r="G371" s="95" t="s">
        <v>21</v>
      </c>
      <c r="H371" s="95"/>
      <c r="I371" s="92">
        <v>5</v>
      </c>
      <c r="J371" s="22">
        <f t="shared" si="49"/>
        <v>5</v>
      </c>
      <c r="K371" s="7"/>
      <c r="L371" s="7">
        <v>2076.21</v>
      </c>
      <c r="M371" s="31"/>
      <c r="N371" s="7">
        <f t="shared" si="50"/>
        <v>2076.21</v>
      </c>
      <c r="O371" s="7">
        <f t="shared" si="51"/>
        <v>2076.21</v>
      </c>
      <c r="P371" s="104" t="inlineStr">
        <is>
          <t>Добавлено: IEK YND10-2-07-100 Шина нулевая на DIN рейку 2/7 — 5 шт. (узлы СКУД; ИОС5, СО стр.67, поз.49–60; ИОС1, СО стр.55, поз.10).</t>
        </is>
      </c>
      <c r="Q371" s="46" t="s">
        <v>35</v>
      </c>
      <c r="R371" s="46" t="inlineStr">
        <is>
          <t>23/085-И-ИОС5.СО, л. 2, поз. 49–60; 23/085-И-ИОС1.СО, л. 8, разд. 10</t>
        </is>
      </c>
    </row>
    <row r="372" spans="1:22">
      <c r="A372" s="4">
        <f>115+B372</f>
        <v>322</v>
      </c>
      <c r="B372" s="92">
        <v>207</v>
      </c>
      <c r="C372" s="92"/>
      <c r="D372" s="93" t="s">
        <v>371</v>
      </c>
      <c r="E372" s="93"/>
      <c r="F372" s="94" t="s">
        <v>262</v>
      </c>
      <c r="G372" s="95" t="s">
        <v>33</v>
      </c>
      <c r="H372" s="95"/>
      <c r="I372" s="92">
        <v>1</v>
      </c>
      <c r="J372" s="22">
        <f t="shared" si="49"/>
        <v>1</v>
      </c>
      <c r="K372" s="7"/>
      <c r="L372" s="7">
        <v>1526</v>
      </c>
      <c r="M372" s="31"/>
      <c r="N372" s="7">
        <f t="shared" si="50"/>
        <v>1526</v>
      </c>
      <c r="O372" s="7">
        <f t="shared" si="51"/>
        <v>1526</v>
      </c>
      <c r="P372" s="104" t="inlineStr">
        <is>
          <t>Добавлено: Установка съемных и выдвижных блоков (модулей, ячеек, ТЭЗ) массой до 5 кг — 1 шт. (узлы СКУД; ИОС5, СО стр.67, поз.49–60; ИОС1, СО стр.55, поз.10). НР/СП без понижения: ТСН-2001.12 п.3.4.6 абз.4, 8-0 п.9; объект не эксплуатируется (ПОС, стр.8).</t>
        </is>
      </c>
      <c r="Q372" s="46" t="s">
        <v>35</v>
      </c>
      <c r="R372" s="46" t="inlineStr">
        <is>
          <t>23/085-И-ИОС5.СО, л. 2, поз. 49–60; 23/085-И-ИОС1.СО, л. 8, разд. 10</t>
        </is>
      </c>
    </row>
    <row r="373" spans="1:22">
      <c r="A373" s="4">
        <f>115+B373</f>
        <v>323</v>
      </c>
      <c r="B373" s="92">
        <v>208</v>
      </c>
      <c r="C373" s="92"/>
      <c r="D373" s="93" t="s">
        <v>466</v>
      </c>
      <c r="E373" s="93"/>
      <c r="F373" s="94" t="s">
        <v>370</v>
      </c>
      <c r="G373" s="95" t="s">
        <v>21</v>
      </c>
      <c r="H373" s="95"/>
      <c r="I373" s="92">
        <v>1</v>
      </c>
      <c r="J373" s="22">
        <f t="shared" si="49"/>
        <v>1</v>
      </c>
      <c r="K373" s="7"/>
      <c r="L373" s="7">
        <v>135.38999999999999</v>
      </c>
      <c r="M373" s="31"/>
      <c r="N373" s="7">
        <f t="shared" si="50"/>
        <v>135.39</v>
      </c>
      <c r="O373" s="7">
        <f t="shared" si="51"/>
        <v>135.39</v>
      </c>
      <c r="P373" s="104" t="inlineStr">
        <is>
          <t>Добавлено: Модульный разъем ONI РРМ78/4PYF14A для РЭК78/4MY4 IEK RRP20D-RRM-4 — 1 шт. (узлы СКУД; ИОС5, СО стр.67, поз.49–60; ИОС1, СО стр.55, поз.10).</t>
        </is>
      </c>
      <c r="Q373" s="46" t="s">
        <v>35</v>
      </c>
      <c r="R373" s="46" t="inlineStr">
        <is>
          <t>23/085-И-ИОС5.СО, л. 2, поз. 49–60; 23/085-И-ИОС1.СО, л. 8, разд. 10</t>
        </is>
      </c>
    </row>
    <row r="374" spans="1:22">
      <c r="A374" s="4">
        <f>115+B374</f>
        <v>324</v>
      </c>
      <c r="B374" s="92">
        <v>209</v>
      </c>
      <c r="C374" s="92"/>
      <c r="D374" s="93" t="inlineStr">
        <is>
          <t>27.33.13.190, п.64</t>
        </is>
      </c>
      <c r="E374" s="93"/>
      <c r="F374" s="94" t="s">
        <v>372</v>
      </c>
      <c r="G374" s="95" t="s">
        <v>21</v>
      </c>
      <c r="H374" s="95"/>
      <c r="I374" s="92">
        <v>1</v>
      </c>
      <c r="J374" s="22">
        <f t="shared" si="49"/>
        <v>1</v>
      </c>
      <c r="K374" s="7"/>
      <c r="L374" s="7">
        <v>1797.48</v>
      </c>
      <c r="M374" s="31"/>
      <c r="N374" s="7">
        <f t="shared" si="50"/>
        <v>1797.48</v>
      </c>
      <c r="O374" s="7">
        <f t="shared" si="51"/>
        <v>1797.48</v>
      </c>
      <c r="P374" s="104" t="inlineStr">
        <is>
          <t>Добавлен блок розеток LANMASTER TWT-PDU19-10A8C3 телекоммуникационного шкафа СКУД (ИОС1.СО стр.55, поз.10.2).</t>
        </is>
      </c>
      <c r="Q374" s="46" t="s">
        <v>35</v>
      </c>
      <c r="R374" s="46" t="inlineStr">
        <is>
          <t>23/085-И-ИОС1.СО, л. 8, поз. 10.1–10.2; 23/085-И-ИОС5.СО, л. 2, поз. 49–60</t>
        </is>
      </c>
    </row>
    <row r="375" spans="1:22">
      <c r="A375" s="4">
        <f>115+B375</f>
        <v>325</v>
      </c>
      <c r="B375" s="92">
        <v>210</v>
      </c>
      <c r="C375" s="92"/>
      <c r="D375" s="93" t="s">
        <v>66</v>
      </c>
      <c r="E375" s="93"/>
      <c r="F375" s="94" t="s">
        <v>263</v>
      </c>
      <c r="G375" s="95" t="s">
        <v>33</v>
      </c>
      <c r="H375" s="95"/>
      <c r="I375" s="92">
        <v>6</v>
      </c>
      <c r="J375" s="22">
        <f t="shared" ref="J375:J383" si="53">H375+I375</f>
        <v>6</v>
      </c>
      <c r="K375" s="7"/>
      <c r="L375" s="7">
        <v>14680.72</v>
      </c>
      <c r="M375" s="31"/>
      <c r="N375" s="7">
        <f t="shared" si="50"/>
        <v>14680.72</v>
      </c>
      <c r="O375" s="7">
        <f t="shared" si="51"/>
        <v>14680.72</v>
      </c>
      <c r="P375" s="104" t="inlineStr">
        <is>
          <t>Добавлено: 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А. 1+5 — 6 шт. (узлы СКУД; ИОС5, СО стр.67, поз.49–60; ИОС1, СО стр.55, поз.10). НР/СП без понижения: ТСН-2001.12 п.3.4.6 абз.4, 8-0 п.9; объект не эксплуатируется (ПОС, стр.8).</t>
        </is>
      </c>
      <c r="Q375" s="46" t="s">
        <v>35</v>
      </c>
      <c r="R375" s="46" t="inlineStr">
        <is>
          <t>23/085-И-ИОС5.СО, л. 2, поз. 49–60; 23/085-И-ИОС1.СО, л. 8, разд. 10</t>
        </is>
      </c>
    </row>
    <row r="376" spans="1:22">
      <c r="A376" s="4">
        <f>115+B376</f>
        <v>326</v>
      </c>
      <c r="B376" s="92">
        <v>211</v>
      </c>
      <c r="C376" s="92"/>
      <c r="D376" s="93" t="inlineStr">
        <is>
          <t>27.33.11.110, п.65</t>
        </is>
      </c>
      <c r="E376" s="93"/>
      <c r="F376" s="94" t="s">
        <v>373</v>
      </c>
      <c r="G376" s="95" t="s">
        <v>21</v>
      </c>
      <c r="H376" s="95"/>
      <c r="I376" s="92">
        <v>1</v>
      </c>
      <c r="J376" s="22">
        <f t="shared" si="53"/>
        <v>1</v>
      </c>
      <c r="K376" s="7"/>
      <c r="L376" s="7">
        <v>142.96</v>
      </c>
      <c r="M376" s="31"/>
      <c r="N376" s="7">
        <f t="shared" si="50"/>
        <v>142.96</v>
      </c>
      <c r="O376" s="7">
        <f t="shared" si="51"/>
        <v>142.96</v>
      </c>
      <c r="P376" s="104" t="inlineStr">
        <is>
          <t>Добавлено: MVA20-1-016-C, Выключатель автоматический ВА47-29 1Р 16А 4,5кА х-ка С ИЭК — 1 шт. (узлы СКУД; ИОС5, СО стр.67, поз.49–60; ИОС1, СО стр.55, поз.10).</t>
        </is>
      </c>
      <c r="Q376" s="46" t="s">
        <v>35</v>
      </c>
      <c r="R376" s="46" t="inlineStr">
        <is>
          <t>23/085-И-ИОС5.СО, л. 2, поз. 49–60; 23/085-И-ИОС1.СО, л. 8, разд. 10</t>
        </is>
      </c>
    </row>
    <row r="377" spans="1:22">
      <c r="A377" s="4">
        <f>115+B377</f>
        <v>327</v>
      </c>
      <c r="B377" s="92">
        <v>212</v>
      </c>
      <c r="C377" s="92"/>
      <c r="D377" s="93" t="inlineStr">
        <is>
          <t>27.33.11.110, п.66</t>
        </is>
      </c>
      <c r="E377" s="93"/>
      <c r="F377" s="94" t="s">
        <v>374</v>
      </c>
      <c r="G377" s="95" t="s">
        <v>21</v>
      </c>
      <c r="H377" s="95"/>
      <c r="I377" s="92">
        <v>5</v>
      </c>
      <c r="J377" s="22">
        <f t="shared" si="53"/>
        <v>5</v>
      </c>
      <c r="K377" s="7"/>
      <c r="L377" s="7">
        <v>860.69</v>
      </c>
      <c r="M377" s="31"/>
      <c r="N377" s="7">
        <f t="shared" si="50"/>
        <v>860.69</v>
      </c>
      <c r="O377" s="7">
        <f t="shared" si="51"/>
        <v>860.69</v>
      </c>
      <c r="P377" s="104" t="inlineStr">
        <is>
          <t>Добавлено: IEK MVA20-1-006-C Выключатель авт. мод. 1п C 6А ВА 47-29 4.5кА — 5 шт. (узлы СКУД; ИОС5, СО стр.67, поз.49–60; ИОС1, СО стр.55, поз.10).</t>
        </is>
      </c>
      <c r="Q377" s="46" t="s">
        <v>35</v>
      </c>
      <c r="R377" s="46" t="inlineStr">
        <is>
          <t>23/085-И-ИОС5.СО, л. 2, поз. 49–60; 23/085-И-ИОС1.СО, л. 8, разд. 10</t>
        </is>
      </c>
    </row>
    <row r="378" spans="1:22">
      <c r="A378" s="4">
        <f>115+B378</f>
        <v>328</v>
      </c>
      <c r="B378" s="92">
        <v>213</v>
      </c>
      <c r="C378" s="92"/>
      <c r="D378" s="93" t="s">
        <v>415</v>
      </c>
      <c r="E378" s="93"/>
      <c r="F378" s="94" t="s">
        <v>381</v>
      </c>
      <c r="G378" s="95" t="s">
        <v>24</v>
      </c>
      <c r="H378" s="95"/>
      <c r="I378" s="98">
        <v>0.01</v>
      </c>
      <c r="J378" s="22">
        <f t="shared" si="53"/>
        <v>0.01</v>
      </c>
      <c r="K378" s="7"/>
      <c r="L378" s="7">
        <v>1264.63</v>
      </c>
      <c r="M378" s="31"/>
      <c r="N378" s="7">
        <f t="shared" si="50"/>
        <v>1264.63</v>
      </c>
      <c r="O378" s="7">
        <f t="shared" si="51"/>
        <v>1264.63</v>
      </c>
      <c r="P378" s="104" t="inlineStr">
        <is>
          <t>Добавлено: Монтаж розетки штепсельной полугерметической и герметической — 1 шт. (узлы СКУД; ИОС5, СО стр.67, поз.49–60; ИОС1, СО стр.55, поз.10). НР/СП без понижения: ТСН-2001.12 п.3.4.6 абз.4, 8-0 п.9; объект не эксплуатируется (ПОС, стр.8).</t>
        </is>
      </c>
      <c r="Q378" s="46" t="s">
        <v>35</v>
      </c>
      <c r="R378" s="46" t="inlineStr">
        <is>
          <t>23/085-И-ИОС5.СО, л. 2, поз. 49–60; 23/085-И-ИОС1.СО, л. 8, разд. 10</t>
        </is>
      </c>
    </row>
    <row r="379" spans="1:22">
      <c r="A379" s="4">
        <f>115+B379</f>
        <v>329</v>
      </c>
      <c r="B379" s="92">
        <v>214</v>
      </c>
      <c r="C379" s="92"/>
      <c r="D379" s="93" t="inlineStr">
        <is>
          <t>27.33.13.110, п.68</t>
        </is>
      </c>
      <c r="E379" s="93"/>
      <c r="F379" s="94" t="s">
        <v>496</v>
      </c>
      <c r="G379" s="95" t="s">
        <v>21</v>
      </c>
      <c r="H379" s="95"/>
      <c r="I379" s="92">
        <v>1</v>
      </c>
      <c r="J379" s="22">
        <f t="shared" si="53"/>
        <v>1</v>
      </c>
      <c r="K379" s="7"/>
      <c r="L379" s="7">
        <v>225.69</v>
      </c>
      <c r="M379" s="31"/>
      <c r="N379" s="7">
        <f t="shared" si="50"/>
        <v>225.69</v>
      </c>
      <c r="O379" s="7">
        <f t="shared" si="51"/>
        <v>225.69</v>
      </c>
      <c r="P379" s="104" t="inlineStr">
        <is>
          <t>Добавлена розетка на DIN-рейку MRD10-16 центрального узла СКУД (ИОС5, СО стр.67, поз.52).</t>
        </is>
      </c>
      <c r="Q379" s="46" t="s">
        <v>35</v>
      </c>
      <c r="R379" s="46" t="inlineStr">
        <is>
          <t>23/085-И-ИОС5.СО, л. 2, поз. 49–60; 23/085-И-ИОС1.СО, л. 8, разд. 10</t>
        </is>
      </c>
    </row>
    <row r="380" spans="1:22">
      <c r="A380" s="4">
        <f>115+B380</f>
        <v>330</v>
      </c>
      <c r="B380" s="92">
        <v>215</v>
      </c>
      <c r="C380" s="92"/>
      <c r="D380" s="93" t="s">
        <v>49</v>
      </c>
      <c r="E380" s="93"/>
      <c r="F380" s="94" t="s">
        <v>264</v>
      </c>
      <c r="G380" s="95" t="s">
        <v>33</v>
      </c>
      <c r="H380" s="95"/>
      <c r="I380" s="92">
        <v>6</v>
      </c>
      <c r="J380" s="22">
        <f t="shared" si="53"/>
        <v>6</v>
      </c>
      <c r="K380" s="7"/>
      <c r="L380" s="7">
        <v>11066.65</v>
      </c>
      <c r="M380" s="31"/>
      <c r="N380" s="7">
        <f t="shared" si="50"/>
        <v>11066.65</v>
      </c>
      <c r="O380" s="7">
        <f t="shared" si="51"/>
        <v>11066.65</v>
      </c>
      <c r="P380" s="104" t="inlineStr">
        <is>
          <t>Добавлено: Монтаж прибора измерения и защиты с количеством подключаемых концов до 2. 1+5 — 6 шт. (узлы СКУД; ИОС5, СО стр.67, поз.49–60; ИОС1, СО стр.55, поз.10). НР/СП без понижения: ТСН-2001.12 п.3.4.6 абз.4, 8-0 п.9; объект не эксплуатируется (ПОС, стр.8).</t>
        </is>
      </c>
      <c r="Q380" s="46" t="s">
        <v>35</v>
      </c>
      <c r="R380" s="46" t="inlineStr">
        <is>
          <t>23/085-И-ИОС5.СО, л. 2, поз. 49–60; 23/085-И-ИОС1.СО, л. 8, разд. 10</t>
        </is>
      </c>
    </row>
    <row r="381" spans="1:22">
      <c r="A381" s="4">
        <f>115+B381</f>
        <v>331</v>
      </c>
      <c r="B381" s="92">
        <v>216</v>
      </c>
      <c r="C381" s="92"/>
      <c r="D381" s="93" t="inlineStr">
        <is>
          <t>27.12.24.130, п.71</t>
        </is>
      </c>
      <c r="E381" s="93"/>
      <c r="F381" s="94" t="s">
        <v>375</v>
      </c>
      <c r="G381" s="95" t="s">
        <v>21</v>
      </c>
      <c r="H381" s="95"/>
      <c r="I381" s="92">
        <v>6</v>
      </c>
      <c r="J381" s="22">
        <f t="shared" si="53"/>
        <v>6</v>
      </c>
      <c r="K381" s="7"/>
      <c r="L381" s="7">
        <v>1469.58</v>
      </c>
      <c r="M381" s="31"/>
      <c r="N381" s="7">
        <f t="shared" si="50"/>
        <v>1469.58</v>
      </c>
      <c r="O381" s="7">
        <f t="shared" si="51"/>
        <v>1469.58</v>
      </c>
      <c r="P381" s="104" t="inlineStr">
        <is>
          <t>Добавлены шесть промежуточных реле РЭК78/4 12 В узлов СКУД (ИОС5, СО стр.67, поз.55, 57).</t>
        </is>
      </c>
      <c r="Q381" s="46" t="s">
        <v>35</v>
      </c>
      <c r="R381" s="46" t="inlineStr">
        <is>
          <t>23/085-И-ИОС5.СО, л. 2, поз. 49–60; 23/085-И-ИОС1.СО, л. 8, разд. 10</t>
        </is>
      </c>
    </row>
    <row r="382" spans="1:22">
      <c r="A382" s="4">
        <f>115+B382</f>
        <v>332</v>
      </c>
      <c r="B382" s="92">
        <v>217</v>
      </c>
      <c r="C382" s="92"/>
      <c r="D382" s="93" t="s">
        <v>466</v>
      </c>
      <c r="E382" s="93"/>
      <c r="F382" s="94" t="s">
        <v>370</v>
      </c>
      <c r="G382" s="95" t="s">
        <v>21</v>
      </c>
      <c r="H382" s="95"/>
      <c r="I382" s="92">
        <v>5</v>
      </c>
      <c r="J382" s="22">
        <f t="shared" si="53"/>
        <v>5</v>
      </c>
      <c r="K382" s="7"/>
      <c r="L382" s="7">
        <v>676.97</v>
      </c>
      <c r="M382" s="31"/>
      <c r="N382" s="7">
        <f t="shared" si="50"/>
        <v>676.97</v>
      </c>
      <c r="O382" s="7">
        <f t="shared" si="51"/>
        <v>676.97</v>
      </c>
      <c r="P382" s="104" t="inlineStr">
        <is>
          <t>Добавлено: Модульный разъем ONI РРМ78/4PYF14A для РЭК78/4MY4 IEK RRP20D-RRM-4 — 5 шт. (узлы СКУД; ИОС5, СО стр.67, поз.49–60; ИОС1, СО стр.55, поз.10).</t>
        </is>
      </c>
      <c r="Q382" s="46" t="s">
        <v>35</v>
      </c>
      <c r="R382" s="46" t="inlineStr">
        <is>
          <t>23/085-И-ИОС5.СО, л. 2, поз. 49–60; 23/085-И-ИОС1.СО, л. 8, разд. 10</t>
        </is>
      </c>
    </row>
    <row r="383" spans="1:22">
      <c r="A383" s="4">
        <f>115+B383</f>
        <v>333</v>
      </c>
      <c r="B383" s="92">
        <v>218</v>
      </c>
      <c r="C383" s="92"/>
      <c r="D383" s="93" t="inlineStr">
        <is>
          <t>32.10.51.112, п.73</t>
        </is>
      </c>
      <c r="E383" s="93"/>
      <c r="F383" s="94" t="s">
        <v>376</v>
      </c>
      <c r="G383" s="95" t="s">
        <v>21</v>
      </c>
      <c r="H383" s="95"/>
      <c r="I383" s="92">
        <v>5</v>
      </c>
      <c r="J383" s="22">
        <f t="shared" si="53"/>
        <v>5</v>
      </c>
      <c r="K383" s="7"/>
      <c r="L383" s="7">
        <v>12.22</v>
      </c>
      <c r="M383" s="31"/>
      <c r="N383" s="7">
        <f t="shared" si="50"/>
        <v>12.22</v>
      </c>
      <c r="O383" s="7">
        <f t="shared" ref="O375:O383" si="54">N383-K383</f>
        <v>12.22</v>
      </c>
      <c r="P383" s="104" t="inlineStr">
        <is>
          <t>Добавлено: 1N4007, Диод выпрямительный 1А 1000В [DO-41] — 5 шт. (узлы СКУД; ИОС5, СО стр.67, поз.49–60; ИОС1, СО стр.55, поз.10).</t>
        </is>
      </c>
      <c r="Q383" s="46" t="s">
        <v>35</v>
      </c>
      <c r="R383" s="46" t="inlineStr">
        <is>
          <t>23/085-И-ИОС5.СО, л. 2, поз. 49–60; 23/085-И-ИОС1.СО, л. 8, разд. 10</t>
        </is>
      </c>
    </row>
    <row r="384" spans="1:22">
      <c r="A384" s="4"/>
      <c r="B384" s="8"/>
      <c r="C384" s="9"/>
      <c r="D384" s="9"/>
      <c r="E384" s="10"/>
      <c r="F384" s="10"/>
      <c r="G384" s="5"/>
      <c r="H384" s="8"/>
      <c r="I384" s="8"/>
      <c r="J384" s="24"/>
      <c r="K384" s="7"/>
      <c r="L384" s="7"/>
      <c r="M384" s="31"/>
      <c r="N384" s="7"/>
      <c r="O384" s="7"/>
      <c r="P384" s="34"/>
      <c r="Q384" s="42"/>
      <c r="R384" s="42"/>
    </row>
    <row r="385" spans="1:22" s="14" customFormat="1" ht="30.75" customHeight="1">
      <c r="A385" s="81" t="s">
        <v>27</v>
      </c>
      <c r="B385" s="82"/>
      <c r="C385" s="82"/>
      <c r="D385" s="83"/>
      <c r="E385" s="43"/>
      <c r="F385" s="43"/>
      <c r="G385" s="43"/>
      <c r="H385" s="25"/>
      <c r="I385" s="25"/>
      <c r="J385" s="25"/>
      <c r="K385" s="107">
        <f>SUM(K12:K384)</f>
        <v>1916305.4</v>
      </c>
      <c r="L385" s="107">
        <f>SUM(L12:L384)</f>
        <v>14797394.2</v>
      </c>
      <c r="M385" s="108">
        <f>SUM(M12:M384)</f>
        <v>-1107890.17</v>
      </c>
      <c r="N385" s="107">
        <f>SUM(N12:N384)</f>
        <v>15605809.43</v>
      </c>
      <c r="O385" s="107">
        <f>SUM(O12:O384)</f>
        <v>13689504.03</v>
      </c>
      <c r="P385" s="43"/>
      <c r="Q385" s="43"/>
      <c r="R385" s="43"/>
      <c r="U385" s="55"/>
      <c r="V385" s="56"/>
    </row>
    <row r="387" spans="2:17" ht="15.75">
      <c r="B387" s="61" t="s">
        <v>29</v>
      </c>
      <c r="C387" s="61"/>
      <c r="D387" s="61"/>
      <c r="K387" s="44"/>
      <c r="N387" s="38"/>
      <c r="O387" s="38"/>
    </row>
    <row r="388" spans="2:17" ht="15">
      <c r="M388" s="33"/>
      <c r="P388" s="53"/>
      <c r="Q388" s="54"/>
    </row>
    <row r="389" spans="2:17">
      <c r="K389" s="109">
        <v>1916305.4</v>
      </c>
      <c r="L389" s="109">
        <v>14797394.2</v>
      </c>
      <c r="M389" s="109">
        <v>-1107890.17</v>
      </c>
      <c r="N389" s="7">
        <f t="shared" ref="N389" si="55">K389+L389+M389</f>
        <v>15605809.43</v>
      </c>
      <c r="O389" s="7">
        <f t="shared" ref="O389" si="56">N389-K389</f>
        <v>13689504.03</v>
      </c>
      <c r="P389" s="53" t="inlineStr">
        <is>
          <t>Контроль: итог ЛСР = Total 02-01-02-Электрооборудование-и-освещение-добавленные-r68d.gsfx</t>
        </is>
      </c>
    </row>
    <row r="390" spans="2:17">
      <c r="K390" s="110">
        <f>K389-K385</f>
        <v>0</v>
      </c>
      <c r="L390" s="110">
        <f t="shared" ref="L390:O390" si="57">L389-L385</f>
        <v>0</v>
      </c>
      <c r="M390" s="110">
        <f t="shared" si="57"/>
        <v>0</v>
      </c>
      <c r="N390" s="110">
        <f t="shared" si="57"/>
        <v>0</v>
      </c>
      <c r="O390" s="110">
        <f t="shared" si="57"/>
        <v>0</v>
      </c>
    </row>
    <row r="395" spans="2:17" ht="15">
      <c r="K395" s="36"/>
      <c r="O395" s="38"/>
    </row>
    <row r="396" spans="2:17" ht="15">
      <c r="K396" s="37"/>
    </row>
    <row r="397" spans="2:17" ht="15">
      <c r="K397" s="36"/>
    </row>
  </sheetData>
  <mergeCells count="57">
    <mergeCell ref="B365:F365"/>
    <mergeCell ref="B290:F290"/>
    <mergeCell ref="B302:G302"/>
    <mergeCell ref="B329:H329"/>
    <mergeCell ref="B346:F346"/>
    <mergeCell ref="B360:F360"/>
    <mergeCell ref="B212:F212"/>
    <mergeCell ref="B223:H223"/>
    <mergeCell ref="B265:F265"/>
    <mergeCell ref="B266:F266"/>
    <mergeCell ref="B281:F281"/>
    <mergeCell ref="B174:F174"/>
    <mergeCell ref="B188:F188"/>
    <mergeCell ref="B189:F189"/>
    <mergeCell ref="B196:E196"/>
    <mergeCell ref="B203:E203"/>
    <mergeCell ref="K6:N6"/>
    <mergeCell ref="B11:E11"/>
    <mergeCell ref="A385:D385"/>
    <mergeCell ref="A1:R1"/>
    <mergeCell ref="A4:H4"/>
    <mergeCell ref="O6:O7"/>
    <mergeCell ref="P6:P7"/>
    <mergeCell ref="Q6:R6"/>
    <mergeCell ref="B130:E130"/>
    <mergeCell ref="B141:F141"/>
    <mergeCell ref="B142:E142"/>
    <mergeCell ref="B72:E72"/>
    <mergeCell ref="B76:E76"/>
    <mergeCell ref="B98:E98"/>
    <mergeCell ref="B99:E99"/>
    <mergeCell ref="B39:E39"/>
    <mergeCell ref="B48:E48"/>
    <mergeCell ref="B55:E55"/>
    <mergeCell ref="B119:F119"/>
    <mergeCell ref="G6:G7"/>
    <mergeCell ref="B10:E10"/>
    <mergeCell ref="B32:E32"/>
    <mergeCell ref="A9:H9"/>
    <mergeCell ref="A6:A7"/>
    <mergeCell ref="B6:B7"/>
    <mergeCell ref="C6:D6"/>
    <mergeCell ref="E6:F6"/>
    <mergeCell ref="H6:J6"/>
    <mergeCell ref="B12:E12"/>
    <mergeCell ref="B21:F21"/>
    <mergeCell ref="B107:E107"/>
    <mergeCell ref="B143:E143"/>
    <mergeCell ref="B146:E146"/>
    <mergeCell ref="B159:E159"/>
    <mergeCell ref="B163:F163"/>
    <mergeCell ref="B184:E184"/>
    <mergeCell ref="P388:Q388"/>
    <mergeCell ref="U385:V385"/>
    <mergeCell ref="U242:V242"/>
    <mergeCell ref="U309:V309"/>
    <mergeCell ref="B387:D387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2026-06-09T12:34:02Z</cp:lastPrinted>
  <dcterms:created xsi:type="dcterms:W3CDTF">2024-06-20T13:41:56Z</dcterms:created>
  <dcterms:modified xsi:type="dcterms:W3CDTF">2026-06-09T13:39:23Z</dcterms:modified>
</cp:coreProperties>
</file>