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3250" windowHeight="12315"/>
  </bookViews>
  <sheets>
    <sheet name="Table 3" sheetId="3" r:id="rId1"/>
  </sheets>
  <definedNames>
    <definedName name="_xlnm.Print_Titles" localSheetId="0">'Table 3'!$8:$8</definedName>
    <definedName name="_xlnm.Print_Area" localSheetId="0">'Table 3'!$A$1:$R$286</definedName>
  </definedNames>
  <calcPr calcId="145621" iterate="1" calcMode="auto" fullCalcOnLoad="1" forceFullCalc="1"/>
</workbook>
</file>

<file path=xl/sharedStrings.xml><?xml version="1.0" encoding="utf-8"?>
<sst xmlns="http://schemas.openxmlformats.org/spreadsheetml/2006/main" count="1104" uniqueCount="464">
  <si>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</si>
  <si>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 xml:space="preserve">  Сопоставительная ведомость  изменений  видов,  объемов  работ  и сметной  стоимости </t>
  </si>
  <si>
    <t>№ п/п</t>
  </si>
  <si>
    <t>Номер п/п в локальной смете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</si>
  <si>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</si>
  <si>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</si>
  <si>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t>Ед. изм.</t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</si>
  <si>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</si>
  <si>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</si>
  <si>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</si>
  <si>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</si>
  <si>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</si>
  <si>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t>до изменений</t>
  </si>
  <si>
    <t>после  изменений</t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</si>
  <si>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</si>
  <si>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</si>
  <si>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</si>
  <si>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t>снижение (-)</t>
  </si>
  <si>
    <t>Работы, предусмотренные сметами 2018 г.
ЛС №02-01-03_искл, ЛС № 02-01-03 (2018 г.), частично ЛС № 02-01-03_доб.
Нумерация по ЛС № 02-01-03_искл (по доб. работам - по ЛС № 02-01-03_доб. - указана в скобках)</t>
  </si>
  <si>
    <t>Раздел 1. Демонтаж</t>
  </si>
  <si>
    <t>6.65-22-3</t>
  </si>
  <si>
    <t>РАЗБОРКА ВОЗДУХОВОДОВ ИЗ ЛИСТОВОЙ СТАЛИ ТОЛЩИНОЙ ДО 0,9 ММ, ДИАМЕТР/ПЕРИМЕТР ДО 320/1000 ММ</t>
  </si>
  <si>
    <t>Разборка воздуховодов из листовой стали толщиной до 0,9 мм, диаметр/периметр до 320/1000 мм</t>
  </si>
  <si>
    <t>100м2</t>
  </si>
  <si>
    <t>117/15-ОВ</t>
  </si>
  <si>
    <t>6.65-12-1</t>
  </si>
  <si>
    <t>ДЕМОНТАЖ РАДИАТОРА МАССОЙ ДО 80 КГ</t>
  </si>
  <si>
    <t>Демонтаж радиатора массой до 80 кг</t>
  </si>
  <si>
    <t>100шт</t>
  </si>
  <si>
    <t>6.65-12-2</t>
  </si>
  <si>
    <t>ДЕМОНТАЖ РАДИАТОРА МАССОЙ ДО 160КГ</t>
  </si>
  <si>
    <t>6.65-1-1</t>
  </si>
  <si>
    <t>РАЗБОРКА ТРУБОПРОВОДОВ ИЗ ВОДОГАЗОПРОВОДНЫХ ТРУБ ДИАМЕТРОМ ДО 25 ММ</t>
  </si>
  <si>
    <t>Разборка трубопроводов из водогазопроводных труб диаметром до 25 мм</t>
  </si>
  <si>
    <t>100м</t>
  </si>
  <si>
    <t>6.65-23-2</t>
  </si>
  <si>
    <t>ДЕМОНТАЖ ЦЕНТРОБЕЖНЫХ ВЕНТИЛЯТОРОВ МАССОЙ ДО 0,12 Т</t>
  </si>
  <si>
    <t>10 вентиляторов</t>
  </si>
  <si>
    <t>3.20-40-1</t>
  </si>
  <si>
    <t>УСТАНОВКА КАМЕР ПРИТОЧНЫХ ТИПОВЫХ БЕЗ СЕКЦИИ ОРОШЕНИЯ И УСТАНОВОК ПРИТОЧНЫХ ПРОИЗВОДИТЕЛЬНОСТЬЮ ТЫС.М3/ЧАС, ДО 10</t>
  </si>
  <si>
    <t>1 камера</t>
  </si>
  <si>
    <t>6.65-3-2</t>
  </si>
  <si>
    <t>ДЕМОНТАЖ ВЕНТИЛЯ</t>
  </si>
  <si>
    <t>3.20-9-2</t>
  </si>
  <si>
    <t>УСТАНОВКА РЕШЕТОК ЖАЛЮЗИЙНЫХ ПЛОЩАДЬЮ В СВЕТУ, М2, ДО 1</t>
  </si>
  <si>
    <t>1 решетка</t>
  </si>
  <si>
    <t>6.69-9-1</t>
  </si>
  <si>
    <t>ЗАДЕЛКА ОТВЕРСТИЙ В КИРПИЧНЫХ СТЕНАХ В МЕСТАХ ПРОХОДА ТРУБОПРОВОДОВ</t>
  </si>
  <si>
    <t>100 ОТВЕРСТИЙ</t>
  </si>
  <si>
    <t>Раздел2. Вентиляция</t>
  </si>
  <si>
    <t>10(1)</t>
  </si>
  <si>
    <t xml:space="preserve">3.20-1-1                                               </t>
  </si>
  <si>
    <t xml:space="preserve">ПРОКЛАДКА ВОЗДУХОВОДОВ ИЗ ЧЕРНОЙ, ОЦИНКОВАННОЙ СТАЛИ И АЛЮМИНИЯ ТОЛЩИНОЙ 0,5 ММ ДИАМЕТРОМ ДО 200 ММ                                                                                                          </t>
  </si>
  <si>
    <t xml:space="preserve">11    (2)                                                                              </t>
  </si>
  <si>
    <t xml:space="preserve">3.20-1-2                                                                                                                                    </t>
  </si>
  <si>
    <t xml:space="preserve">3.20-60-1                                                                                                                               </t>
  </si>
  <si>
    <t xml:space="preserve">ПРОКЛАДКА ВОЗДУХОВОДОВ ИЗ ЧЕРНОЙ, ОЦИНКОВАННОЙ СТАЛИ И АЛЮМИНИЯ ТОЛЩИНОЙ 0,5 ММ ПЕРИМЕТРОМ, ММ ДО 600   </t>
  </si>
  <si>
    <t>100 м2 поверхности</t>
  </si>
  <si>
    <t>12 (3)</t>
  </si>
  <si>
    <t xml:space="preserve">3.20-1-3                                                                                   1.19-3-12                                                   </t>
  </si>
  <si>
    <t>3.20-60-2</t>
  </si>
  <si>
    <t xml:space="preserve">ПРОКЛАДКА ВОЗДУХОВОДОВ ИЗ ЧЕРНОЙ, ОЦИНКОВАННОЙ СТАЛИ И АЛЮМИНИЯ ТОЛЩИНОЙ 0,5 ММ ПЕРИМЕТРОМ, ММ 800,1000   </t>
  </si>
  <si>
    <t xml:space="preserve">3.20-1-9
ТЧ п.1.20/ 1.19-3-12                                                     </t>
  </si>
  <si>
    <t xml:space="preserve">ПРОКЛАДКА ВОЗДУХОВОДОВ ИЗ ЧЕРНОЙ, ОЦИНКОВАННОЙ СТАЛИ И АЛЮМИНИЯ ТОЛЩИНОЙ 0,7 ММ ПЕРИМЕТРОМ 900 ММ       </t>
  </si>
  <si>
    <t xml:space="preserve">ПРОКЛАДКА ВОЗДУХОВОДОВ ИЗ ЧЕРНОЙ, ОЦИНКОВАННОЙ СТАЛИ И АЛЮМИНИЯ ТОЛЩИНОЙ 0,7 ММ ПЕРИМЕТРОМ 900 ММ    </t>
  </si>
  <si>
    <t xml:space="preserve">3.20-1-10
ТЧ п.1.20 /  1.19-3-13                                                    </t>
  </si>
  <si>
    <t xml:space="preserve">ПРОКЛАДКА ВОЗДУХОВОДОВ ИЗ ЧЕРНОЙ, ОЦИНКОВАННОЙ СТАЛИ И АЛЮМИНИЯ ТОЛЩИНОЙ 0,7 ММ ПЕРИМЕТРОМ ОТ 1100 ДО 1600 ММ   </t>
  </si>
  <si>
    <t xml:space="preserve">ПРОКЛАДКА ВОЗДУХОВОДОВ ИЗ ЧЕРНОЙ, ОЦИНКОВАННОЙ СТАЛИ И АЛЮМИНИЯ ТОЛЩИНОЙ 0,7 ММ ПЕРИМЕТРОМ ОТ 1100 ДО 1600 ММ  </t>
  </si>
  <si>
    <t>15                     (5)</t>
  </si>
  <si>
    <t xml:space="preserve">3.20-1-11
ТЧ п.1.20 /  1.19-3-13                                                    </t>
  </si>
  <si>
    <t xml:space="preserve">ПРОКЛАДКА ВОЗДУХОВОДОВ ИЗ ЧЕРНОЙ, ОЦИНКОВАННОЙ СТАЛИ И АЛЮМИНИЯ ТОЛЩИНОЙ 0,7 ММ ПЕРИМЕТРОМ ДО 2400 ММ   </t>
  </si>
  <si>
    <t xml:space="preserve">3.20-1-18
ТЧ п.1.20 / 1.19-3-8                                                    </t>
  </si>
  <si>
    <t xml:space="preserve">ПРОКЛАДКА ВОЗДУХОВОДОВ ИЗ ЧЕРНОЙ, ОЦИНКОВАННОЙ СТАЛИ И АЛЮМИНИЯ ТОЛЩИНОЙ 1,0 ММ ДИАМЕТРОМ ОТ 900 ДО 1000 ММ </t>
  </si>
  <si>
    <t>ПРОКЛАДКА ВОЗДУХОВОДОВ ИЗ ЧЕРНОЙ, ОЦИНКОВАННОЙ СТАЛИ И АЛЮМИНИЯ ТОЛЩИНОЙ 1,0 ММ ДИАМЕТРОМ ОТ 900 ДО 1000 ММ</t>
  </si>
  <si>
    <t xml:space="preserve">3.20-1-28
ТЧ п.1.20 / 1.19-3-13                                                    </t>
  </si>
  <si>
    <t xml:space="preserve">3.20-1-28
ТЧ п.1.20 / 1.19-3-13                                                   </t>
  </si>
  <si>
    <t xml:space="preserve">ПРОКЛАДКА ВОЗДУХОВОДОВ ПРЯМОУГОЛЬНЫХ ИЗ ЧЕРНОЙ, ОЦИНКОВАННОЙ СТАЛИ И АЛЮМИНИЯ, ТОЛЩИНА СТАЛИ ОТ 1 ДО 2 ММ, ПЕРИМЕТР ДО 2000 ММ </t>
  </si>
  <si>
    <t>ПРОКЛАДКА ВОЗДУХОВОДОВ ПРЯМОУГОЛЬНЫХ ИЗ ЧЕРНОЙ, ОЦИНКОВАННОЙ СТАЛИ И АЛЮМИНИЯ, ТОЛЩИНА СТАЛИ ОТ 1 ДО 2 ММ, ПЕРИМЕТР ДО 2000 ММ</t>
  </si>
  <si>
    <t xml:space="preserve">3.20-1-20
ТЧ п.1.20 / 1.19-3-5                                                    </t>
  </si>
  <si>
    <t>ПРОКЛАДКА ВОЗДУХОВОДОВ КРУГЛЫХ ИЗ ЧЕРНОЙ, ОЦИНКОВАННОЙ СТАЛИ И АЛЮМИНИЯ ТОЛЩИНОЙ ОТ1 ММ ДО 2 ММ ДИАМЕТРОМ 315 ММ (до 315)</t>
  </si>
  <si>
    <t xml:space="preserve">3.20-1-21
ТЧ п.1.20 / 1.19-3-7                                                    </t>
  </si>
  <si>
    <t>ПРОКЛАДКА ВОЗДУХОВОДОВ КРУГЛЫХ ИЗ ЧЕРНОЙ, ОЦИНКОВАННОЙ СТАЛИ И АЛЮМИНИЯ ТОЛЩИНОЙ ОТ1 ММ ДО 2 ММ ДИАМЕТРОМ 500 ММ</t>
  </si>
  <si>
    <t xml:space="preserve">3.20-1-22
</t>
  </si>
  <si>
    <t>ПРОКЛАДКА ВОЗДУХОВОДОВ КРУГЛЫХ ИЗ ЧЕРНОЙ, ОЦИНКОВАННОЙ СТАЛИ И АЛЮМИНИЯ ТОЛЩИНОЙ ОТ1 ММ ДО 2 ММ ДИАМЕТРОМ 630 ММ</t>
  </si>
  <si>
    <t xml:space="preserve">3.20-1-27
                                                  </t>
  </si>
  <si>
    <t xml:space="preserve">3.20-1-27
 </t>
  </si>
  <si>
    <t xml:space="preserve">ПРОКЛАДКА ВОЗДУХОВОДОВ ПРЯМОУГОЛЬНЫХ ИЗ ЧЕРНОЙ, ОЦИНКОВАННОЙ СТАЛИ И АЛЮМИНИЯ, ТОЛЩИНА СТАЛИ ОТ 1 ДО 2 ММ, ПЕРИМЕТР ДО 1800 ММ </t>
  </si>
  <si>
    <t>ПРОКЛАДКА ВОЗДУХОВОДОВ ПРЯМОУГОЛЬНЫХ ИЗ ЧЕРНОЙ, ОЦИНКОВАННОЙ СТАЛИ И АЛЮМИНИЯ, ТОЛЩИНА СТАЛИ ОТ 1 ДО 2 ММ, ПЕРИМЕТР ДО 1800 ММ</t>
  </si>
  <si>
    <t>Фасонные части</t>
  </si>
  <si>
    <t xml:space="preserve">3.20-1-1
</t>
  </si>
  <si>
    <t xml:space="preserve">ПРОКЛАДКА ВОЗДУХОВОДОВ ИЗ ЧЕРНОЙ, ОЦИНКОВАННОЙ СТАЛИ И АЛЮМИНИЯ ТОЛЩИНОЙ 0,5 ММ ДИАМЕТРОМ ДО 200 ММ  </t>
  </si>
  <si>
    <t xml:space="preserve">ПРОКЛАДКА ВОЗДУХОВОДОВ ИЗ ЧЕРНОЙ, ОЦИНКОВАННОЙ СТАЛИ И АЛЮМИНИЯ ТОЛЩИНОЙ 0,5 ММ ДИАМЕТРОМ ДО 200 ММ </t>
  </si>
  <si>
    <t xml:space="preserve">1.19-10-1
                                                   </t>
  </si>
  <si>
    <t>ДРОССЕЛЬ-КЛАПАНЫ ДЛЯ РЕГУЛИРОВАНИЯ РАСХОДА ВОЗДУХА, В ОБЕЧАЙКЕ, С СЕКТОРОМ УПРАВЛЕНИЯ, ИЗ ОЦИНКОВАННОЙ СТАЛИ, КРУГЛЫЕ, ДИАМЕТР 250 ММ</t>
  </si>
  <si>
    <t>шт</t>
  </si>
  <si>
    <t xml:space="preserve">ПРОКЛАДКА ВОЗДУХОВОДОВ ИЗ ЧЕРНОЙ, ОЦИНКОВАННОЙ СТАЛИ И АЛЮМИНИЯ ТОЛЩИНОЙ 0,5 ММ ПЕРИМЕТРОМ, ММ ДО 600  </t>
  </si>
  <si>
    <t xml:space="preserve">3.20-1-3
</t>
  </si>
  <si>
    <t xml:space="preserve">ПРОКЛАДКА ВОЗДУХОВОДОВ ИЗ ЧЕРНОЙ, ОЦИНКОВАННОЙ СТАЛИ И АЛЮМИНИЯ ТОЛЩИНОЙ 0,5 ММ ПЕРИМЕТРОМ, ММ 800,1000 </t>
  </si>
  <si>
    <t xml:space="preserve">3.20-1-9
</t>
  </si>
  <si>
    <t>ПРОКЛАДКА ВОЗДУХОВОДОВ ИЗ ЧЕРНОЙ, ОЦИНКОВАННОЙ СТАЛИ И АЛЮМИНИЯ ТОЛЩИНОЙ 0,7 ММ ПЕРИМЕТРОМ 900 ММ</t>
  </si>
  <si>
    <t xml:space="preserve">ПРОКЛАДКА ВОЗДУХОВОДОВ ИЗ ЧЕРНОЙ, ОЦИНКОВАННОЙ СТАЛИ И АЛЮМИНИЯ ТОЛЩИНОЙ 0,7 ММ ПЕРИМЕТРОМ 900 ММ   </t>
  </si>
  <si>
    <t xml:space="preserve">3.20-1-10
</t>
  </si>
  <si>
    <t xml:space="preserve">ПРОКЛАДКА ВОЗДУХОВОДОВ ИЗ ЧЕРНОЙ, ОЦИНКОВАННОЙ СТАЛИ И АЛЮМИНИЯ ТОЛЩИНОЙ 0,7 ММ ПЕРИМЕТРОМ ОТ 1100 ДО 1600 ММ </t>
  </si>
  <si>
    <t xml:space="preserve">3.20-1-11
</t>
  </si>
  <si>
    <t xml:space="preserve">ПРОКЛАДКА ВОЗДУХОВОДОВ ИЗ ЧЕРНОЙ, ОЦИНКОВАННОЙ СТАЛИ И АЛЮМИНИЯ ТОЛЩИНОЙ 0,7 ММ ПЕРИМЕТРОМ ДО 2400 ММ </t>
  </si>
  <si>
    <t xml:space="preserve">3.20-1-12
</t>
  </si>
  <si>
    <t xml:space="preserve">ПРОКЛАДКА ВОЗДУХОВОДОВ ИЗ ЧЕРНОЙ, ОЦИНКОВАННОЙ СТАЛИ И АЛЮМИНИЯ ТОЛЩИНОЙ 0,7 ММ ПЕРИМЕТРОМ ДО 3200 ММ   </t>
  </si>
  <si>
    <t xml:space="preserve">3.20-1-28
</t>
  </si>
  <si>
    <t xml:space="preserve">ПРОКЛАДКА ВОЗДУХОВОДОВ ПРЯМОУГОЛЬНЫХ ИЗ ЧЕРНОЙ, ОЦИНКОВАННОЙ СТАЛИ И АЛЮМИНИЯ, ТОЛЩИНА СТАЛИ ОТ 1 ДО 2 ММ, ПЕРИМЕТР ДО 2000 ММ   </t>
  </si>
  <si>
    <t xml:space="preserve">ПРОКЛАДКА ВОЗДУХОВОДОВ ПРЯМОУГОЛЬНЫХ ИЗ ЧЕРНОЙ, ОЦИНКОВАННОЙ СТАЛИ И АЛЮМИНИЯ, ТОЛЩИНА СТАЛИ ОТ 1 ДО 2 ММ, ПЕРИМЕТР ДО 2000 ММ  </t>
  </si>
  <si>
    <t xml:space="preserve">3.20-1-20
</t>
  </si>
  <si>
    <t xml:space="preserve">3.20-1-27
</t>
  </si>
  <si>
    <t xml:space="preserve">ПРОКЛАДКА ВОЗДУХОВОДОВ ПРЯМОУГОЛЬНЫХ ИЗ ЧЕРНОЙ, ОЦИНКОВАННОЙ СТАЛИ И АЛЮМИНИЯ, ТОЛЩИНА СТАЛИ ОТ 1 ДО 2 ММ, ПЕРИМЕТР ДО 1800 ММ   </t>
  </si>
  <si>
    <t xml:space="preserve">3.20-1-21
</t>
  </si>
  <si>
    <t>СРЕДСТВА КРЕПЛЕНИЯ - ХОМУТ, ИЗ ОЦИНКОВАННОЙ СТАЛИ, МАРКА СТД 205</t>
  </si>
  <si>
    <t>тн</t>
  </si>
  <si>
    <t>Гибкие воздуховоды</t>
  </si>
  <si>
    <t>ПРОКЛАДКА ВОЗДУХОВОДОВ ИЗ ЧЕРНОЙ, ОЦИНКОВАННОЙ СТАЛИ И АЛЮМИНИЯ ТОЛЩИНОЙ 0,5 ММ ДИАМЕТРОМ ДО 200 ММ</t>
  </si>
  <si>
    <t>Коррект.  ПД</t>
  </si>
  <si>
    <t>117/15-АР,
117/15-КР</t>
  </si>
  <si>
    <t>23/085-И-АР, 23/085-И-КР</t>
  </si>
  <si>
    <t>Прочие работы</t>
  </si>
  <si>
    <t>3.26-38-1</t>
  </si>
  <si>
    <t xml:space="preserve">ОКЛЕИВАНИЕ ПОВЕРХНОСТЕЙ ИЗОЛЯЦИИ РУЛОННЫМИ МАТЕРИАЛАМИ (пенофол)       </t>
  </si>
  <si>
    <t xml:space="preserve">ОКЛЕИВАНИЕ ПОВЕРХНОСТЕЙ ИЗОЛЯЦИИ РУЛОННЫМИ МАТЕРИАЛАМИ (пенофол)    </t>
  </si>
  <si>
    <t>м2</t>
  </si>
  <si>
    <t xml:space="preserve">ОКЛЕИВАНИЕ ПОВЕРХНОСТЕЙ ИЗОЛЯЦИИ РУЛОННЫМИ МАТЕРИАЛАМИ    </t>
  </si>
  <si>
    <t>ОКЛЕИВАНИЕ ПОВЕРХНОСТЕЙ ИЗОЛЯЦИИ РУЛОННЫМИ МАТЕРИАЛАМИ</t>
  </si>
  <si>
    <t>38(6)</t>
  </si>
  <si>
    <t>Прайс-лист Лист 107</t>
  </si>
  <si>
    <t xml:space="preserve">ОГНЕЗАЩИТА ДЛЯ ВОЗДУХОВОДОВ ET VENT 30  Ц:326/1,18/5,23 </t>
  </si>
  <si>
    <t>ОГНЕЗАЩИТА ДЛЯ ВОЗДУХОВОДОВ ET VENT 30
19,71 = [240 / 1,22 /  10,18] +  2% Заг.скл</t>
  </si>
  <si>
    <t>39(7)</t>
  </si>
  <si>
    <t xml:space="preserve">3.20-9-1
</t>
  </si>
  <si>
    <t>3.20-9-1</t>
  </si>
  <si>
    <t xml:space="preserve">УСТАНОВКА РЕШЕТОК ЖАЛЮЗИЙНЫХ ПЛОЩАДЬЮ В СВЕТУ, М2, ДО 0,25 </t>
  </si>
  <si>
    <t>Установка решеток жалюзийных площадью в свету до 0,25 м2</t>
  </si>
  <si>
    <t>1.19-11-184</t>
  </si>
  <si>
    <t xml:space="preserve">РЕШЕТКИ ВЕНТИЛЯЦИОННЫЕ, ЖАЛЮЗИЙНЫЕ, РЕГУЛИРУЕМЫЕ, АЛЮМИНИЕВЫЕ, ТИП АМР, РАЗМЕРЫ 600Х200 ММ (АРН 300х300) </t>
  </si>
  <si>
    <t>1.19-11-160</t>
  </si>
  <si>
    <t>РЕШЕТКИ ВЕНТИЛЯЦИОННЫЕ, ЖАЛЮЗИЙНЫЕ, РЕГУЛИРУЕМЫЕ, АЛЮМИНИЕВЫЕ, МАРКА АМР, РАЗМЕР 300Х200 ММ(АМР-К 300х100) и (VKR(D) для КДМ-2м 300х300), (АРН 200х200)</t>
  </si>
  <si>
    <t>1.19-11-173</t>
  </si>
  <si>
    <t>РЕШЕТКИ ВЕНТИЛЯЦИОННЫЕ, ЖАЛЮЗИЙНЫЕ, РЕГУЛИРУЕМЫЕ, СТАЛЬНЫЕ, МАРКА РС-Г, РАЗМЕР 825Х425 ММ (VKR(D) для КДМ-2м 600х500, 600х400, 500х400, 500х500)</t>
  </si>
  <si>
    <t>43 (8)</t>
  </si>
  <si>
    <t>3.20-9-2
ТЧ п.1.20</t>
  </si>
  <si>
    <t>1.19-11-185</t>
  </si>
  <si>
    <t>РЕШЕТКИ ВЕНТИЛЯЦИОННЫЕ, ЖАЛЮЗИЙНЫЕ, РЕГУЛИРУЕМЫЕ, АЛЮМИНИЕВЫЕ, ТИП АМР, РАЗМЕРЫ 800Х300 ММ (АРН 1000х1000, 600х600, 550х550)</t>
  </si>
  <si>
    <t xml:space="preserve">3.20-8-1
</t>
  </si>
  <si>
    <t>УСТАНОВКА ВОЗДУХОРАСПРЕДЕЛИТЕЛЕЙ, ПРЕДНАЗНАЧЕННЫХ ДЛЯ ПОДАЧИ ВОЗДУХА В РАБОЧУЮ ЗОНУ МАССОЙ, КГ, ДО 20</t>
  </si>
  <si>
    <t>1.19-7-17</t>
  </si>
  <si>
    <t>1.19-7-18</t>
  </si>
  <si>
    <t>ДИФФУЗОРЫ ВЕНТИЛЯЦИОННЫЕ ПРИТОЧНЫЕ/ВЫТЯЖНЫЕ КРУГЛЫЕ СТАЛЬНЫЕ, ДИАМЕТР ВОЗДУХОВОДА 125 ММ</t>
  </si>
  <si>
    <t>47 (9)</t>
  </si>
  <si>
    <t>1.19-7-18 Попр.</t>
  </si>
  <si>
    <t>ДИФФУЗОРЫ ВЕНТИЛЯЦИОННЫЕ ПРИТОЧНЫЕ/ВЫТЯЖНЫЕ КРУГЛЫЕ СТАЛЬНЫЕ, ДИАМЕТР ВОЗДУХОВОДА 160 ММ</t>
  </si>
  <si>
    <t xml:space="preserve">Диффузор вентиляционный, стальной, круглый, приточный/вытяжной, диаметр воздуховода 160 мм
</t>
  </si>
  <si>
    <t>1.19-7-19</t>
  </si>
  <si>
    <t xml:space="preserve">1.19-7-18 </t>
  </si>
  <si>
    <t>ДИФФУЗОРЫ ВЕНТИЛЯЦИОННЫЕ ПРИТОЧНЫЕ/ВЫТЯЖНЫЕ КРУГЛЫЕ СТАЛЬНЫЕ, ДИАМЕТР ВОЗДУХОВОДА 200 ММ</t>
  </si>
  <si>
    <t>49 (11)</t>
  </si>
  <si>
    <t>3.20-11-16
ТЧ п.1.20</t>
  </si>
  <si>
    <t xml:space="preserve">3.20-11-16
</t>
  </si>
  <si>
    <t>УСТАНОВКА КЛАПАНОВ ОГНЕЗАДЕРЖИВАЮЩИХ ПЕРИМЕТРОМ, ММ, ДО 3200</t>
  </si>
  <si>
    <t>1 клапан</t>
  </si>
  <si>
    <t>13-1-5-166</t>
  </si>
  <si>
    <t>Клапан противопожарный нормально открытый (огнезадерживающий), прямоугольного сечения, с электромеханическим приводом на 220 В, предел огнестойкости 60 мин, тип КПС-1М: КПС-1М(60)-НО-МВ(220)-600*300 Размеры внутреннего сечения 600х300 мм (КПС-1М 500х400)</t>
  </si>
  <si>
    <t>13-1-5-151</t>
  </si>
  <si>
    <t>Клапан противодымной вентиляции «канального» типа КДМ-2 (КЛАД-2), для установки в воздуховод, с реверсивным приводом Belimo на 220 В, расположенным снаружи клапана, для установки в горизонтальной и вертикальной плоскостях, без клеммной колодки и решетки: КДМ-2-К-650х650-MBE(220)-СН-ВГ,ВВ,Г-Н (КЛАД-2) (размер внутреннего сечения 650х650 мм, внешний размер 710х710, масса 19 кг)  (КДМ-2м-400х500, 600х400, 600х500)</t>
  </si>
  <si>
    <t>3.20-11-15
ТЧ п.1.20</t>
  </si>
  <si>
    <t>УСТАНОВКА КЛАПАНОВ ОГНЕЗАДЕРЖИВАЮЩИХ ПЕРИМЕТРОМ, ММ, ДО 1600</t>
  </si>
  <si>
    <t xml:space="preserve">УСТАНОВКА КЛАПАНОВ ОГНЕЗАДЕРЖИВАЮЩИХ ПЕРИМЕТРОМ, ММ, ДО 1600            </t>
  </si>
  <si>
    <t>13-1-5-168</t>
  </si>
  <si>
    <t>Клапан противопожарный нормально открытый (огнезадерживающий), прямоугольного сечения, с электромеханическим приводом на 220 В, предел огнестойкости 60 мин, тип КПС-1М: КПС-1М(60)-НО-МВ(220)-400*300 Размеры внутреннего сечения 400х300 мм (КПС-1М 400х250)</t>
  </si>
  <si>
    <t>13-1-5-169</t>
  </si>
  <si>
    <t>Клапан противопожарный нормально открытый (огнезадерживающий), круглого сечения, с электромеханическим приводом на 220 В, предел огнестойкости 60 мин, тип КПС-1М: КПС-1М(60)-НО-МВ(220)-Ф160 Диаметр 160 мм (ф125)</t>
  </si>
  <si>
    <t>13-1-5-170</t>
  </si>
  <si>
    <t>Клапан противопожарный нормально открытый (огнезадерживающий), круглого сечения, с электромеханическим приводом на 220 В, предел огнестойкости 60 мин, тип КПС-1М: КПС-1М (60)-НО-МВ(220)-Ф200 с ТРУ 72 град. Диаметр 200 мм</t>
  </si>
  <si>
    <t>Клапан противодымной вентиляции «канального» типа КДМ-2 (КЛАД-2), для установки в воздуховод, с реверсивным приводом Belimo на 220 В, расположенным снаружи клапана, для установки в горизонтальной и вертикальной плоскостях, без клеммной колодки и решетки: КДМ-2-К-650х650-MBE(220)-СН-ВГ,ВВ,Г-Н (КЛАД-2) (размер внутреннего сечения 650х650 мм, внешний размер 710х710, масса 19 кг) (КДМ-2М 400х400, 300х300)</t>
  </si>
  <si>
    <t xml:space="preserve">3.20-16-1          
</t>
  </si>
  <si>
    <t xml:space="preserve">УСТАНОВКА ЗОНТОВ НАД ШАХТАМИ ИЗ ЛИСТОВОЙ СТАЛИ КРУГЛОГО СЕЧЕНИЯ ДИАМЕТРОМ, ММ 200      </t>
  </si>
  <si>
    <t xml:space="preserve">3.20-22-1
</t>
  </si>
  <si>
    <t xml:space="preserve">УСТАНОВКА УЗЛОВ ПРОХОДА ВЫТЯЖНЫХ ВЕНТИЛЯЦИОННЫХ ШАХТ ДИАМЕТРОМ ПАТРУБКА, ММ, ДО 250         /            УЗЛЫ ПРОХОДА ВЫТЯЖНЫХ ШАХТ ЧЕРЕЗ ПОКРЫТИЯ ПРОМЫШЛЕННЫХ ЗДАНИЙ ИЗ ЛИСТОВОЙ ГОРЯЧЕКАТАНОЙ И СОРТОВОЙ СТАЛИ, С УТЕПЛЕНЫМ РУЧНЫМ КЛАПАНОМ, БЕЗ КОЛЬЦА, УП-4, ДИАМЕТР ПАТРУБКА 200 ММ  </t>
  </si>
  <si>
    <t>УСТАНОВКА УЗЛОВ ПРОХОДА ВЫТЯЖНЫХ ВЕНТИЛЯЦИОННЫХ ШАХТ ДИАМЕТРОМ ПАТРУБКА, ММ, ДО 250         /            УЗЛЫ ПРОХОДА ВЫТЯЖНЫХ ШАХТ ЧЕРЕЗ ПОКРЫТИЯ ПРОМЫШЛЕННЫХ ЗДАНИЙ ИЗ ЛИСТОВОЙ ГОРЯЧЕКАТАНОЙ И СОРТОВОЙ СТАЛИ, С УТЕПЛЕНЫМ РУЧНЫМ КЛАПАНОМ, БЕЗ КОЛЬЦА, УП-4, ДИАМЕТР ПАТРУБКА 200 ММ</t>
  </si>
  <si>
    <t>1 узел</t>
  </si>
  <si>
    <t>Оборудование</t>
  </si>
  <si>
    <t>3.20-40-1
ТЧ п.1.20</t>
  </si>
  <si>
    <t xml:space="preserve">3.20-40-1
ТЧ п.1.20 </t>
  </si>
  <si>
    <t>(Веза новое) КП-1С 379991</t>
  </si>
  <si>
    <t xml:space="preserve">Кондиционер ВЕРОСА-500-034-03-41-У3 по бланк-заказу 18.10.02739б-ВВГ (Система П1/В1)   Ц:378882,22/1,18/4,11*1,042  </t>
  </si>
  <si>
    <t>Кондиционер AirMate-846  (Система ПД1)   Ц:53327,01/1,18/4,11*1,042</t>
  </si>
  <si>
    <t>3.18-18-7
3.18 ТЧ п.1.15</t>
  </si>
  <si>
    <t>УСТАНОВКА УЗЛОВ НАСОСОВ РУЧНЫХ</t>
  </si>
  <si>
    <t xml:space="preserve">Узел регулирующий ВЕКТОР-2-Ш-4-П-С+ (Система П1/В1)   Ц:51000/1,18/5,23*1,02 </t>
  </si>
  <si>
    <t>3.20-30-1
ТЧ п.1.20</t>
  </si>
  <si>
    <t>УСТАНОВКА ВЕНТИЛЯТОРОВ ОСЕВЫХ МАССОЙ, Т, ДО 0,025</t>
  </si>
  <si>
    <t>1 вентилятор</t>
  </si>
  <si>
    <t xml:space="preserve">Вентилятор Канал-ВЕНТ-200 (Система В2)   Ц:6053/1,18/5,23*1,02    </t>
  </si>
  <si>
    <t xml:space="preserve">Хомут Канал-МК-200 (Система В2)  Ц:223/1,18/5,23*1,02     </t>
  </si>
  <si>
    <t xml:space="preserve">Хомут Канал-МК-200 (Система В2)  Ц:223/1,18/5,23*1,02        </t>
  </si>
  <si>
    <t>67(20)</t>
  </si>
  <si>
    <t>3.20-30-2 ТЧ п.1.20</t>
  </si>
  <si>
    <t>УСТАНОВКА ВЕНТИЛЯТОРОВ ОСЕВЫХ МАССОЙ, Т, ДО 0,05</t>
  </si>
  <si>
    <t>Установка вентиляторов осевых массой до 0,05 т</t>
  </si>
  <si>
    <t xml:space="preserve">Вентилятор ОСА 301-050/Б-47-Н-00300/2-У2-01 (Система ПД2)  Ц:28158,68/1,18/5,23*1,02 </t>
  </si>
  <si>
    <t>Вентилятор ОСА 301-045/Б-55-Н-00300/2-У2-01 (Система ПД4)   Ц:27648,84/1,18/5,23*1,02</t>
  </si>
  <si>
    <t>Входной коллектор ВКО-ОСА-056-С (Система ПД3)  Ц:3594/1,18/5,23*1,02</t>
  </si>
  <si>
    <t>Входной коллектор ВКО-ОСА-045-С  (Система ПД4)     Ц:2926/1,18/5,23*1,02</t>
  </si>
  <si>
    <t>Монтажная опора МОБ-ОСА-050-С (Система ПД2)   Ц:1080/1,18/5,23*1,02</t>
  </si>
  <si>
    <t>Монтажная опора МОБ-ОСА-056-С (Система ПД3)   Ц:1099,01/1,18/5,23*1,02</t>
  </si>
  <si>
    <t>Монтажная опора МОБ-ОСА-045-С  (Система ПД4)     Ц:1061/1,18/5,23*1,02</t>
  </si>
  <si>
    <t>3.20-23-2
ТЧ п.1.20</t>
  </si>
  <si>
    <t>УСТАНОВКА ГЛУШИТЕЛЕЙ ШУМА ВЕНТИЛЯЦИОННЫХ УСТАНОВОК ТРУБЧАТЫХ КРУГЛОГО СЕЧЕНИЯ ТИПА ГТК 1-2 ДИАМЕТРОМ ОБЕЧАЙКИ, ММ 200</t>
  </si>
  <si>
    <t>1 ШТ.</t>
  </si>
  <si>
    <t xml:space="preserve">Шумоглушитель Канал-ГКК-200-600 (Система В2)   Ц:2576/1,18/5,23*1,02    </t>
  </si>
  <si>
    <t>3.20-11-1
ТЧ п.1.20</t>
  </si>
  <si>
    <t>УСТАНОВКА КЛАПАНОВ ОБРАТНЫХ ДИАМЕТРОМ, ММ, ДО 355</t>
  </si>
  <si>
    <t xml:space="preserve">УСТАНОВКА КЛАПАНОВ ОБРАТНЫХ ДИАМЕТРОМ, ММ, ДО 355    </t>
  </si>
  <si>
    <t>Клапан Канал-КОЛ-К-200 (Система В2)  Ц:468/1,18/5,23*1,02</t>
  </si>
  <si>
    <t xml:space="preserve">Клапан Канал-КОЛ-К-200 (Система В2)  Ц:468/1,18/5,23*1,02    </t>
  </si>
  <si>
    <t>КЛАПАНЫ ОБРАТНЫЕ ДЛЯ РЕГУЛИРОВАНИЯ ВОЗДУШНЫХ ПОТОКОВ В ВЕНТИЛЯЦИОННЫХ СИСТЕМАХ ИЗ ОЦИНКОВАННОЙ СТАЛИ, НА НИППЕЛЬНОМ СОЕДИНЕНИИ, МАРКА РК 200, ДИАМЕТР 160 ММ (КЛАРА ф160)</t>
  </si>
  <si>
    <t>3.20-11-2
ТЧ п.1.20</t>
  </si>
  <si>
    <t>УСТАНОВКА КЛАПАНОВ ОБРАТНЫХ ДИАМЕТРОМ, ММ, ДО 560</t>
  </si>
  <si>
    <t>1.19-6-178</t>
  </si>
  <si>
    <t>КЛАПАНЫ ОБРАТНЫЕ ДЛЯ РЕГУЛИРОВАНИЯ ВОЗДУШНЫХ ПОТОКОВ В ВЕНТИЛЯЦИОННЫХ СИСТЕМАХ ИЗ ОЦИНКОВАННОЙ СТАЛИ, МАРКА КО, ДИАМЕТР 500 ММ (КЛАРА ф500 и ф450)</t>
  </si>
  <si>
    <t>1.19-6-179</t>
  </si>
  <si>
    <t>КЛАПАНЫ ОБРАТНЫЕ ДЛЯ РЕГУЛИРОВАНИЯ ВОЗДУШНЫХ ПОТОКОВ В ВЕНТИЛЯЦИОННЫХ СИСТЕМАХ ИЗ ОЦИНКОВАННОЙ СТАЛИ, МАРКА КО, ДИАМЕТР 630 ММ  (КЛАРА ф560)</t>
  </si>
  <si>
    <t>85(23)</t>
  </si>
  <si>
    <t xml:space="preserve">3.20-29-1
</t>
  </si>
  <si>
    <t>УСТАНОВКА ВЕНТИЛЯТОРОВ РАДИАЛЬНЫХ С ЭЛЕКТРОДВИГАТЕЛЕМ НА ОДНОЙ ОСИ ИЛИ НА КЛИНОРЕМЕННОЙ ПЕРЕДАЧЕ, МАССОЙ, Т, ДО 0,05</t>
  </si>
  <si>
    <t>Установка вентиляторов радиальных с электродвигателем на одной оси или на клиноременной передаче, массой до 0,05 т</t>
  </si>
  <si>
    <t>Вентилятор Канал-ПКВ-Н-50-30-4-220 (Система П2/В3)   Ц:20613/1,18/5,23*1,02</t>
  </si>
  <si>
    <t>Вентилятор Канал-ПКВ-Н-60-30-4-220 (Система П2/В3)   Ц:23364/1,18/5,23*1,02</t>
  </si>
  <si>
    <t>Гибкая вставка Канал-ГКВ-50-30  (Система П2/В3)  Ц:973,01/1,18/5,23*1,02</t>
  </si>
  <si>
    <t>Гибкая вставка Канал-ГКВ-60-30 (Система П2/В3)  Ц:1073/1,18/5,23*1,02</t>
  </si>
  <si>
    <t>3.20-29-2
ТЧ п.1.20</t>
  </si>
  <si>
    <t>УСТАНОВКА ВЕНТИЛЯТОРОВ РАДИАЛЬНЫХ С ЭЛЕКТРОДВИГАТЕЛЕМ НА ОДНОЙ ОСИ ИЛИ НА КЛИНОРЕМЕННОЙ ПЕРЕДАЧЕ, МАССОЙ, Т, ДО 0,12</t>
  </si>
  <si>
    <t>УКРОС61-063-ДУ400-Н-00400/4-У1 (Система ДУ1)   Ц:79934/1,18/5,23*1,02</t>
  </si>
  <si>
    <t>3.20-22-4
ТЧ п.1.20</t>
  </si>
  <si>
    <t>УСТАНОВКА УЗЛОВ ПРОХОДА ВЫТЯЖНЫХ ВЕНТИЛЯЦИОННЫХ ШАХТ ДИАМЕТРОМ ПАТРУБКА, ММ, ДО 800</t>
  </si>
  <si>
    <t>Стакан монтажный СТАМ 402-63-Н  (Система ДУ1)  Ц:30229/1,18/5,23*1,02</t>
  </si>
  <si>
    <t>3.20-13-7
ТЧ п.1.20</t>
  </si>
  <si>
    <t>УСТАНОВКА ЗАСЛОНОК ВОЗДУШНЫХ И КЛАПАНОВ ВОЗДУШНЫХ КВР С ЭЛЕКТРИЧЕСКИМ ИЛИ ПНЕВМАТИЧЕСКИМ ПРИВОДАМИ ПЕРИМЕТРОМ, ММ, ДО 1600</t>
  </si>
  <si>
    <t>Клапан Канал-Регуляр-50-30-1*LF24-SR (Система П2/В3)  Ц:17720/1,18/5,23*1,02</t>
  </si>
  <si>
    <t>Клапан Канал-Регуляр-60-30-1*LF24-SR (Система П2/В3)   Ц:18025/1,18/5,23*1,02</t>
  </si>
  <si>
    <t>3.20-43-1
ТЧ п.1.20</t>
  </si>
  <si>
    <t>УСТАНОВКА ФИЛЬТРОВ ВОЗДУШНЫХ (СУХИХ) ПРОИЗВОДИТЕЛЬНОСТЬЮ ТЫС.М3/ЧАС, ДО 10</t>
  </si>
  <si>
    <t>Фильтр Канал-ФКП-50-30-G4 (Система П2/В3)   Ц:3657/1,18/5,23*1,02</t>
  </si>
  <si>
    <t>ПНР</t>
  </si>
  <si>
    <t>5.3-12-2</t>
  </si>
  <si>
    <t>СЕТЬ УСТАНОВКИ ВЕНТИЛЯЦИИ И КОНДИЦИОНИРОВАНИЯ ВОЗДУХА ПРИ КОЛИЧЕСТВЕ СЕЧЕНИЙ ДО: 10</t>
  </si>
  <si>
    <t>5.3-4-1</t>
  </si>
  <si>
    <t>УСТАНОВКА ТЕПЛООБМЕННАЯ КОЛИЧЕСТВО НАГРЕВАТЕЛЕЙ 1</t>
  </si>
  <si>
    <t xml:space="preserve">УСТАНОВКА ТЕПЛООБМЕННАЯ КОЛИЧЕСТВО НАГРЕВАТЕЛЕЙ 1
</t>
  </si>
  <si>
    <t>устройство</t>
  </si>
  <si>
    <t>5.3-2-1</t>
  </si>
  <si>
    <t>ВЕНТИЛЯТОР ОСЕВОЙ С ВХОДНЫМИ ЭЛЕМЕНТАМИ СЕТИ, УСТАНОВЛЕННЫЙ В ВОЗДУХОВОДЕ, ШАХТЕ, ПРОЕМЕ, ИЛИ КРЫШНОГО ТИПА, № 4-8</t>
  </si>
  <si>
    <t xml:space="preserve">ВЕНТИЛЯТОР ОСЕВОЙ С ВХОДНЫМИ ЭЛЕМЕНТАМИ СЕТИ, УСТАНОВЛЕННЫЙ В ВОЗДУХОВОДЕ, ШАХТЕ, ПРОЕМЕ, ИЛИ КРЫШНОГО ТИПА, № 4-8
</t>
  </si>
  <si>
    <t>5.3-2-13</t>
  </si>
  <si>
    <t>ВЕНТИЛЯТОР РАДИАЛЬНЫЙ (ЦЕНТРОБЕЖНЫЙ), ДИАМЕТРАЛЬНЫЙ ИЛИ КРЫШНЫЙ, № ДO 5</t>
  </si>
  <si>
    <t xml:space="preserve">ВЕНТИЛЯТОР РАДИАЛЬНЫЙ (ЦЕНТРОБЕЖНЫЙ), ДИАМЕТРАЛЬНЫЙ ИЛИ КРЫШНЫЙ, № ДO 5
</t>
  </si>
  <si>
    <t>5.3-11-6</t>
  </si>
  <si>
    <t>РЕГУЛИРОВОЧНО-ЗАПОРНЫЕ УСТРОЙСТВА: КЛАПАН OГНEЗAДEPЖИВAЮЩИЙ</t>
  </si>
  <si>
    <t xml:space="preserve">РЕГУЛИРОВОЧНО-ЗАПОРНЫЕ УСТРОЙСТВА: КЛАПАН OГНEЗAДEPЖИВAЮЩИЙ
</t>
  </si>
  <si>
    <t>5.3-22-1</t>
  </si>
  <si>
    <t>СИСТЕМА ВОЗДУХОРАСПРЕДEЛEНИЯ В ОДНОМ ПОМЕЩЕНИИ ПРИ КОЛИЧЕСТВЕ ПРИТОЧНЫХ НACAДКOВ (ВOЗДУXOPACПPEДEЛИТEЛEЙ) ДО: 4</t>
  </si>
  <si>
    <t xml:space="preserve">СИСТЕМА ВОЗДУХОРАСПРЕДEЛEНИЯ В ОДНОМ ПОМЕЩЕНИИ ПРИ КОЛИЧЕСТВЕ ПРИТОЧНЫХ НACAДКOВ (ВOЗДУXOPACПPEДEЛИТEЛEЙ) ДО: 4
</t>
  </si>
  <si>
    <t>помещение</t>
  </si>
  <si>
    <t>5.3-23-1</t>
  </si>
  <si>
    <t>СИСТЕМА ПОДПОРА В ЛЕСТНИЧНЫХ КЛЕТКАХ И В ЛИФТОВЫХ ШАХТАХ, ПРИ КОЛИЧЕСТВЕ ОБСЛУЖИВАЕМЫХ ЭТАЖЕЙ: ДО 6</t>
  </si>
  <si>
    <t xml:space="preserve">СИСТЕМА ПОДПОРА В ЛЕСТНИЧНЫХ КЛЕТКАХ И В ЛИФТОВЫХ ШАХТАХ, ПРИ КОЛИЧЕСТВЕ ОБСЛУЖИВАЕМЫХ ЭТАЖЕЙ: ДО 6
</t>
  </si>
  <si>
    <t>система</t>
  </si>
  <si>
    <t>5.3-24-1</t>
  </si>
  <si>
    <t>СИСТЕМА ДЫМOУДAЛEНИЯ, ПРИ КОЛИЧЕСТВЕ ОБСЛУЖИВАЕМЫХ ЭТАЖЕЙ: ДО 6</t>
  </si>
  <si>
    <t xml:space="preserve">СИСТЕМА ДЫМOУДAЛEНИЯ, ПРИ КОЛИЧЕСТВЕ ОБСЛУЖИВАЕМЫХ ЭТАЖЕЙ: ДО 6
</t>
  </si>
  <si>
    <t>Отопление</t>
  </si>
  <si>
    <t>107  (28)</t>
  </si>
  <si>
    <t xml:space="preserve">3.18-6-2
</t>
  </si>
  <si>
    <t>УСТАНОВКА РАДИАТОРОВ СТАЛЬНЫХ</t>
  </si>
  <si>
    <t xml:space="preserve">Установка радиаторов стальных
</t>
  </si>
  <si>
    <t>100 КВТ радиаторов и конвекторов</t>
  </si>
  <si>
    <t>1.18-4-667</t>
  </si>
  <si>
    <t xml:space="preserve">1.18-4-667
</t>
  </si>
  <si>
    <t>РАДИАТОРЫ БИМЕТАЛЛИЧЕСКИЕ ОТОПИТЕЛЬНЫЕ СЕКЦИОННЫЕ, РАЗМЕР СЕКЦИИ 80X95X560 ММ, МЕЖОСЕВОЕ РАССТОЯНИЕ 500 ММ, ТЕПЛООТДАЧА СЕКЦИИ 0,185 КВТ, КОЛИЧЕСТВО СЕКЦИЙ В ОДНОМ РАДИАТОРЕ: 3, 4, 5, 6, 7, 8, 9, 10, 11, 12, 13, 14, 15  (RIFAR BASE 500)</t>
  </si>
  <si>
    <t>секция</t>
  </si>
  <si>
    <t>1.13-3-176</t>
  </si>
  <si>
    <t>1.13-4-62</t>
  </si>
  <si>
    <t>КРАН ШАРОВОЙ ЛАТУННЫЙ ПОЛНОПРОХОДНОЙ TECHNO-A (АНАЛОГ V665), Т МАКС.=120°С, Р=1,6 МПА, ДИАМЕТР 20 ММ</t>
  </si>
  <si>
    <t xml:space="preserve">111    (46)  </t>
  </si>
  <si>
    <t>3.16-6-1          1.12-1-40</t>
  </si>
  <si>
    <t xml:space="preserve">ПРОКЛАДКА ТРУБОПРОВОДОВ ОТОПЛЕНИЯ ИЗ СТАЛЬНЫХ ВОДОГАЗОПРОВОДНЫХ НЕОЦИНКОВАННЫХ ТРУБ ДИАМЕТРОМ, ММ 15    </t>
  </si>
  <si>
    <t>3.16-6-2</t>
  </si>
  <si>
    <t xml:space="preserve">ПРОКЛАДКА ТРУБОПРОВОДОВ ОТОПЛЕНИЯ ИЗ СТАЛЬНЫХ ВОДОГАЗОПРОВОДНЫХ НЕОЦИНКОВАННЫХ ТРУБ ДИАМЕТРОМ, ММ 20     </t>
  </si>
  <si>
    <t xml:space="preserve">ПРОКЛАДКА ТРУБОПРОВОДОВ ОТОПЛЕНИЯ ИЗ СТАЛЬНЫХ ВОДОГАЗОПРОВОДНЫХ НЕОЦИНКОВАННЫХ ТРУБ ДИАМЕТРОМ, ММ 20 </t>
  </si>
  <si>
    <t>1.6-1-379</t>
  </si>
  <si>
    <t>ПОДВЕСКИ ПРУЖИННЫЕ, ЖЕСТКИЕ</t>
  </si>
  <si>
    <t>т</t>
  </si>
  <si>
    <t>1.12-6-700</t>
  </si>
  <si>
    <t>ТРУБЫ СТАЛЬНЫЕ ВОДОГАЗОПРОВОДНЫЕ ЧЕРНЫЕ (НЕОЦИНКОВАННЫЕ), ОБЫКНОВЕННЫЕ, ГОСТ 3262-75, ДИАМЕТР УСЛОВНОГО ПРОХОДА 32 ММ, ТОЛЩИНА СТЕНКИ 3,2 ММ</t>
  </si>
  <si>
    <t>м</t>
  </si>
  <si>
    <t>115    (52)</t>
  </si>
  <si>
    <t>3.16-29-1</t>
  </si>
  <si>
    <t>ГИДРАВЛИЧЕСКОЕ ИСПЫТАНИЕ ТРУБОПРОВОДОВ СИСТЕМ ОТОПЛЕНИЯ, ВОДОПРОВОДА И ГОРЯЧЕГО ВОДОСНАБЖЕНИЯ ДИАМЕТРОМ, ММ, ДО 50</t>
  </si>
  <si>
    <t xml:space="preserve">3.18-20-4
</t>
  </si>
  <si>
    <t xml:space="preserve">УСТАНОВКА ТЕРМОМЕТРОВ В ОПРАВЕ ПРЯМЫХ ИЛИ УГЛОВЫХ      /ТЕРМОМЕТРЫ БИМЕТАЛЛИЧЕСКИЕ В АЛЮМИНИЕВОМ КОРПУСЕ ТИП А 5001С ГИЛЬЗОЙ (60ММ), ДИАМЕТР ШКАЛЫ 80 ММ, ДЛИНА ШТОКА 60 ММ, ДИАПАЗОН ОТ 0 ДО 200°С   </t>
  </si>
  <si>
    <t>комплект</t>
  </si>
  <si>
    <t xml:space="preserve">3.13-9-2     /   </t>
  </si>
  <si>
    <t xml:space="preserve">3.13-9-2        </t>
  </si>
  <si>
    <t xml:space="preserve">ОГРУНТОВКА МЕТАЛЛИЧЕСКИХ ПОВЕРХНОСТЕЙ ГРУНТОВКОЙ ГФ-021 ЗА ОДИН РАЗ                         </t>
  </si>
  <si>
    <t>3.13-11-8</t>
  </si>
  <si>
    <t>ОКРАСКА ОГРУНТОВАННЫХ МЕТАЛЛИЧЕСКИХ ПОВЕРХНОСТЕЙ ЭМАЛЯМИ ПФ-115</t>
  </si>
  <si>
    <t>23/085-И-ИОС4</t>
  </si>
  <si>
    <t>Теплоснабжение приточных установок</t>
  </si>
  <si>
    <r>
      <t xml:space="preserve">119          </t>
    </r>
    <r>
      <rPr>
        <sz val="10"/>
        <rFont val="Arial"/>
        <family val="2"/>
        <charset val="204"/>
      </rPr>
      <t>(47)</t>
    </r>
  </si>
  <si>
    <t xml:space="preserve">3.16-6-3             </t>
  </si>
  <si>
    <t xml:space="preserve">ПРОКЛАДКА ТРУБОПРОВОДОВ ОТОПЛЕНИЯ ИЗ СТАЛЬНЫХ ВОДОГАЗОПРОВОДНЫХ НЕОЦИНКОВАННЫХ ТРУБ ДИАМЕТРОМ, ММ 25    </t>
  </si>
  <si>
    <t>100 м</t>
  </si>
  <si>
    <t>120(48)</t>
  </si>
  <si>
    <t xml:space="preserve">3.16-6-4             </t>
  </si>
  <si>
    <t xml:space="preserve">ПРОКЛАДКА ТРУБОПРОВОДОВ ОТОПЛЕНИЯ ИЗ СТАЛЬНЫХ ВОДОГАЗОПРОВОДНЫХ НЕОЦИНКОВАННЫХ ТРУБ ДИАМЕТРОМ, ММ 32     </t>
  </si>
  <si>
    <t xml:space="preserve">ГИДРАВЛИЧЕСКОЕ ИСПЫТАНИЕ ТРУБОПРОВОДОВ СИСТЕМ ОТОПЛЕНИЯ, ВОДОПРОВОДА И ГОРЯЧЕГО ВОДОСНАБЖЕНИЯ ДИАМЕТРОМ, ММ, ДО 50
</t>
  </si>
  <si>
    <t xml:space="preserve">3.13-9-2  </t>
  </si>
  <si>
    <t xml:space="preserve">3.13-9-2      </t>
  </si>
  <si>
    <t xml:space="preserve">ОГРУНТОВКА МЕТАЛЛИЧЕСКИХ ПОВЕРХНОСТЕЙ ГРУНТОВКОЙ ГФ-021 ЗА ОДИН РАЗ                               </t>
  </si>
  <si>
    <t xml:space="preserve">3.18-21-1  </t>
  </si>
  <si>
    <t xml:space="preserve">3.18-21-1    </t>
  </si>
  <si>
    <t>УСТАНОВКА ВОЗДУХООТВОДЧИКОВ      /     ВОЗДУХООТВОДЧИК ЛАТУННЫЙ АВТОМАТИЧЕСКИЙ ТИП WIND (АНАЛОГ MATIC), ТMAX=120°С, Р=1,0 МПА</t>
  </si>
  <si>
    <t>1.13-4-141</t>
  </si>
  <si>
    <t>КРАНЫ ШАРОВЫЕ, ИЗ НЕРЖАВЕЮЩЕЙ СТАЛИ, МУФТОВЫЕ, ТИП X1666, P=6,9 МПА, TMAX=230°С, ДИАМЕТР УСЛОВНОГО ПРОХОДА 15 ММ</t>
  </si>
  <si>
    <t xml:space="preserve">3.26-16-1  </t>
  </si>
  <si>
    <t xml:space="preserve">3.26-16-1    </t>
  </si>
  <si>
    <t xml:space="preserve">ИЗОЛЯЦИЯ ТРУБОПРОВОДОВ ИЗДЕЛИЯМИ ИЗ ВСПЕНЕННОГО КАУЧУКА, ВСПЕНЕННОГО ПОЛИЭТИЛЕНА, ТРУБКАМИ     </t>
  </si>
  <si>
    <t>10м</t>
  </si>
  <si>
    <t>1.1-1-2507</t>
  </si>
  <si>
    <t>ТРУБКИ ТЕПЛОИЗОЛЯЦИОННЫЕ ИЗ ВСПЕНЕННОГО КАУЧУКА ТИПА "К-FLEX ST" ДЛЯ ПОВЕРХНОСТЕЙ С ТЕМПЕРАТУРОЙ ОТ -40°C ДО +105°С, ВНУТРЕННИЙ ДИАМЕТР (ТОЛЩИНА) 28(9) ММ</t>
  </si>
  <si>
    <t>1.1-1-2508</t>
  </si>
  <si>
    <t>ТРУБКИ ТЕПЛОИЗОЛЯЦИОННЫЕ ИЗ ВСПЕНЕННОГО КАУЧУКА ТИПА "К-FLEX ST" ДЛЯ ПОВЕРХНОСТЕЙ С ТЕМПЕРАТУРОЙ ОТ -40°C ДО +105°С, ВНУТРЕННИЙ ДИАМЕТР (ТОЛЩИНА) 35(9) ММ</t>
  </si>
  <si>
    <t xml:space="preserve">3.18-11-1 </t>
  </si>
  <si>
    <t xml:space="preserve">УСТАНОВКА НАСОСОВ ЦЕНТРОБЕЖНЫХ С ЭЛЕКТРОДВИГАТЕЛЕМ МАССОЙ АГРЕГАТА, Т, ДО 0.1    </t>
  </si>
  <si>
    <t>насос</t>
  </si>
  <si>
    <t>4.12-54-1</t>
  </si>
  <si>
    <t>АРМАТУРА ПРИВАРНАЯ С ЭЛЕКТРИЧЕСКИМ ПРИВОДОМ НА УСЛОВНОЕ ДАВЛЕНИЕ ДО 4 МПА, ДИАМЕТР УСЛОВНОГО ПРОХОДА, ММ: 32 (до 32)</t>
  </si>
  <si>
    <t xml:space="preserve">АРМАТУРА ПРИВАРНАЯ С ЭЛЕКТРИЧЕСКИМ ПРИВОДОМ НА УСЛОВНОЕ ДАВЛЕНИЕ ДО 4 МПА, ДИАМЕТР УСЛОВНОГО ПРОХОДА, ММ: 32 (до 32)   </t>
  </si>
  <si>
    <t>1.13-3-128</t>
  </si>
  <si>
    <t>КЛАПАНЫ ЧУГУННЫЕ, РЕГУЛИРУЮЩИЕ, ОДНОСЕДЕЛЬНЫЕ С МИМ, ДАВЛЕНИЕ 1,6 (16) МПА (КГС/СМ2), ДИАМЕТР 15 ММ, МАРКА 25Ч41НЖМ (Клапан трехходовой смесительный VRG131, с приводом ARA652)</t>
  </si>
  <si>
    <t xml:space="preserve">КЛАПАНЫ ЧУГУННЫЕ, РЕГУЛИРУЮЩИЕ, ОДНОСЕДЕЛЬНЫЕ С МИМ, ДАВЛЕНИЕ 1,6 (16) МПА (КГС/СМ2), ДИАМЕТР 15 ММ, МАРКА 25Ч41НЖМ (Клапан трехходовой смесительный VRG131, с приводом ARA652)  </t>
  </si>
  <si>
    <t>1.13-4-64</t>
  </si>
  <si>
    <t>КРАН ШАРОВОЙ ЛАТУННЫЙ ПОЛНОПРОХОДНОЙ TECHNO-A (АНАЛОГ V665), Т МАКС.=120°С, Р=1,6 МПА, ДИАМЕТР 32 ММ</t>
  </si>
  <si>
    <t xml:space="preserve">КРАН ШАРОВОЙ ЛАТУННЫЙ ПОЛНОПРОХОДНОЙ TECHNO-A (АНАЛОГ V665), Т МАКС.=120°С, Р=1,6 МПА, ДИАМЕТР 32 ММ  </t>
  </si>
  <si>
    <t>1.13-4-71</t>
  </si>
  <si>
    <t>КРАН ШАРОВОЙ ЛАТУННЫЙ ПОЛНОПРОХОДНОЙ, СО СПУСКНЫМ ЭЛЕМЕНТОМ И ЗАГЛУШКОЙ, TECHNO-C (АНАЛОГ V3000В),Т МАКС.=120°С, Р=2,5 МПА, ДИАМЕТР 15 ММ</t>
  </si>
  <si>
    <t xml:space="preserve">3.18-19-1      </t>
  </si>
  <si>
    <t xml:space="preserve">УСТАНОВКА ФИЛЬТРОВ ДИАМЕТРОМ, ММ, ДО 25                 </t>
  </si>
  <si>
    <t>1 фильтр</t>
  </si>
  <si>
    <t>3.18-20-2</t>
  </si>
  <si>
    <t xml:space="preserve">3.18-20-2 </t>
  </si>
  <si>
    <t xml:space="preserve">УСТАНОВКА МАНОМЕТРОВ С ТРЕХХОДОВЫМ КРАНОМ    /    КРАНЫ БРОНЗОВЫЕ (ЛАТУННЫЕ), ТРЕХХОДОВЫЕ НАТЯЖНЫЕ МУФТОВЫЕ С КОНТРОЛЬНЫМ ФЛАНЦЕМ ДЛЯ МАНОМЕТРА, МАРКА 11Б18БК, ДАВЛЕНИЕ 1,6 МПА (16 КГС/СМ2), ДИАМЕТР 15 ММ   </t>
  </si>
  <si>
    <t>1 комплект</t>
  </si>
  <si>
    <t xml:space="preserve">УСТАНОВКА ТЕРМОМЕТРОВ В ОПРАВЕ ПРЯМЫХ ИЛИ УГЛОВЫХ      </t>
  </si>
  <si>
    <t xml:space="preserve">УСТАНОВКА ТЕРМОМЕТРОВ В ОПРАВЕ ПРЯМЫХ ИЛИ УГЛОВЫХ    </t>
  </si>
  <si>
    <t>Кондиционирование</t>
  </si>
  <si>
    <t xml:space="preserve">УСТАНОВКА НАРУЖНОГО БЛОКА СПЛИТ-СИСТЕМЫ ВЕСОМ ДО 40 КГ   /   СРЕДСТВА КРЕПЛЕНИЯ - КРОНШТЕЙН И ПОДСТАВКА ПОД ОБОРУДОВАНИЕ ИЗ СОРТОВОЙ СТАЛИ </t>
  </si>
  <si>
    <t>1шт</t>
  </si>
  <si>
    <t>3.20-57-1
ТЧ п.1.20</t>
  </si>
  <si>
    <t>УСТАНОВКА ВНУТРЕННЕГО БЛОКА СПЛИТ-СИСТЕМЫ ВЕСОМ ДО 10 КГ</t>
  </si>
  <si>
    <t>Прайс-лист</t>
  </si>
  <si>
    <t xml:space="preserve">Сплит-система MSZ-SF25VE3/MUZ-SF25VE Mitsubishi Electric   Ц:58800/1,18/4,11*1,042 </t>
  </si>
  <si>
    <t xml:space="preserve">Сплит-система MSZ-SF25VE3/MUZ-SF25VE Mitsubishi Electric   Ц:58800/1,18/4,11*1,042  </t>
  </si>
  <si>
    <t xml:space="preserve">Сплит-система MSZ-SF35VE3-ER1/MUZ-SF35VE-ER4 Mitsubishi Electric   Ц:72100/1,18/4,11*1,042 </t>
  </si>
  <si>
    <t xml:space="preserve">Сплит-система MSZ-SF35VE3-ER1/MUZ-SF35VE-ER4 Mitsubishi Electric   Ц:72100/1,18/4,11*1,042   </t>
  </si>
  <si>
    <t>4.11-16-1</t>
  </si>
  <si>
    <t>МЕХАНИЗМ ИСПОЛНИТЕЛЬНЫЙ МАССОЙ: ДО 20 КГ</t>
  </si>
  <si>
    <t xml:space="preserve">МЕХАНИЗМ ИСПОЛНИТЕЛЬНЫЙ МАССОЙ: ДО 20 КГ   </t>
  </si>
  <si>
    <t>Прайс-лист Лист 108</t>
  </si>
  <si>
    <t xml:space="preserve">Помпа дренажная для кондиционера Crystal  Ц: 4700/1,18/5,23 </t>
  </si>
  <si>
    <t xml:space="preserve">Помпа дренажная для кондиционера Crystal  Ц: 4700/1,18/5,23    </t>
  </si>
  <si>
    <t>4.12-60-1</t>
  </si>
  <si>
    <t>ТРУБОПРОВОДЫ ИЗ МЕДНЫХ ТРУБ НА УСЛОВНОЕ ДАВЛЕНИЕ ДО 2,5 МПА: НАРУЖНЫЙ ДИАМЕТР ТРУБ 18 ММ</t>
  </si>
  <si>
    <t>1.12-7-186</t>
  </si>
  <si>
    <t>ТРУБЫ МЕДНЫЕ ДЛЯ СИСТЕМ КОНДИЦИОНИРОВАНИЯ, НАРУЖНЫЙ ДИАМЕТР (ТОЛЩИНА СТЕНКИ), ММ, 6,35 (0,76)</t>
  </si>
  <si>
    <t>1.12-7-187</t>
  </si>
  <si>
    <t>ТРУБЫ МЕДНЫЕ ДЛЯ СИСТЕМ КОНДИЦИОНИРОВАНИЯ, НАРУЖНЫЙ ДИАМЕТР (ТОЛЩИНА СТЕНКИ), ММ, 9,52 (0,81)</t>
  </si>
  <si>
    <t>1.12-7-188</t>
  </si>
  <si>
    <t>ТРУБЫ МЕДНЫЕ ДЛЯ СИСТЕМ КОНДИЦИОНИРОВАНИЯ, НАРУЖНЫЙ ДИАМЕТР (ТОЛЩИНА СТЕНКИ), ММ, 12,7 (0,81)</t>
  </si>
  <si>
    <t>3.26-16-1</t>
  </si>
  <si>
    <t xml:space="preserve">ИЗОЛЯЦИЯ ТРУБОПРОВОДОВ ИЗДЕЛИЯМИ ИЗ ВСПЕНЕННОГО КАУЧУКА, ВСПЕНЕННОГО ПОЛИЭТИЛЕНА, ТРУБКАМИ  </t>
  </si>
  <si>
    <t>ИЗОЛЯЦИЯ ТРУБОПРОВОДОВ ИЗДЕЛИЯМИ ИЗ ВСПЕНЕННОГО КАУЧУКА, ВСПЕНЕННОГО ПОЛИЭТИЛЕНА, ТРУБКАМИ</t>
  </si>
  <si>
    <t>10 м</t>
  </si>
  <si>
    <t>3.16-13-1</t>
  </si>
  <si>
    <t>ПРОКЛАДКА ТРУБОПРОВОДОВ КАНАЛИЗАЦИИ ИЗ ПВХ ТРУБ ДИАМЕТРОМ, ММ, ДО 50</t>
  </si>
  <si>
    <t>1.12-5-53</t>
  </si>
  <si>
    <t>ТРУБЫ ПОЛИВИНИЛХЛОРИДНЫЕ, ТИП СРЕДНИЙ, ПВХ-40, НАРУЖНЫЙ ДИАМЕТР, ММ, 20</t>
  </si>
  <si>
    <t>1.12-5-55</t>
  </si>
  <si>
    <t>ТРУБЫ ПОЛИВИНИЛХЛОРИДНЫЕ, ТИП СРЕДНИЙ, ПВХ-40, НАРУЖНЫЙ ДИАМЕТР, ММ, 25</t>
  </si>
  <si>
    <t>3.16-21-1</t>
  </si>
  <si>
    <t>УСТАНОВКА ВОРОНОК ВОДОСТОЧНЫХ</t>
  </si>
  <si>
    <t>1 воронка</t>
  </si>
  <si>
    <t>Прайс-лист Лист 113</t>
  </si>
  <si>
    <t xml:space="preserve">Капельная воронка с механическим запахозапирающим устройством HL21  Ц: 1250/1,18/5,23  </t>
  </si>
  <si>
    <t>5.3-26-1</t>
  </si>
  <si>
    <t>СИСТЕМА КОНДИЦИОНИРОВАНИЯ ВОЗДУХА ЦЕНТРАЛЬНАЯ С НОМИНАЛЬНОЙ ПОДАЧЕЙ ПО ВОЗДУХУ В ТЫC.М3/Ч ДО: 10, ПРИ КОЛИЧЕСТВЕ ОДНОТИПНЫХ УСТАНОВОК В МАШИННОМ ЗАЛЕ: 1</t>
  </si>
  <si>
    <t>установка</t>
  </si>
  <si>
    <t>Раздел 2. Вентиляция</t>
  </si>
  <si>
    <t>Прямые участки</t>
  </si>
  <si>
    <t>3.20-60-3</t>
  </si>
  <si>
    <t>100 м2 поверхности воздуховодов</t>
  </si>
  <si>
    <t>1.19-7-16</t>
  </si>
  <si>
    <t>Диффузор вентиляционный, стальной, круглый, приточный/вытяжной, диаметр воздуховода 100 мм</t>
  </si>
  <si>
    <t>шт.</t>
  </si>
  <si>
    <t>28.99.52.000 п.5</t>
  </si>
  <si>
    <t>Клапан противопожарный нормально закрытый с электромеханическим, Клапан противопожарный нормально закрытый с электромеханическим приводом 24В КДМ-2м-МВ(24)-400х500-ВН "VKT"</t>
  </si>
  <si>
    <t>ШТ</t>
  </si>
  <si>
    <t>28.99.52.000 п.6</t>
  </si>
  <si>
    <t>Клапан противопожарный нормально закрытый с электромеханическим, Клапан противопожарный нормально закрытый с электромеханическим приводом 24В КДМ-2м-МВ(24)-600х400-ВН "VKT"</t>
  </si>
  <si>
    <t>28.99.52.000 п.4</t>
  </si>
  <si>
    <t>29.32.30.269 п.3</t>
  </si>
  <si>
    <t>Клапан противопожарный FPV -1м(60)-500х400</t>
  </si>
  <si>
    <t>28.99.52.000 п.8</t>
  </si>
  <si>
    <t>Клапан противопожарный нормально закрытый с электромеханическим, Клапан противопожарный нормально закрытый с электромеханическим приводом 24В КДМ-2м-МВ(24)-300х300-ВН "VKT"</t>
  </si>
  <si>
    <t>Клапан противопожарный FPV прямоугольный 1+1</t>
  </si>
  <si>
    <t>Клапан противопожарный FPV</t>
  </si>
  <si>
    <t>28.25.20.111 п.14</t>
  </si>
  <si>
    <t>Осевой вытяжной вентилятор IN 15/6</t>
  </si>
  <si>
    <t>28.25.20.111 п.12</t>
  </si>
  <si>
    <t>28.25.14.112 п.11</t>
  </si>
  <si>
    <t>28.25.20.111 п.16</t>
  </si>
  <si>
    <t>Раздел 3. Отопление</t>
  </si>
  <si>
    <t>3.16-15-1</t>
  </si>
  <si>
    <t>1  ШТ.</t>
  </si>
  <si>
    <t>1.13-4-61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</si>
  <si>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15 мм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</si>
  <si>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20 мм</t>
  </si>
  <si>
    <t>1.13-4-63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</si>
  <si>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25 мм</t>
  </si>
  <si>
    <t>1.13-3-173</t>
  </si>
  <si>
    <t>Клапан термостатический, из никелированной бронзы, прямой, с предварительной настройкой, для двухтрубной системы отопления, максимальная температура +120°C, пропускная способность 0,86 м3/ч, номинальное давление PN 1,0 МПа, номинальный диаметр DN 15 мм. 73+6+3</t>
  </si>
  <si>
    <t>1.13-3-178</t>
  </si>
  <si>
    <t>Клапан балансировочный, латунный, с дренажем, с внутренней резьбой, максимальная температура +120°C, пропускная способность 2,52 м3/ч, номинальное давление РN 2,0 МПа, номинальный диаметр DN 15 мм</t>
  </si>
  <si>
    <t>1.13-3-179</t>
  </si>
  <si>
    <t>Клапан балансировочный, латунный, с дренажем, с внутренней резьбой, максимальная температура +120°C, пропускная способность 5,70 м3/ч, номинальное давление РN 2,0 МПа, номинальный диаметр DN 20 мм</t>
  </si>
  <si>
    <t>1.13-4-40</t>
  </si>
  <si>
    <t>Кран спуска воздуха из систем водяного отопления (кран Маевского), латунный, цапковый, максимальная температура +110°С, номинальное давление PN 1,0 МПа, номинальный диаметр DN 15 мм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</si>
  <si>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</si>
  <si>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1.13-3-189</t>
  </si>
  <si>
    <t>Клапан запорно-балансировочный, латунный, муфтовый, ручной, с измерительным ниппелем и дренажным краном, максимальная температура +120°С, пропускная способность 10,0 м3/ч, номинальное давление PN 1,6 МПа, номинальный диаметр DN 40 мм</t>
  </si>
  <si>
    <t>1.13-3-241</t>
  </si>
  <si>
    <t>Клапан запорно-балансировочный, латунный, муфтовый, ручной, с измерительным ниппелем и дренажным краном, максимальная температура +120°С, пропускная способность 16,0 м3/ч, номинальное давление PN 1,6 МПа, номинальный диаметр DN 50 мм</t>
  </si>
  <si>
    <t>1.13-4-65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</si>
  <si>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40 мм</t>
  </si>
  <si>
    <t>1.13-4-66</t>
  </si>
  <si>
    <t>3.16-15-3</t>
  </si>
  <si>
    <t>1.13-4-67</t>
  </si>
  <si>
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65 мм</t>
  </si>
  <si>
    <t>100 м трубопровода</t>
  </si>
  <si>
    <t>3.16-6-6</t>
  </si>
  <si>
    <t>3.20-32-6</t>
  </si>
  <si>
    <t>Установка электрических завес воздушно-тепловых</t>
  </si>
  <si>
    <t>10 шт.</t>
  </si>
  <si>
    <t>28.25.12.130 п. 21</t>
  </si>
  <si>
    <t>Тепловая завеса Т212Е20 12 кВт</t>
  </si>
  <si>
    <t>Раздел 4. Кондиционирование</t>
  </si>
  <si>
    <t>Сплит-система MSZ-AP35VGK/MUZ-AP35VG "Mitsubishi Electric"</t>
  </si>
  <si>
    <t>28.25.12.130 п. 20</t>
  </si>
  <si>
    <t>ИТОГО</t>
  </si>
  <si>
    <t>Составил: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</si>
</sst>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ns3="http://schemas.microsoft.com/office/spreadsheetml/2010/11/main" xmlns:x14ac="http://schemas.microsoft.com/office/spreadsheetml/2009/9/ac" ns1:Ignorable="x14ac">
  <numFmts count="9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.00_-;\-* #,##0.00_-;_-* &quot;-&quot;??_-;_-@_-"/>
    <numFmt numFmtId="166" formatCode="0.0000"/>
    <numFmt numFmtId="167" formatCode="0.000"/>
    <numFmt numFmtId="168" formatCode="0.00000"/>
    <numFmt numFmtId="169" formatCode="#,##0.00;[Red]\-\ #,##0.00"/>
    <numFmt numFmtId="170" formatCode="0.0"/>
    <numFmt numFmtId="171" formatCode="0.000000"/>
  </numFmts>
  <fonts count="7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3"/>
      <name val="Arial"/>
      <family val="2"/>
      <charset val="204"/>
    </font>
    <font>
      <b/>
      <u/>
      <sz val="11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8"/>
      <color rgb="FF7F7F7F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rgb="FF7F7F7F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8"/>
      <color rgb="FFFF0000"/>
      <name val="Arial"/>
      <family val="2"/>
      <charset val="204"/>
    </font>
    <font>
      <b/>
      <sz val="11"/>
      <color rgb="FF0070C0"/>
      <name val="Arial"/>
      <family val="2"/>
      <charset val="204"/>
    </font>
    <font>
      <i/>
      <sz val="14"/>
      <name val="Arial"/>
      <family val="2"/>
      <charset val="204"/>
    </font>
    <font>
      <b/>
      <u/>
      <sz val="14"/>
      <name val="Arial"/>
      <family val="2"/>
      <charset val="204"/>
    </font>
    <font>
      <sz val="14"/>
      <color rgb="FF821E82"/>
      <name val="Arial"/>
      <family val="2"/>
      <charset val="204"/>
    </font>
    <font>
      <i/>
      <sz val="14"/>
      <color rgb="FF821E82"/>
      <name val="Arial"/>
      <family val="2"/>
      <charset val="204"/>
    </font>
    <font>
      <b/>
      <sz val="14"/>
      <color rgb="FF821E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5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5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54" fillId="0" borderId="0"/>
  </cellStyleXfs>
  <cellXfs count="397">
    <xf numFmtId="0" fontId="0" fillId="0" borderId="0" xfId="0" applyAlignment="1">
      <alignment horizontal="left" vertical="top"/>
    </xf>
    <xf numFmtId="167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center" vertical="top"/>
    </xf>
    <xf numFmtId="2" fontId="11" fillId="0" borderId="6" xfId="0" applyNumberFormat="1" applyFont="1" applyFill="1" applyBorder="1" applyAlignment="1">
      <alignment horizontal="center" vertical="top" shrinkToFi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167" fontId="40" fillId="0" borderId="6" xfId="0" applyNumberFormat="1" applyFont="1" applyFill="1" applyBorder="1" applyAlignment="1" applyProtection="1">
      <alignment horizontal="center" vertical="top"/>
    </xf>
    <xf numFmtId="166" fontId="11" fillId="0" borderId="6" xfId="0" applyNumberFormat="1" applyFont="1" applyFill="1" applyBorder="1" applyAlignment="1">
      <alignment horizontal="center" vertical="top" shrinkToFit="1"/>
    </xf>
    <xf numFmtId="168" fontId="40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66" fontId="40" fillId="0" borderId="6" xfId="0" applyNumberFormat="1" applyFont="1" applyFill="1" applyBorder="1" applyAlignment="1" applyProtection="1">
      <alignment horizontal="center" vertical="top"/>
    </xf>
    <xf numFmtId="1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0" fillId="0" borderId="6" xfId="0" applyNumberFormat="1" applyFont="1" applyFill="1" applyBorder="1" applyAlignment="1" applyProtection="1">
      <alignment vertical="top" wrapText="1"/>
    </xf>
    <xf numFmtId="166" fontId="40" fillId="0" borderId="6" xfId="0" applyNumberFormat="1" applyFont="1" applyFill="1" applyBorder="1" applyAlignment="1" applyProtection="1">
      <alignment horizontal="center" vertical="top" wrapText="1"/>
    </xf>
    <xf numFmtId="0" fontId="43" fillId="0" borderId="0" xfId="2" applyFont="1"/>
    <xf numFmtId="0" fontId="31" fillId="0" borderId="0" xfId="2"/>
    <xf numFmtId="0" fontId="41" fillId="0" borderId="0" xfId="2" applyFont="1"/>
    <xf numFmtId="0" fontId="41" fillId="0" borderId="0" xfId="2" applyFont="1" applyBorder="1" applyAlignment="1">
      <alignment horizontal="left" wrapText="1"/>
    </xf>
    <xf numFmtId="0" fontId="41" fillId="0" borderId="0" xfId="2" applyFont="1" applyAlignment="1">
      <alignment horizontal="center" vertical="center" wrapText="1"/>
    </xf>
    <xf numFmtId="169" fontId="42" fillId="0" borderId="0" xfId="2" applyNumberFormat="1" applyFont="1"/>
    <xf numFmtId="0" fontId="42" fillId="0" borderId="0" xfId="2" applyFont="1"/>
    <xf numFmtId="169" fontId="41" fillId="0" borderId="0" xfId="2" applyNumberFormat="1" applyFont="1"/>
    <xf numFmtId="0" fontId="41" fillId="0" borderId="6" xfId="2" applyFont="1" applyBorder="1" applyAlignment="1">
      <alignment horizontal="center" vertical="center" wrapText="1"/>
    </xf>
    <xf numFmtId="0" fontId="41" fillId="0" borderId="7" xfId="2" applyFont="1" applyBorder="1" applyAlignment="1">
      <alignment horizontal="center" vertical="center" wrapText="1"/>
    </xf>
    <xf numFmtId="169" fontId="31" fillId="0" borderId="0" xfId="2" applyNumberFormat="1"/>
    <xf numFmtId="0" fontId="41" fillId="0" borderId="5" xfId="2" applyFont="1" applyBorder="1"/>
    <xf numFmtId="168" fontId="40" fillId="0" borderId="6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top" wrapText="1"/>
    </xf>
    <xf numFmtId="165" fontId="12" fillId="0" borderId="6" xfId="1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  <xf numFmtId="165" fontId="5" fillId="0" borderId="6" xfId="1" applyFont="1" applyFill="1" applyBorder="1" applyAlignment="1">
      <alignment horizontal="left" vertical="top"/>
    </xf>
    <xf numFmtId="0" fontId="41" fillId="0" borderId="0" xfId="2" applyFont="1" applyAlignment="1">
      <alignment horizontal="left" vertical="top" wrapText="1"/>
    </xf>
    <xf numFmtId="0" fontId="31" fillId="0" borderId="0" xfId="2" applyFont="1" applyAlignment="1">
      <alignment vertical="top" wrapText="1"/>
    </xf>
    <xf numFmtId="0" fontId="41" fillId="0" borderId="5" xfId="2" applyFont="1" applyBorder="1" applyAlignment="1">
      <alignment horizontal="left" vertical="top" wrapText="1"/>
    </xf>
    <xf numFmtId="0" fontId="51" fillId="0" borderId="0" xfId="2" applyFont="1"/>
    <xf numFmtId="0" fontId="21" fillId="0" borderId="1" xfId="0" applyFont="1" applyFill="1" applyBorder="1" applyAlignment="1">
      <alignment horizontal="left" vertical="top" wrapText="1" indent="2"/>
    </xf>
    <xf numFmtId="165" fontId="11" fillId="0" borderId="6" xfId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4" fontId="4" fillId="0" borderId="6" xfId="0" applyNumberFormat="1" applyFont="1" applyFill="1" applyBorder="1" applyAlignment="1">
      <alignment horizontal="center" vertical="top" wrapText="1"/>
    </xf>
    <xf numFmtId="164" fontId="0" fillId="0" borderId="0" xfId="0" applyNumberForma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43" fontId="0" fillId="0" borderId="0" xfId="0" applyNumberForma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41" fillId="0" borderId="0" xfId="2" applyFont="1" applyAlignment="1">
      <alignment horizontal="right" vertical="center"/>
    </xf>
    <xf numFmtId="0" fontId="41" fillId="0" borderId="0" xfId="2" applyFont="1" applyAlignment="1">
      <alignment horizontal="left"/>
    </xf>
    <xf numFmtId="0" fontId="43" fillId="0" borderId="12" xfId="2" applyFont="1" applyBorder="1" applyAlignment="1">
      <alignment horizontal="center"/>
    </xf>
    <xf numFmtId="0" fontId="41" fillId="0" borderId="0" xfId="2" applyFont="1" applyAlignment="1">
      <alignment horizontal="left" wrapText="1"/>
    </xf>
    <xf numFmtId="169" fontId="41" fillId="0" borderId="0" xfId="2" applyNumberFormat="1" applyFont="1" applyAlignment="1">
      <alignment horizontal="right"/>
    </xf>
    <xf numFmtId="0" fontId="42" fillId="0" borderId="0" xfId="2" applyFont="1" applyAlignment="1">
      <alignment horizontal="left" wrapText="1"/>
    </xf>
    <xf numFmtId="0" fontId="47" fillId="0" borderId="0" xfId="2" applyFont="1" applyAlignment="1">
      <alignment horizontal="left" wrapText="1"/>
    </xf>
    <xf numFmtId="0" fontId="41" fillId="0" borderId="0" xfId="2" applyFont="1" applyFill="1" applyAlignment="1">
      <alignment horizontal="left"/>
    </xf>
    <xf numFmtId="0" fontId="41" fillId="0" borderId="0" xfId="39" applyFont="1" applyFill="1" applyAlignment="1">
      <alignment horizontal="left"/>
    </xf>
    <xf numFmtId="0" fontId="41" fillId="0" borderId="5" xfId="2" applyFont="1" applyBorder="1" applyAlignment="1">
      <alignment horizontal="left" wrapText="1"/>
    </xf>
    <xf numFmtId="0" fontId="42" fillId="0" borderId="0" xfId="2" applyFont="1" applyAlignment="1">
      <alignment horizontal="left"/>
    </xf>
    <xf numFmtId="0" fontId="41" fillId="0" borderId="0" xfId="2" applyFont="1" applyAlignment="1">
      <alignment horizontal="right"/>
    </xf>
    <xf numFmtId="0" fontId="39" fillId="0" borderId="5" xfId="2" applyFont="1" applyBorder="1" applyAlignment="1">
      <alignment horizontal="center" wrapText="1"/>
    </xf>
    <xf numFmtId="0" fontId="38" fillId="0" borderId="5" xfId="2" applyFont="1" applyBorder="1" applyAlignment="1">
      <alignment horizontal="center" wrapText="1"/>
    </xf>
    <xf numFmtId="0" fontId="45" fillId="0" borderId="5" xfId="2" applyFont="1" applyBorder="1" applyAlignment="1">
      <alignment horizontal="center" wrapText="1"/>
    </xf>
    <xf numFmtId="0" fontId="43" fillId="0" borderId="0" xfId="2" applyFont="1" applyAlignment="1">
      <alignment horizontal="center" wrapText="1"/>
    </xf>
    <xf numFmtId="0" fontId="31" fillId="0" borderId="0" xfId="2" applyAlignment="1"/>
    <xf numFmtId="0" fontId="0" fillId="0" borderId="0" xfId="0" applyFill="1" applyAlignment="1">
      <alignment horizontal="left" vertical="top"/>
    </xf>
    <xf numFmtId="0" fontId="54" fillId="0" borderId="0" xfId="40"/>
    <xf numFmtId="0" fontId="55" fillId="0" borderId="0" xfId="40" applyNumberFormat="1" applyFont="1" applyFill="1" applyBorder="1" applyAlignment="1" applyProtection="1"/>
    <xf numFmtId="0" fontId="56" fillId="0" borderId="0" xfId="40" applyNumberFormat="1" applyFont="1" applyFill="1" applyBorder="1" applyAlignment="1" applyProtection="1">
      <alignment horizontal="center"/>
    </xf>
    <xf numFmtId="0" fontId="43" fillId="0" borderId="0" xfId="40" applyNumberFormat="1" applyFont="1" applyFill="1" applyBorder="1" applyAlignment="1" applyProtection="1">
      <alignment horizontal="right" vertical="top"/>
    </xf>
    <xf numFmtId="0" fontId="57" fillId="0" borderId="0" xfId="40" applyNumberFormat="1" applyFont="1" applyFill="1" applyBorder="1" applyAlignment="1" applyProtection="1">
      <alignment horizontal="center" wrapText="1"/>
    </xf>
    <xf numFmtId="0" fontId="42" fillId="0" borderId="0" xfId="40" applyNumberFormat="1" applyFont="1" applyFill="1" applyBorder="1" applyAlignment="1" applyProtection="1">
      <alignment horizontal="center" wrapText="1"/>
    </xf>
    <xf numFmtId="0" fontId="55" fillId="0" borderId="0" xfId="40" applyNumberFormat="1" applyFont="1" applyFill="1" applyBorder="1" applyAlignment="1" applyProtection="1">
      <alignment wrapText="1"/>
    </xf>
    <xf numFmtId="0" fontId="58" fillId="0" borderId="0" xfId="40" applyNumberFormat="1" applyFont="1" applyFill="1" applyBorder="1" applyAlignment="1" applyProtection="1">
      <alignment horizontal="center"/>
    </xf>
    <xf numFmtId="0" fontId="58" fillId="0" borderId="0" xfId="40" applyNumberFormat="1" applyFont="1" applyFill="1" applyBorder="1" applyAlignment="1" applyProtection="1"/>
    <xf numFmtId="0" fontId="55" fillId="0" borderId="0" xfId="40" applyNumberFormat="1" applyFont="1" applyFill="1" applyBorder="1" applyAlignment="1" applyProtection="1">
      <alignment horizontal="center"/>
    </xf>
    <xf numFmtId="0" fontId="55" fillId="0" borderId="0" xfId="40" applyNumberFormat="1" applyFont="1" applyFill="1" applyBorder="1" applyAlignment="1" applyProtection="1">
      <alignment horizontal="right" vertical="center"/>
    </xf>
    <xf numFmtId="0" fontId="56" fillId="0" borderId="0" xfId="40" applyNumberFormat="1" applyFont="1" applyFill="1" applyBorder="1" applyAlignment="1" applyProtection="1">
      <alignment horizontal="left"/>
    </xf>
    <xf numFmtId="2" fontId="55" fillId="0" borderId="0" xfId="40" applyNumberFormat="1" applyFont="1" applyFill="1" applyBorder="1" applyAlignment="1" applyProtection="1"/>
    <xf numFmtId="2" fontId="53" fillId="0" borderId="0" xfId="40" applyNumberFormat="1" applyFont="1" applyFill="1" applyBorder="1" applyAlignment="1" applyProtection="1">
      <alignment horizontal="right"/>
    </xf>
    <xf numFmtId="0" fontId="56" fillId="0" borderId="0" xfId="40" applyNumberFormat="1" applyFont="1" applyFill="1" applyBorder="1" applyAlignment="1" applyProtection="1">
      <alignment horizontal="left" vertical="center"/>
    </xf>
    <xf numFmtId="0" fontId="59" fillId="0" borderId="0" xfId="40" applyNumberFormat="1" applyFont="1" applyFill="1" applyBorder="1" applyAlignment="1" applyProtection="1"/>
    <xf numFmtId="2" fontId="59" fillId="0" borderId="0" xfId="40" applyNumberFormat="1" applyFont="1" applyFill="1" applyBorder="1" applyAlignment="1" applyProtection="1">
      <alignment horizontal="right"/>
    </xf>
    <xf numFmtId="0" fontId="55" fillId="0" borderId="0" xfId="40" applyNumberFormat="1" applyFont="1" applyFill="1" applyBorder="1" applyAlignment="1" applyProtection="1">
      <alignment horizontal="left" vertical="center"/>
    </xf>
    <xf numFmtId="0" fontId="55" fillId="0" borderId="0" xfId="40" applyNumberFormat="1" applyFont="1" applyFill="1" applyBorder="1" applyAlignment="1" applyProtection="1">
      <alignment horizontal="left" wrapText="1"/>
    </xf>
    <xf numFmtId="4" fontId="55" fillId="0" borderId="0" xfId="40" applyNumberFormat="1" applyFont="1" applyFill="1" applyBorder="1" applyAlignment="1" applyProtection="1">
      <alignment horizontal="right"/>
    </xf>
    <xf numFmtId="0" fontId="55" fillId="0" borderId="0" xfId="40" applyNumberFormat="1" applyFont="1" applyFill="1" applyBorder="1" applyAlignment="1" applyProtection="1">
      <alignment horizontal="left"/>
    </xf>
    <xf numFmtId="0" fontId="55" fillId="0" borderId="0" xfId="40" applyFont="1" applyAlignment="1">
      <alignment horizontal="left"/>
    </xf>
    <xf numFmtId="0" fontId="59" fillId="0" borderId="0" xfId="40" applyNumberFormat="1" applyFont="1" applyFill="1" applyBorder="1" applyAlignment="1" applyProtection="1">
      <alignment vertical="center"/>
    </xf>
    <xf numFmtId="0" fontId="59" fillId="0" borderId="6" xfId="40" applyNumberFormat="1" applyFont="1" applyFill="1" applyBorder="1" applyAlignment="1" applyProtection="1">
      <alignment horizontal="center" vertical="center"/>
    </xf>
    <xf numFmtId="0" fontId="53" fillId="0" borderId="0" xfId="40" applyNumberFormat="1" applyFont="1" applyFill="1" applyBorder="1" applyAlignment="1" applyProtection="1">
      <alignment horizontal="left" vertical="center" wrapText="1"/>
    </xf>
    <xf numFmtId="0" fontId="59" fillId="0" borderId="6" xfId="40" applyNumberFormat="1" applyFont="1" applyFill="1" applyBorder="1" applyAlignment="1" applyProtection="1">
      <alignment horizontal="center" vertical="center" wrapText="1"/>
    </xf>
    <xf numFmtId="0" fontId="59" fillId="0" borderId="6" xfId="40" applyNumberFormat="1" applyFont="1" applyFill="1" applyBorder="1" applyAlignment="1" applyProtection="1">
      <alignment horizontal="left" vertical="top" wrapText="1"/>
    </xf>
    <xf numFmtId="0" fontId="59" fillId="0" borderId="6" xfId="40" applyNumberFormat="1" applyFont="1" applyFill="1" applyBorder="1" applyAlignment="1" applyProtection="1">
      <alignment horizontal="center" vertical="top" wrapText="1"/>
    </xf>
    <xf numFmtId="0" fontId="55" fillId="0" borderId="6" xfId="40" applyNumberFormat="1" applyFont="1" applyFill="1" applyBorder="1" applyAlignment="1" applyProtection="1">
      <alignment horizontal="right" vertical="top" wrapText="1"/>
    </xf>
    <xf numFmtId="0" fontId="55" fillId="0" borderId="6" xfId="40" applyNumberFormat="1" applyFont="1" applyFill="1" applyBorder="1" applyAlignment="1" applyProtection="1">
      <alignment horizontal="center" vertical="top" wrapText="1"/>
    </xf>
    <xf numFmtId="4" fontId="55" fillId="0" borderId="6" xfId="40" applyNumberFormat="1" applyFont="1" applyFill="1" applyBorder="1" applyAlignment="1" applyProtection="1">
      <alignment horizontal="right" vertical="top" wrapText="1"/>
    </xf>
    <xf numFmtId="4" fontId="56" fillId="0" borderId="6" xfId="40" applyNumberFormat="1" applyFont="1" applyFill="1" applyBorder="1" applyAlignment="1" applyProtection="1">
      <alignment horizontal="right" vertical="top" wrapText="1"/>
    </xf>
    <xf numFmtId="0" fontId="60" fillId="0" borderId="10" xfId="40" applyNumberFormat="1" applyFont="1" applyFill="1" applyBorder="1" applyAlignment="1" applyProtection="1">
      <alignment horizontal="center" vertical="top" wrapText="1"/>
    </xf>
    <xf numFmtId="0" fontId="60" fillId="0" borderId="9" xfId="40" applyNumberFormat="1" applyFont="1" applyFill="1" applyBorder="1" applyAlignment="1" applyProtection="1">
      <alignment horizontal="center" vertical="top" wrapText="1"/>
    </xf>
    <xf numFmtId="0" fontId="60" fillId="0" borderId="6" xfId="40" applyNumberFormat="1" applyFont="1" applyFill="1" applyBorder="1" applyAlignment="1" applyProtection="1">
      <alignment horizontal="left" vertical="top" wrapText="1"/>
    </xf>
    <xf numFmtId="0" fontId="60" fillId="0" borderId="6" xfId="40" applyNumberFormat="1" applyFont="1" applyFill="1" applyBorder="1" applyAlignment="1" applyProtection="1">
      <alignment horizontal="center" vertical="top" wrapText="1"/>
    </xf>
    <xf numFmtId="0" fontId="60" fillId="0" borderId="6" xfId="40" applyNumberFormat="1" applyFont="1" applyFill="1" applyBorder="1" applyAlignment="1" applyProtection="1">
      <alignment horizontal="right" vertical="top" wrapText="1"/>
    </xf>
    <xf numFmtId="0" fontId="53" fillId="0" borderId="0" xfId="40" applyNumberFormat="1" applyFont="1" applyFill="1" applyBorder="1" applyAlignment="1" applyProtection="1">
      <alignment vertical="top" wrapText="1"/>
    </xf>
    <xf numFmtId="0" fontId="53" fillId="0" borderId="18" xfId="40" applyNumberFormat="1" applyFont="1" applyFill="1" applyBorder="1" applyAlignment="1" applyProtection="1">
      <alignment vertical="top" wrapText="1"/>
    </xf>
    <xf numFmtId="0" fontId="53" fillId="0" borderId="17" xfId="40" applyNumberFormat="1" applyFont="1" applyFill="1" applyBorder="1" applyAlignment="1" applyProtection="1">
      <alignment horizontal="right" vertical="top" wrapText="1"/>
    </xf>
    <xf numFmtId="0" fontId="53" fillId="0" borderId="17" xfId="40" applyNumberFormat="1" applyFont="1" applyFill="1" applyBorder="1" applyAlignment="1" applyProtection="1">
      <alignment vertical="top" wrapText="1"/>
    </xf>
    <xf numFmtId="4" fontId="53" fillId="0" borderId="17" xfId="40" applyNumberFormat="1" applyFont="1" applyFill="1" applyBorder="1" applyAlignment="1" applyProtection="1">
      <alignment horizontal="right" vertical="top" wrapText="1"/>
    </xf>
    <xf numFmtId="0" fontId="53" fillId="0" borderId="0" xfId="40" applyNumberFormat="1" applyFont="1" applyFill="1" applyBorder="1" applyAlignment="1" applyProtection="1">
      <alignment horizontal="left" vertical="top" wrapText="1"/>
    </xf>
    <xf numFmtId="0" fontId="55" fillId="0" borderId="6" xfId="40" applyNumberFormat="1" applyFont="1" applyFill="1" applyBorder="1" applyAlignment="1" applyProtection="1">
      <alignment vertical="top" wrapText="1"/>
    </xf>
    <xf numFmtId="0" fontId="55" fillId="0" borderId="0" xfId="40" applyNumberFormat="1" applyFont="1" applyFill="1" applyBorder="1" applyAlignment="1" applyProtection="1">
      <alignment horizontal="left" vertical="top" wrapText="1"/>
    </xf>
    <xf numFmtId="0" fontId="56" fillId="0" borderId="6" xfId="40" applyNumberFormat="1" applyFont="1" applyFill="1" applyBorder="1" applyAlignment="1" applyProtection="1">
      <alignment vertical="top" wrapText="1"/>
    </xf>
    <xf numFmtId="0" fontId="56" fillId="0" borderId="0" xfId="40" applyNumberFormat="1" applyFont="1" applyFill="1" applyBorder="1" applyAlignment="1" applyProtection="1">
      <alignment horizontal="left" vertical="top" wrapText="1"/>
    </xf>
    <xf numFmtId="0" fontId="53" fillId="0" borderId="6" xfId="40" applyNumberFormat="1" applyFont="1" applyFill="1" applyBorder="1" applyAlignment="1" applyProtection="1">
      <alignment horizontal="right" vertical="top" wrapText="1"/>
    </xf>
    <xf numFmtId="0" fontId="53" fillId="0" borderId="6" xfId="40" applyNumberFormat="1" applyFont="1" applyFill="1" applyBorder="1" applyAlignment="1" applyProtection="1">
      <alignment vertical="top" wrapText="1"/>
    </xf>
    <xf numFmtId="4" fontId="53" fillId="0" borderId="6" xfId="40" applyNumberFormat="1" applyFont="1" applyFill="1" applyBorder="1" applyAlignment="1" applyProtection="1">
      <alignment horizontal="right" vertical="top" wrapText="1"/>
    </xf>
    <xf numFmtId="0" fontId="59" fillId="0" borderId="6" xfId="40" applyNumberFormat="1" applyFont="1" applyFill="1" applyBorder="1" applyAlignment="1" applyProtection="1">
      <alignment horizontal="right" vertical="top" wrapText="1"/>
    </xf>
    <xf numFmtId="0" fontId="59" fillId="0" borderId="6" xfId="40" applyNumberFormat="1" applyFont="1" applyFill="1" applyBorder="1" applyAlignment="1" applyProtection="1">
      <alignment vertical="top" wrapText="1"/>
    </xf>
    <xf numFmtId="0" fontId="59" fillId="0" borderId="0" xfId="40" applyNumberFormat="1" applyFont="1" applyFill="1" applyBorder="1" applyAlignment="1" applyProtection="1">
      <alignment horizontal="left" vertical="top" wrapText="1"/>
    </xf>
    <xf numFmtId="4" fontId="59" fillId="0" borderId="6" xfId="40" applyNumberFormat="1" applyFont="1" applyFill="1" applyBorder="1" applyAlignment="1" applyProtection="1">
      <alignment horizontal="right" vertical="top" wrapText="1"/>
    </xf>
    <xf numFmtId="0" fontId="55" fillId="0" borderId="0" xfId="40" applyNumberFormat="1" applyFont="1" applyFill="1" applyBorder="1" applyAlignment="1" applyProtection="1">
      <alignment horizontal="right" vertical="top"/>
    </xf>
    <xf numFmtId="49" fontId="55" fillId="0" borderId="0" xfId="40" applyNumberFormat="1" applyFont="1" applyFill="1" applyBorder="1" applyAlignment="1" applyProtection="1">
      <alignment vertical="top" wrapText="1"/>
    </xf>
    <xf numFmtId="0" fontId="55" fillId="0" borderId="0" xfId="40" applyNumberFormat="1" applyFont="1" applyFill="1" applyBorder="1" applyAlignment="1" applyProtection="1">
      <alignment vertical="top" wrapText="1"/>
    </xf>
    <xf numFmtId="0" fontId="55" fillId="0" borderId="0" xfId="40" applyNumberFormat="1" applyFont="1" applyFill="1" applyBorder="1" applyAlignment="1" applyProtection="1">
      <alignment horizontal="right" vertical="top" wrapText="1"/>
    </xf>
    <xf numFmtId="0" fontId="58" fillId="0" borderId="0" xfId="40" applyNumberFormat="1" applyFont="1" applyFill="1" applyBorder="1" applyAlignment="1" applyProtection="1">
      <alignment horizontal="center" vertical="center"/>
    </xf>
    <xf numFmtId="0" fontId="59" fillId="0" borderId="0" xfId="40" applyNumberFormat="1" applyFont="1" applyFill="1" applyBorder="1" applyAlignment="1" applyProtection="1">
      <alignment horizontal="center" wrapText="1"/>
    </xf>
    <xf numFmtId="0" fontId="59" fillId="0" borderId="0" xfId="40" applyNumberFormat="1" applyFont="1" applyFill="1" applyBorder="1" applyAlignment="1" applyProtection="1">
      <alignment wrapText="1"/>
    </xf>
    <xf numFmtId="0" fontId="59" fillId="0" borderId="0" xfId="40" applyNumberFormat="1" applyFont="1" applyFill="1" applyBorder="1" applyAlignment="1" applyProtection="1">
      <alignment horizontal="left" vertical="center" wrapText="1"/>
    </xf>
    <xf numFmtId="0" fontId="59" fillId="0" borderId="0" xfId="40" applyNumberFormat="1" applyFont="1" applyFill="1" applyBorder="1" applyAlignment="1" applyProtection="1">
      <alignment vertical="top" wrapText="1"/>
    </xf>
    <xf numFmtId="0" fontId="59" fillId="0" borderId="0" xfId="40" applyNumberFormat="1" applyFont="1" applyFill="1" applyBorder="1" applyAlignment="1" applyProtection="1">
      <alignment horizontal="right" vertical="top" wrapText="1"/>
    </xf>
    <xf numFmtId="165" fontId="0" fillId="0" borderId="0" xfId="1" applyFont="1" applyFill="1" applyBorder="1" applyAlignment="1">
      <alignment horizontal="center" vertical="top"/>
    </xf>
    <xf numFmtId="0" fontId="61" fillId="0" borderId="6" xfId="40" applyNumberFormat="1" applyFont="1" applyFill="1" applyBorder="1" applyAlignment="1" applyProtection="1">
      <alignment horizontal="center" vertical="center"/>
    </xf>
    <xf numFmtId="0" fontId="61" fillId="0" borderId="8" xfId="40" applyNumberFormat="1" applyFont="1" applyFill="1" applyBorder="1" applyAlignment="1" applyProtection="1">
      <alignment horizontal="center" vertical="center"/>
    </xf>
    <xf numFmtId="49" fontId="62" fillId="0" borderId="7" xfId="40" applyNumberFormat="1" applyFont="1" applyFill="1" applyBorder="1" applyAlignment="1" applyProtection="1">
      <alignment horizontal="center" vertical="top" wrapText="1"/>
    </xf>
    <xf numFmtId="0" fontId="62" fillId="0" borderId="7" xfId="40" applyNumberFormat="1" applyFont="1" applyFill="1" applyBorder="1" applyAlignment="1" applyProtection="1">
      <alignment horizontal="left" vertical="top" wrapText="1"/>
    </xf>
    <xf numFmtId="0" fontId="62" fillId="0" borderId="12" xfId="40" applyNumberFormat="1" applyFont="1" applyFill="1" applyBorder="1" applyAlignment="1" applyProtection="1">
      <alignment horizontal="left" vertical="top" wrapText="1"/>
    </xf>
    <xf numFmtId="0" fontId="62" fillId="0" borderId="7" xfId="40" applyNumberFormat="1" applyFont="1" applyFill="1" applyBorder="1" applyAlignment="1" applyProtection="1">
      <alignment horizontal="center" vertical="top" wrapText="1"/>
    </xf>
    <xf numFmtId="0" fontId="45" fillId="0" borderId="7" xfId="40" applyNumberFormat="1" applyFont="1" applyFill="1" applyBorder="1" applyAlignment="1" applyProtection="1">
      <alignment horizontal="right" vertical="top" wrapText="1"/>
    </xf>
    <xf numFmtId="2" fontId="45" fillId="0" borderId="7" xfId="40" applyNumberFormat="1" applyFont="1" applyFill="1" applyBorder="1" applyAlignment="1" applyProtection="1">
      <alignment horizontal="right" vertical="top" wrapText="1"/>
    </xf>
    <xf numFmtId="0" fontId="45" fillId="0" borderId="7" xfId="40" applyNumberFormat="1" applyFont="1" applyFill="1" applyBorder="1" applyAlignment="1" applyProtection="1">
      <alignment horizontal="center" vertical="top" wrapText="1"/>
    </xf>
    <xf numFmtId="0" fontId="61" fillId="0" borderId="6" xfId="40" applyNumberFormat="1" applyFont="1" applyFill="1" applyBorder="1" applyAlignment="1" applyProtection="1">
      <alignment horizontal="center" vertical="center" wrapText="1"/>
    </xf>
    <xf numFmtId="0" fontId="61" fillId="0" borderId="6" xfId="40" applyNumberFormat="1" applyFont="1" applyFill="1" applyBorder="1" applyAlignment="1" applyProtection="1">
      <alignment horizontal="left" vertical="top" wrapText="1"/>
    </xf>
    <xf numFmtId="0" fontId="61" fillId="0" borderId="6" xfId="40" applyNumberFormat="1" applyFont="1" applyFill="1" applyBorder="1" applyAlignment="1" applyProtection="1">
      <alignment horizontal="center" vertical="top" wrapText="1"/>
    </xf>
    <xf numFmtId="0" fontId="63" fillId="0" borderId="6" xfId="40" applyNumberFormat="1" applyFont="1" applyFill="1" applyBorder="1" applyAlignment="1" applyProtection="1">
      <alignment horizontal="right" vertical="top" wrapText="1"/>
    </xf>
    <xf numFmtId="2" fontId="63" fillId="0" borderId="6" xfId="40" applyNumberFormat="1" applyFont="1" applyFill="1" applyBorder="1" applyAlignment="1" applyProtection="1">
      <alignment horizontal="right" vertical="top" wrapText="1"/>
    </xf>
    <xf numFmtId="0" fontId="63" fillId="0" borderId="6" xfId="40" applyNumberFormat="1" applyFont="1" applyFill="1" applyBorder="1" applyAlignment="1" applyProtection="1">
      <alignment horizontal="center" vertical="top" wrapText="1"/>
    </xf>
    <xf numFmtId="2" fontId="63" fillId="0" borderId="6" xfId="40" applyNumberFormat="1" applyFont="1" applyFill="1" applyBorder="1" applyAlignment="1" applyProtection="1">
      <alignment horizontal="center" vertical="top" wrapText="1"/>
    </xf>
    <xf numFmtId="1" fontId="63" fillId="0" borderId="6" xfId="40" applyNumberFormat="1" applyFont="1" applyFill="1" applyBorder="1" applyAlignment="1" applyProtection="1">
      <alignment horizontal="right" vertical="top" wrapText="1"/>
    </xf>
    <xf numFmtId="1" fontId="63" fillId="0" borderId="6" xfId="40" applyNumberFormat="1" applyFont="1" applyFill="1" applyBorder="1" applyAlignment="1" applyProtection="1">
      <alignment horizontal="center" vertical="top" wrapText="1"/>
    </xf>
    <xf numFmtId="4" fontId="63" fillId="0" borderId="6" xfId="40" applyNumberFormat="1" applyFont="1" applyFill="1" applyBorder="1" applyAlignment="1" applyProtection="1">
      <alignment horizontal="right" vertical="top" wrapText="1"/>
    </xf>
    <xf numFmtId="0" fontId="62" fillId="0" borderId="6" xfId="40" applyNumberFormat="1" applyFont="1" applyFill="1" applyBorder="1" applyAlignment="1" applyProtection="1">
      <alignment horizontal="center" vertical="top" wrapText="1"/>
    </xf>
    <xf numFmtId="0" fontId="62" fillId="0" borderId="6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horizontal="right" vertical="top" wrapText="1"/>
    </xf>
    <xf numFmtId="0" fontId="45" fillId="0" borderId="6" xfId="40" applyNumberFormat="1" applyFont="1" applyFill="1" applyBorder="1" applyAlignment="1" applyProtection="1">
      <alignment horizontal="center" vertical="top" wrapText="1"/>
    </xf>
    <xf numFmtId="2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7" xfId="40" applyNumberFormat="1" applyFont="1" applyFill="1" applyBorder="1" applyAlignment="1" applyProtection="1">
      <alignment horizontal="right" vertical="top" wrapText="1"/>
    </xf>
    <xf numFmtId="1" fontId="45" fillId="0" borderId="7" xfId="40" applyNumberFormat="1" applyFont="1" applyFill="1" applyBorder="1" applyAlignment="1" applyProtection="1">
      <alignment horizontal="right" vertical="top" wrapText="1"/>
    </xf>
    <xf numFmtId="170" fontId="63" fillId="0" borderId="6" xfId="40" applyNumberFormat="1" applyFont="1" applyFill="1" applyBorder="1" applyAlignment="1" applyProtection="1">
      <alignment horizontal="center" vertical="top" wrapText="1"/>
    </xf>
    <xf numFmtId="170" fontId="63" fillId="0" borderId="6" xfId="40" applyNumberFormat="1" applyFont="1" applyFill="1" applyBorder="1" applyAlignment="1" applyProtection="1">
      <alignment horizontal="right" vertical="top" wrapText="1"/>
    </xf>
    <xf numFmtId="49" fontId="61" fillId="0" borderId="6" xfId="40" applyNumberFormat="1" applyFont="1" applyFill="1" applyBorder="1" applyAlignment="1" applyProtection="1">
      <alignment horizontal="center" vertical="top" wrapText="1"/>
    </xf>
    <xf numFmtId="166" fontId="63" fillId="0" borderId="6" xfId="40" applyNumberFormat="1" applyFont="1" applyFill="1" applyBorder="1" applyAlignment="1" applyProtection="1">
      <alignment horizontal="right" vertical="top" wrapText="1"/>
    </xf>
    <xf numFmtId="0" fontId="64" fillId="0" borderId="10" xfId="40" applyNumberFormat="1" applyFont="1" applyFill="1" applyBorder="1" applyAlignment="1" applyProtection="1">
      <alignment horizontal="center" vertical="top" wrapText="1"/>
    </xf>
    <xf numFmtId="0" fontId="64" fillId="0" borderId="9" xfId="40" applyNumberFormat="1" applyFont="1" applyFill="1" applyBorder="1" applyAlignment="1" applyProtection="1">
      <alignment horizontal="center" vertical="top" wrapText="1"/>
    </xf>
    <xf numFmtId="0" fontId="64" fillId="0" borderId="6" xfId="40" applyNumberFormat="1" applyFont="1" applyFill="1" applyBorder="1" applyAlignment="1" applyProtection="1">
      <alignment horizontal="left" vertical="top" wrapText="1"/>
    </xf>
    <xf numFmtId="0" fontId="64" fillId="0" borderId="6" xfId="40" applyNumberFormat="1" applyFont="1" applyFill="1" applyBorder="1" applyAlignment="1" applyProtection="1">
      <alignment horizontal="center" vertical="top" wrapText="1"/>
    </xf>
    <xf numFmtId="0" fontId="64" fillId="0" borderId="6" xfId="40" applyNumberFormat="1" applyFont="1" applyFill="1" applyBorder="1" applyAlignment="1" applyProtection="1">
      <alignment horizontal="right" vertical="top" wrapText="1"/>
    </xf>
    <xf numFmtId="0" fontId="62" fillId="0" borderId="0" xfId="40" applyNumberFormat="1" applyFont="1" applyFill="1" applyBorder="1" applyAlignment="1" applyProtection="1">
      <alignment vertical="top" wrapText="1"/>
    </xf>
    <xf numFmtId="0" fontId="62" fillId="0" borderId="18" xfId="40" applyNumberFormat="1" applyFont="1" applyFill="1" applyBorder="1" applyAlignment="1" applyProtection="1">
      <alignment vertical="top" wrapText="1"/>
    </xf>
    <xf numFmtId="0" fontId="62" fillId="0" borderId="17" xfId="40" applyNumberFormat="1" applyFont="1" applyFill="1" applyBorder="1" applyAlignment="1" applyProtection="1">
      <alignment horizontal="right" vertical="top" wrapText="1"/>
    </xf>
    <xf numFmtId="0" fontId="62" fillId="0" borderId="17" xfId="40" applyNumberFormat="1" applyFont="1" applyFill="1" applyBorder="1" applyAlignment="1" applyProtection="1">
      <alignment vertical="top" wrapText="1"/>
    </xf>
    <xf numFmtId="4" fontId="62" fillId="0" borderId="17" xfId="40" applyNumberFormat="1" applyFont="1" applyFill="1" applyBorder="1" applyAlignment="1" applyProtection="1">
      <alignment horizontal="right" vertical="top" wrapText="1"/>
    </xf>
    <xf numFmtId="0" fontId="63" fillId="0" borderId="6" xfId="40" applyNumberFormat="1" applyFont="1" applyFill="1" applyBorder="1" applyAlignment="1" applyProtection="1">
      <alignment vertical="top" wrapText="1"/>
    </xf>
    <xf numFmtId="0" fontId="45" fillId="0" borderId="6" xfId="40" applyNumberFormat="1" applyFont="1" applyFill="1" applyBorder="1" applyAlignment="1" applyProtection="1">
      <alignment vertical="top" wrapText="1"/>
    </xf>
    <xf numFmtId="167" fontId="63" fillId="0" borderId="6" xfId="40" applyNumberFormat="1" applyFont="1" applyFill="1" applyBorder="1" applyAlignment="1" applyProtection="1">
      <alignment horizontal="right" vertical="top" wrapText="1"/>
    </xf>
    <xf numFmtId="2" fontId="45" fillId="0" borderId="7" xfId="40" applyNumberFormat="1" applyFont="1" applyFill="1" applyBorder="1" applyAlignment="1" applyProtection="1">
      <alignment horizontal="center" vertical="top" wrapText="1"/>
    </xf>
    <xf numFmtId="167" fontId="45" fillId="0" borderId="7" xfId="40" applyNumberFormat="1" applyFont="1" applyFill="1" applyBorder="1" applyAlignment="1" applyProtection="1">
      <alignment horizontal="right" vertical="top" wrapText="1"/>
    </xf>
    <xf numFmtId="1" fontId="45" fillId="0" borderId="7" xfId="40" applyNumberFormat="1" applyFont="1" applyFill="1" applyBorder="1" applyAlignment="1" applyProtection="1">
      <alignment horizontal="center" vertical="top" wrapText="1"/>
    </xf>
    <xf numFmtId="170" fontId="45" fillId="0" borderId="7" xfId="40" applyNumberFormat="1" applyFont="1" applyFill="1" applyBorder="1" applyAlignment="1" applyProtection="1">
      <alignment horizontal="center" vertical="top" wrapText="1"/>
    </xf>
    <xf numFmtId="168" fontId="63" fillId="0" borderId="6" xfId="40" applyNumberFormat="1" applyFont="1" applyFill="1" applyBorder="1" applyAlignment="1" applyProtection="1">
      <alignment horizontal="right" vertical="top" wrapText="1"/>
    </xf>
    <xf numFmtId="2" fontId="62" fillId="0" borderId="17" xfId="40" applyNumberFormat="1" applyFont="1" applyFill="1" applyBorder="1" applyAlignment="1" applyProtection="1">
      <alignment horizontal="right" vertical="top" wrapText="1"/>
    </xf>
    <xf numFmtId="0" fontId="65" fillId="0" borderId="0" xfId="40" applyNumberFormat="1" applyFont="1" applyFill="1" applyBorder="1" applyAlignment="1" applyProtection="1">
      <alignment horizontal="left" vertical="top" wrapText="1"/>
    </xf>
    <xf numFmtId="1" fontId="59" fillId="0" borderId="6" xfId="40" applyNumberFormat="1" applyFont="1" applyFill="1" applyBorder="1" applyAlignment="1" applyProtection="1">
      <alignment horizontal="center" vertical="top" wrapText="1"/>
    </xf>
    <xf numFmtId="0" fontId="59" fillId="0" borderId="6" xfId="40" applyNumberFormat="1" applyFont="1" applyFill="1" applyBorder="1" applyAlignment="1" applyProtection="1"/>
    <xf numFmtId="170" fontId="59" fillId="0" borderId="6" xfId="40" applyNumberFormat="1" applyFont="1" applyFill="1" applyBorder="1" applyAlignment="1" applyProtection="1">
      <alignment horizontal="center" vertical="top" wrapText="1"/>
    </xf>
    <xf numFmtId="2" fontId="59" fillId="0" borderId="6" xfId="40" applyNumberFormat="1" applyFont="1" applyFill="1" applyBorder="1" applyAlignment="1" applyProtection="1">
      <alignment horizontal="center" vertical="top" wrapText="1"/>
    </xf>
    <xf numFmtId="167" fontId="59" fillId="0" borderId="6" xfId="40" applyNumberFormat="1" applyFont="1" applyFill="1" applyBorder="1" applyAlignment="1" applyProtection="1">
      <alignment horizontal="center" vertical="top" wrapText="1"/>
    </xf>
    <xf numFmtId="0" fontId="67" fillId="0" borderId="0" xfId="40" applyNumberFormat="1" applyFont="1" applyFill="1" applyBorder="1" applyAlignment="1" applyProtection="1"/>
    <xf numFmtId="0" fontId="59" fillId="0" borderId="0" xfId="40" applyNumberFormat="1" applyFont="1" applyFill="1" applyBorder="1" applyAlignment="1" applyProtection="1">
      <alignment horizontal="center"/>
    </xf>
    <xf numFmtId="0" fontId="66" fillId="0" borderId="0" xfId="40" applyNumberFormat="1" applyFont="1" applyFill="1" applyBorder="1" applyAlignment="1" applyProtection="1"/>
    <xf numFmtId="0" fontId="54" fillId="0" borderId="0" xfId="40" applyNumberFormat="1" applyFont="1" applyFill="1" applyBorder="1" applyAlignment="1" applyProtection="1">
      <alignment horizontal="left" vertical="top" wrapText="1"/>
    </xf>
    <xf numFmtId="0" fontId="49" fillId="0" borderId="0" xfId="2" applyFont="1" applyAlignment="1">
      <alignment horizontal="right" vertical="top" wrapText="1"/>
    </xf>
    <xf numFmtId="0" fontId="41" fillId="0" borderId="0" xfId="2" applyFont="1" applyAlignment="1">
      <alignment horizontal="right" vertical="top"/>
    </xf>
    <xf numFmtId="169" fontId="41" fillId="0" borderId="0" xfId="2" applyNumberFormat="1" applyFont="1" applyAlignment="1">
      <alignment horizontal="right" vertical="top"/>
    </xf>
    <xf numFmtId="0" fontId="41" fillId="0" borderId="0" xfId="2" applyFont="1" applyAlignment="1">
      <alignment horizontal="right" vertical="top" wrapText="1"/>
    </xf>
    <xf numFmtId="169" fontId="49" fillId="0" borderId="0" xfId="2" applyNumberFormat="1" applyFont="1" applyAlignment="1">
      <alignment horizontal="right" vertical="top"/>
    </xf>
    <xf numFmtId="0" fontId="41" fillId="0" borderId="0" xfId="2" quotePrefix="1" applyFont="1" applyAlignment="1">
      <alignment horizontal="right" vertical="top" wrapText="1"/>
    </xf>
    <xf numFmtId="0" fontId="49" fillId="0" borderId="5" xfId="2" applyFont="1" applyBorder="1" applyAlignment="1">
      <alignment horizontal="right" vertical="top" wrapText="1"/>
    </xf>
    <xf numFmtId="0" fontId="41" fillId="0" borderId="5" xfId="2" applyFont="1" applyBorder="1" applyAlignment="1">
      <alignment horizontal="right" vertical="top"/>
    </xf>
    <xf numFmtId="169" fontId="41" fillId="0" borderId="5" xfId="2" applyNumberFormat="1" applyFont="1" applyBorder="1" applyAlignment="1">
      <alignment horizontal="right" vertical="top"/>
    </xf>
    <xf numFmtId="0" fontId="41" fillId="0" borderId="5" xfId="2" applyFont="1" applyBorder="1" applyAlignment="1">
      <alignment horizontal="right" vertical="top" wrapText="1"/>
    </xf>
    <xf numFmtId="0" fontId="42" fillId="0" borderId="0" xfId="2" applyFont="1" applyAlignment="1">
      <alignment vertical="top"/>
    </xf>
    <xf numFmtId="0" fontId="52" fillId="0" borderId="0" xfId="2" applyFont="1" applyAlignment="1">
      <alignment vertical="top"/>
    </xf>
    <xf numFmtId="0" fontId="41" fillId="2" borderId="0" xfId="2" applyFont="1" applyFill="1" applyAlignment="1">
      <alignment horizontal="left" vertical="top" wrapText="1"/>
    </xf>
    <xf numFmtId="0" fontId="49" fillId="2" borderId="0" xfId="2" applyFont="1" applyFill="1" applyAlignment="1">
      <alignment horizontal="right" vertical="top" wrapText="1"/>
    </xf>
    <xf numFmtId="0" fontId="41" fillId="2" borderId="0" xfId="2" applyFont="1" applyFill="1" applyAlignment="1">
      <alignment horizontal="right" vertical="top"/>
    </xf>
    <xf numFmtId="1" fontId="40" fillId="2" borderId="6" xfId="0" applyNumberFormat="1" applyFont="1" applyFill="1" applyBorder="1" applyAlignment="1" applyProtection="1">
      <alignment horizontal="center" vertical="top" wrapText="1"/>
    </xf>
    <xf numFmtId="0" fontId="40" fillId="2" borderId="6" xfId="0" applyNumberFormat="1" applyFont="1" applyFill="1" applyBorder="1" applyAlignment="1" applyProtection="1">
      <alignment horizontal="left" vertical="top" wrapText="1"/>
    </xf>
    <xf numFmtId="0" fontId="40" fillId="2" borderId="6" xfId="0" applyNumberFormat="1" applyFont="1" applyFill="1" applyBorder="1" applyAlignment="1" applyProtection="1">
      <alignment vertical="top" wrapText="1"/>
    </xf>
    <xf numFmtId="0" fontId="31" fillId="2" borderId="6" xfId="0" applyNumberFormat="1" applyFont="1" applyFill="1" applyBorder="1" applyAlignment="1" applyProtection="1">
      <alignment horizontal="center" vertical="top" wrapText="1"/>
    </xf>
    <xf numFmtId="167" fontId="40" fillId="2" borderId="6" xfId="0" applyNumberFormat="1" applyFont="1" applyFill="1" applyBorder="1" applyAlignment="1" applyProtection="1">
      <alignment horizontal="center" vertical="top" wrapText="1"/>
    </xf>
    <xf numFmtId="167" fontId="40" fillId="2" borderId="6" xfId="0" applyNumberFormat="1" applyFont="1" applyFill="1" applyBorder="1" applyAlignment="1" applyProtection="1">
      <alignment horizontal="center" vertical="top"/>
    </xf>
    <xf numFmtId="4" fontId="13" fillId="2" borderId="6" xfId="0" applyNumberFormat="1" applyFont="1" applyFill="1" applyBorder="1" applyAlignment="1">
      <alignment horizontal="center" vertical="top" shrinkToFit="1"/>
    </xf>
    <xf numFmtId="165" fontId="11" fillId="2" borderId="6" xfId="1" applyFont="1" applyFill="1" applyBorder="1" applyAlignment="1">
      <alignment horizontal="center" vertical="top" shrinkToFit="1"/>
    </xf>
    <xf numFmtId="2" fontId="40" fillId="0" borderId="6" xfId="0" applyNumberFormat="1" applyFont="1" applyFill="1" applyBorder="1" applyAlignment="1" applyProtection="1">
      <alignment horizontal="center" vertical="top" wrapText="1"/>
    </xf>
    <xf numFmtId="169" fontId="41" fillId="2" borderId="0" xfId="2" applyNumberFormat="1" applyFont="1" applyFill="1" applyAlignment="1">
      <alignment horizontal="right" vertical="top"/>
    </xf>
    <xf numFmtId="0" fontId="41" fillId="2" borderId="0" xfId="2" applyFont="1" applyFill="1" applyAlignment="1">
      <alignment horizontal="right" vertical="top" wrapText="1"/>
    </xf>
    <xf numFmtId="170" fontId="40" fillId="0" borderId="6" xfId="0" applyNumberFormat="1" applyFont="1" applyFill="1" applyBorder="1" applyAlignment="1" applyProtection="1">
      <alignment horizontal="center" vertical="top" wrapText="1"/>
    </xf>
    <xf numFmtId="168" fontId="40" fillId="2" borderId="6" xfId="0" applyNumberFormat="1" applyFont="1" applyFill="1" applyBorder="1" applyAlignment="1" applyProtection="1">
      <alignment horizontal="center" vertical="top" wrapText="1"/>
    </xf>
    <xf numFmtId="0" fontId="40" fillId="2" borderId="6" xfId="0" applyNumberFormat="1" applyFont="1" applyFill="1" applyBorder="1" applyAlignment="1" applyProtection="1">
      <alignment horizontal="center" vertical="top"/>
    </xf>
    <xf numFmtId="2" fontId="11" fillId="2" borderId="6" xfId="0" applyNumberFormat="1" applyFont="1" applyFill="1" applyBorder="1" applyAlignment="1">
      <alignment horizontal="center" vertical="top" shrinkToFit="1"/>
    </xf>
    <xf numFmtId="4" fontId="68" fillId="0" borderId="0" xfId="0" applyNumberFormat="1" applyFont="1" applyFill="1" applyBorder="1" applyAlignment="1" applyProtection="1">
      <alignment horizontal="right" vertical="top" wrapText="1"/>
    </xf>
    <xf numFmtId="169" fontId="42" fillId="0" borderId="0" xfId="2" applyNumberFormat="1" applyFont="1" applyAlignment="1">
      <alignment horizontal="right" vertical="top"/>
    </xf>
    <xf numFmtId="0" fontId="42" fillId="0" borderId="0" xfId="2" applyFont="1" applyAlignment="1">
      <alignment horizontal="right" vertical="top"/>
    </xf>
    <xf numFmtId="0" fontId="65" fillId="0" borderId="16" xfId="40" applyNumberFormat="1" applyFont="1" applyFill="1" applyBorder="1" applyAlignment="1" applyProtection="1">
      <alignment horizontal="left" vertical="top" wrapText="1"/>
    </xf>
    <xf numFmtId="0" fontId="65" fillId="0" borderId="5" xfId="40" applyNumberFormat="1" applyFont="1" applyFill="1" applyBorder="1" applyAlignment="1" applyProtection="1">
      <alignment horizontal="left" vertical="top" wrapText="1"/>
    </xf>
    <xf numFmtId="0" fontId="65" fillId="0" borderId="19" xfId="40" applyNumberFormat="1" applyFont="1" applyFill="1" applyBorder="1" applyAlignment="1" applyProtection="1">
      <alignment horizontal="left" vertical="top" wrapText="1"/>
    </xf>
    <xf numFmtId="0" fontId="53" fillId="0" borderId="8" xfId="40" applyNumberFormat="1" applyFont="1" applyFill="1" applyBorder="1" applyAlignment="1" applyProtection="1">
      <alignment horizontal="left" vertical="top" wrapText="1"/>
    </xf>
    <xf numFmtId="0" fontId="53" fillId="0" borderId="10" xfId="40" applyNumberFormat="1" applyFont="1" applyFill="1" applyBorder="1" applyAlignment="1" applyProtection="1">
      <alignment horizontal="left" vertical="top" wrapText="1"/>
    </xf>
    <xf numFmtId="0" fontId="53" fillId="0" borderId="9" xfId="40" applyNumberFormat="1" applyFont="1" applyFill="1" applyBorder="1" applyAlignment="1" applyProtection="1">
      <alignment horizontal="left" vertical="top" wrapText="1"/>
    </xf>
    <xf numFmtId="0" fontId="59" fillId="0" borderId="8" xfId="40" applyNumberFormat="1" applyFont="1" applyFill="1" applyBorder="1" applyAlignment="1" applyProtection="1">
      <alignment horizontal="left" vertical="top" wrapText="1"/>
    </xf>
    <xf numFmtId="0" fontId="59" fillId="0" borderId="10" xfId="40" applyNumberFormat="1" applyFont="1" applyFill="1" applyBorder="1" applyAlignment="1" applyProtection="1">
      <alignment horizontal="left" vertical="top" wrapText="1"/>
    </xf>
    <xf numFmtId="0" fontId="59" fillId="0" borderId="9" xfId="40" applyNumberFormat="1" applyFont="1" applyFill="1" applyBorder="1" applyAlignment="1" applyProtection="1">
      <alignment horizontal="left" vertical="top" wrapText="1"/>
    </xf>
    <xf numFmtId="0" fontId="46" fillId="0" borderId="0" xfId="2" applyFont="1" applyAlignment="1">
      <alignment horizontal="center" vertical="top" wrapText="1"/>
    </xf>
    <xf numFmtId="169" fontId="42" fillId="0" borderId="12" xfId="2" applyNumberFormat="1" applyFont="1" applyBorder="1" applyAlignment="1">
      <alignment horizontal="right" vertical="top"/>
    </xf>
    <xf numFmtId="169" fontId="52" fillId="0" borderId="12" xfId="2" applyNumberFormat="1" applyFont="1" applyBorder="1" applyAlignment="1">
      <alignment horizontal="right" vertical="top"/>
    </xf>
    <xf numFmtId="169" fontId="69" fillId="0" borderId="0" xfId="2" applyNumberFormat="1" applyFont="1" applyAlignment="1">
      <alignment horizontal="right" vertical="top"/>
    </xf>
    <xf numFmtId="169" fontId="69" fillId="0" borderId="12" xfId="2" applyNumberFormat="1" applyFont="1" applyBorder="1" applyAlignment="1">
      <alignment horizontal="right" vertical="top"/>
    </xf>
    <xf numFmtId="1" fontId="40" fillId="0" borderId="6" xfId="40" applyNumberFormat="1" applyFont="1" applyFill="1" applyBorder="1" applyAlignment="1" applyProtection="1">
      <alignment horizontal="center" vertical="top" wrapText="1"/>
    </xf>
    <xf numFmtId="0" fontId="40" fillId="0" borderId="6" xfId="40" applyNumberFormat="1" applyFont="1" applyFill="1" applyBorder="1" applyAlignment="1" applyProtection="1">
      <alignment horizontal="left" vertical="top" wrapText="1"/>
    </xf>
    <xf numFmtId="0" fontId="40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167" fontId="40" fillId="0" borderId="6" xfId="40" applyNumberFormat="1" applyFont="1" applyFill="1" applyBorder="1" applyAlignment="1" applyProtection="1">
      <alignment horizontal="center" vertical="top" wrapText="1"/>
    </xf>
    <xf numFmtId="0" fontId="40" fillId="0" borderId="10" xfId="40" applyNumberFormat="1" applyFont="1" applyFill="1" applyBorder="1" applyAlignment="1" applyProtection="1">
      <alignment horizontal="left" vertical="top" wrapText="1"/>
    </xf>
    <xf numFmtId="0" fontId="44" fillId="0" borderId="10" xfId="40" applyNumberFormat="1" applyFont="1" applyFill="1" applyBorder="1" applyAlignment="1" applyProtection="1">
      <alignment horizontal="left" vertical="top" wrapText="1"/>
    </xf>
    <xf numFmtId="0" fontId="44" fillId="0" borderId="5" xfId="40" applyNumberFormat="1" applyFont="1" applyFill="1" applyBorder="1" applyAlignment="1" applyProtection="1">
      <alignment horizontal="left" vertical="top" wrapText="1"/>
    </xf>
    <xf numFmtId="2" fontId="40" fillId="0" borderId="6" xfId="40" applyNumberFormat="1" applyFont="1" applyFill="1" applyBorder="1" applyAlignment="1" applyProtection="1">
      <alignment horizontal="center" vertical="top" wrapText="1"/>
    </xf>
    <xf numFmtId="170" fontId="40" fillId="0" borderId="6" xfId="40" applyNumberFormat="1" applyFont="1" applyFill="1" applyBorder="1" applyAlignment="1" applyProtection="1">
      <alignment horizontal="center" vertical="top" wrapText="1"/>
    </xf>
    <xf numFmtId="0" fontId="63" fillId="0" borderId="6" xfId="2" applyFont="1" applyBorder="1" applyAlignment="1">
      <alignment horizontal="center" vertical="center" wrapText="1"/>
    </xf>
    <xf numFmtId="0" fontId="63" fillId="0" borderId="7" xfId="2" applyFont="1" applyBorder="1" applyAlignment="1">
      <alignment horizontal="center" vertical="center" wrapText="1"/>
    </xf>
    <xf numFmtId="0" fontId="63" fillId="0" borderId="0" xfId="2" applyFont="1"/>
    <xf numFmtId="0" fontId="63" fillId="0" borderId="0" xfId="2" applyFont="1" applyAlignment="1">
      <alignment horizontal="left" vertical="top" wrapText="1"/>
    </xf>
    <xf numFmtId="0" fontId="70" fillId="0" borderId="0" xfId="2" applyFont="1" applyAlignment="1">
      <alignment horizontal="right" vertical="top" wrapText="1"/>
    </xf>
    <xf numFmtId="0" fontId="63" fillId="0" borderId="0" xfId="2" applyFont="1" applyAlignment="1">
      <alignment horizontal="right" vertical="top"/>
    </xf>
    <xf numFmtId="169" fontId="63" fillId="0" borderId="0" xfId="2" applyNumberFormat="1" applyFont="1" applyAlignment="1">
      <alignment horizontal="right" vertical="top"/>
    </xf>
    <xf numFmtId="0" fontId="63" fillId="0" borderId="0" xfId="2" applyFont="1" applyAlignment="1">
      <alignment horizontal="right" vertical="top" wrapText="1"/>
    </xf>
    <xf numFmtId="0" fontId="63" fillId="0" borderId="0" xfId="2" applyFont="1" applyAlignment="1">
      <alignment vertical="top" wrapText="1"/>
    </xf>
    <xf numFmtId="169" fontId="70" fillId="0" borderId="0" xfId="2" applyNumberFormat="1" applyFont="1" applyAlignment="1">
      <alignment horizontal="right" vertical="top"/>
    </xf>
    <xf numFmtId="0" fontId="63" fillId="0" borderId="0" xfId="2" quotePrefix="1" applyFont="1" applyAlignment="1">
      <alignment horizontal="right" vertical="top" wrapText="1"/>
    </xf>
    <xf numFmtId="0" fontId="63" fillId="0" borderId="5" xfId="2" applyFont="1" applyBorder="1" applyAlignment="1">
      <alignment horizontal="left" vertical="top" wrapText="1"/>
    </xf>
    <xf numFmtId="0" fontId="70" fillId="0" borderId="5" xfId="2" applyFont="1" applyBorder="1" applyAlignment="1">
      <alignment horizontal="right" vertical="top" wrapText="1"/>
    </xf>
    <xf numFmtId="0" fontId="63" fillId="0" borderId="5" xfId="2" applyFont="1" applyBorder="1" applyAlignment="1">
      <alignment horizontal="right" vertical="top"/>
    </xf>
    <xf numFmtId="169" fontId="63" fillId="0" borderId="5" xfId="2" applyNumberFormat="1" applyFont="1" applyBorder="1" applyAlignment="1">
      <alignment horizontal="right" vertical="top"/>
    </xf>
    <xf numFmtId="0" fontId="63" fillId="0" borderId="5" xfId="2" applyFont="1" applyBorder="1" applyAlignment="1">
      <alignment horizontal="right" vertical="top" wrapText="1"/>
    </xf>
    <xf numFmtId="0" fontId="45" fillId="0" borderId="0" xfId="2" applyFont="1" applyAlignment="1">
      <alignment vertical="top"/>
    </xf>
    <xf numFmtId="0" fontId="72" fillId="0" borderId="5" xfId="2" applyFont="1" applyBorder="1" applyAlignment="1">
      <alignment horizontal="left" vertical="top" wrapText="1"/>
    </xf>
    <xf numFmtId="0" fontId="73" fillId="0" borderId="5" xfId="2" applyFont="1" applyBorder="1" applyAlignment="1">
      <alignment horizontal="right" vertical="top" wrapText="1"/>
    </xf>
    <xf numFmtId="0" fontId="72" fillId="0" borderId="5" xfId="2" applyFont="1" applyBorder="1" applyAlignment="1">
      <alignment horizontal="right" vertical="top"/>
    </xf>
    <xf numFmtId="169" fontId="72" fillId="0" borderId="5" xfId="2" applyNumberFormat="1" applyFont="1" applyBorder="1" applyAlignment="1">
      <alignment horizontal="right" vertical="top"/>
    </xf>
    <xf numFmtId="0" fontId="72" fillId="0" borderId="5" xfId="2" applyFont="1" applyBorder="1" applyAlignment="1">
      <alignment horizontal="right" vertical="top" wrapText="1"/>
    </xf>
    <xf numFmtId="0" fontId="72" fillId="0" borderId="0" xfId="2" applyFont="1"/>
    <xf numFmtId="0" fontId="74" fillId="0" borderId="0" xfId="2" applyFont="1" applyAlignment="1">
      <alignment vertical="top"/>
    </xf>
    <xf numFmtId="0" fontId="44" fillId="0" borderId="8" xfId="40" applyNumberFormat="1" applyFont="1" applyFill="1" applyBorder="1" applyAlignment="1" applyProtection="1">
      <alignment horizontal="left" vertical="top" wrapText="1"/>
    </xf>
    <xf numFmtId="0" fontId="44" fillId="0" borderId="10" xfId="40" applyNumberFormat="1" applyFont="1" applyFill="1" applyBorder="1" applyAlignment="1" applyProtection="1">
      <alignment horizontal="left" vertical="top" wrapText="1"/>
    </xf>
    <xf numFmtId="169" fontId="42" fillId="0" borderId="0" xfId="2" applyNumberFormat="1" applyFont="1" applyFill="1" applyBorder="1" applyAlignment="1">
      <alignment horizontal="right"/>
    </xf>
    <xf numFmtId="0" fontId="42" fillId="0" borderId="0" xfId="2" applyFont="1" applyFill="1" applyBorder="1" applyAlignment="1">
      <alignment horizontal="right"/>
    </xf>
    <xf numFmtId="0" fontId="44" fillId="0" borderId="6" xfId="0" applyNumberFormat="1" applyFont="1" applyFill="1" applyBorder="1" applyAlignment="1" applyProtection="1">
      <alignment horizontal="left" vertical="top" wrapText="1"/>
    </xf>
    <xf numFmtId="0" fontId="5" fillId="0" borderId="8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" fontId="44" fillId="0" borderId="8" xfId="0" applyNumberFormat="1" applyFont="1" applyFill="1" applyBorder="1" applyAlignment="1" applyProtection="1">
      <alignment horizontal="center" vertical="top" wrapText="1"/>
    </xf>
    <xf numFmtId="1" fontId="44" fillId="0" borderId="10" xfId="0" applyNumberFormat="1" applyFont="1" applyFill="1" applyBorder="1" applyAlignment="1" applyProtection="1">
      <alignment horizontal="center" vertical="top" wrapText="1"/>
    </xf>
    <xf numFmtId="1" fontId="44" fillId="0" borderId="9" xfId="0" applyNumberFormat="1" applyFont="1" applyFill="1" applyBorder="1" applyAlignment="1" applyProtection="1">
      <alignment horizontal="center" vertical="top" wrapText="1"/>
    </xf>
    <xf numFmtId="0" fontId="65" fillId="0" borderId="8" xfId="40" applyNumberFormat="1" applyFont="1" applyFill="1" applyBorder="1" applyAlignment="1" applyProtection="1">
      <alignment horizontal="left" vertical="top" wrapText="1"/>
    </xf>
    <xf numFmtId="0" fontId="65" fillId="0" borderId="10" xfId="40" applyNumberFormat="1" applyFont="1" applyFill="1" applyBorder="1" applyAlignment="1" applyProtection="1">
      <alignment horizontal="left" vertical="top" wrapText="1"/>
    </xf>
    <xf numFmtId="0" fontId="53" fillId="0" borderId="8" xfId="40" applyNumberFormat="1" applyFont="1" applyFill="1" applyBorder="1" applyAlignment="1" applyProtection="1">
      <alignment horizontal="left" vertical="top" wrapText="1"/>
    </xf>
    <xf numFmtId="0" fontId="53" fillId="0" borderId="10" xfId="4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41" fillId="0" borderId="0" xfId="2" applyFont="1" applyAlignment="1">
      <alignment horizontal="right" vertical="center"/>
    </xf>
    <xf numFmtId="0" fontId="41" fillId="0" borderId="0" xfId="2" applyFont="1" applyAlignment="1">
      <alignment horizontal="left"/>
    </xf>
    <xf numFmtId="0" fontId="43" fillId="0" borderId="12" xfId="2" applyFont="1" applyBorder="1" applyAlignment="1">
      <alignment horizontal="center"/>
    </xf>
    <xf numFmtId="0" fontId="63" fillId="0" borderId="0" xfId="2" applyFont="1" applyAlignment="1">
      <alignment horizontal="left" wrapText="1"/>
    </xf>
    <xf numFmtId="169" fontId="63" fillId="0" borderId="0" xfId="2" applyNumberFormat="1" applyFont="1" applyAlignment="1">
      <alignment horizontal="right"/>
    </xf>
    <xf numFmtId="0" fontId="45" fillId="0" borderId="0" xfId="2" applyFont="1" applyAlignment="1">
      <alignment horizontal="left" wrapText="1"/>
    </xf>
    <xf numFmtId="169" fontId="45" fillId="0" borderId="0" xfId="2" applyNumberFormat="1" applyFont="1" applyAlignment="1">
      <alignment horizontal="right" vertical="top"/>
    </xf>
    <xf numFmtId="0" fontId="45" fillId="0" borderId="0" xfId="2" applyFont="1" applyAlignment="1">
      <alignment horizontal="right" vertical="top"/>
    </xf>
    <xf numFmtId="169" fontId="74" fillId="0" borderId="12" xfId="2" applyNumberFormat="1" applyFont="1" applyBorder="1" applyAlignment="1">
      <alignment horizontal="right" vertical="top"/>
    </xf>
    <xf numFmtId="0" fontId="45" fillId="0" borderId="0" xfId="2" applyFont="1" applyAlignment="1">
      <alignment horizontal="center" vertical="top" wrapText="1"/>
    </xf>
    <xf numFmtId="169" fontId="45" fillId="0" borderId="12" xfId="2" applyNumberFormat="1" applyFont="1" applyBorder="1" applyAlignment="1">
      <alignment horizontal="right" vertical="top"/>
    </xf>
    <xf numFmtId="0" fontId="71" fillId="0" borderId="0" xfId="2" applyFont="1" applyAlignment="1">
      <alignment horizontal="left" wrapText="1"/>
    </xf>
    <xf numFmtId="0" fontId="41" fillId="0" borderId="0" xfId="2" applyFont="1" applyFill="1" applyAlignment="1">
      <alignment horizontal="left"/>
    </xf>
    <xf numFmtId="0" fontId="41" fillId="0" borderId="0" xfId="39" applyFont="1" applyFill="1" applyAlignment="1">
      <alignment horizontal="left"/>
    </xf>
    <xf numFmtId="0" fontId="41" fillId="0" borderId="5" xfId="2" applyFont="1" applyBorder="1" applyAlignment="1">
      <alignment horizontal="left" wrapText="1"/>
    </xf>
    <xf numFmtId="0" fontId="42" fillId="0" borderId="0" xfId="2" applyFont="1" applyAlignment="1">
      <alignment horizontal="left"/>
    </xf>
    <xf numFmtId="0" fontId="41" fillId="0" borderId="0" xfId="2" applyFont="1" applyAlignment="1">
      <alignment horizontal="right"/>
    </xf>
    <xf numFmtId="0" fontId="39" fillId="0" borderId="5" xfId="2" applyFont="1" applyBorder="1" applyAlignment="1">
      <alignment horizontal="center" wrapText="1"/>
    </xf>
    <xf numFmtId="0" fontId="38" fillId="0" borderId="5" xfId="2" applyFont="1" applyBorder="1" applyAlignment="1">
      <alignment horizontal="center" wrapText="1"/>
    </xf>
    <xf numFmtId="0" fontId="45" fillId="0" borderId="5" xfId="2" applyFont="1" applyBorder="1" applyAlignment="1">
      <alignment horizontal="center" wrapText="1"/>
    </xf>
    <xf numFmtId="0" fontId="43" fillId="0" borderId="0" xfId="2" applyFont="1" applyAlignment="1">
      <alignment horizontal="center" wrapText="1"/>
    </xf>
    <xf numFmtId="0" fontId="31" fillId="0" borderId="0" xfId="2" applyAlignment="1"/>
    <xf numFmtId="0" fontId="66" fillId="0" borderId="0" xfId="40" applyNumberFormat="1" applyFont="1" applyFill="1" applyBorder="1" applyAlignment="1" applyProtection="1">
      <alignment horizontal="center" vertical="top"/>
    </xf>
    <xf numFmtId="0" fontId="59" fillId="0" borderId="0" xfId="40" applyNumberFormat="1" applyFont="1" applyFill="1" applyBorder="1" applyAlignment="1" applyProtection="1">
      <alignment horizontal="center"/>
    </xf>
    <xf numFmtId="0" fontId="66" fillId="0" borderId="0" xfId="40" applyNumberFormat="1" applyFont="1" applyFill="1" applyBorder="1" applyAlignment="1" applyProtection="1">
      <alignment horizontal="center"/>
    </xf>
    <xf numFmtId="0" fontId="59" fillId="0" borderId="0" xfId="40" applyNumberFormat="1" applyFont="1" applyFill="1" applyBorder="1" applyAlignment="1" applyProtection="1">
      <alignment horizontal="right"/>
    </xf>
    <xf numFmtId="0" fontId="45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0" fontId="58" fillId="0" borderId="12" xfId="40" applyNumberFormat="1" applyFont="1" applyFill="1" applyBorder="1" applyAlignment="1" applyProtection="1">
      <alignment horizontal="center" vertical="center"/>
    </xf>
    <xf numFmtId="0" fontId="59" fillId="0" borderId="6" xfId="40" applyNumberFormat="1" applyFont="1" applyFill="1" applyBorder="1" applyAlignment="1" applyProtection="1">
      <alignment horizontal="left" vertical="top" wrapText="1"/>
    </xf>
    <xf numFmtId="0" fontId="53" fillId="0" borderId="6" xfId="40" applyNumberFormat="1" applyFont="1" applyFill="1" applyBorder="1" applyAlignment="1" applyProtection="1">
      <alignment horizontal="left" vertical="top" wrapText="1"/>
    </xf>
    <xf numFmtId="49" fontId="55" fillId="0" borderId="5" xfId="40" applyNumberFormat="1" applyFont="1" applyFill="1" applyBorder="1" applyAlignment="1" applyProtection="1">
      <alignment vertical="top" wrapText="1"/>
    </xf>
    <xf numFmtId="49" fontId="55" fillId="0" borderId="5" xfId="40" applyNumberFormat="1" applyFont="1" applyFill="1" applyBorder="1" applyAlignment="1" applyProtection="1">
      <alignment horizontal="right" vertical="top" wrapText="1"/>
    </xf>
    <xf numFmtId="0" fontId="55" fillId="0" borderId="6" xfId="40" applyNumberFormat="1" applyFont="1" applyFill="1" applyBorder="1" applyAlignment="1" applyProtection="1">
      <alignment horizontal="left" vertical="top" wrapText="1"/>
    </xf>
    <xf numFmtId="0" fontId="56" fillId="0" borderId="6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horizontal="left" vertical="top" wrapText="1"/>
    </xf>
    <xf numFmtId="0" fontId="62" fillId="0" borderId="6" xfId="40" applyNumberFormat="1" applyFont="1" applyFill="1" applyBorder="1" applyAlignment="1" applyProtection="1">
      <alignment horizontal="left" vertical="center" wrapText="1"/>
    </xf>
    <xf numFmtId="0" fontId="53" fillId="0" borderId="17" xfId="40" applyNumberFormat="1" applyFont="1" applyFill="1" applyBorder="1" applyAlignment="1" applyProtection="1">
      <alignment horizontal="left" vertical="top" wrapText="1"/>
    </xf>
    <xf numFmtId="0" fontId="62" fillId="0" borderId="17" xfId="40" applyNumberFormat="1" applyFont="1" applyFill="1" applyBorder="1" applyAlignment="1" applyProtection="1">
      <alignment horizontal="left" vertical="top" wrapText="1"/>
    </xf>
    <xf numFmtId="0" fontId="63" fillId="0" borderId="6" xfId="40" applyNumberFormat="1" applyFont="1" applyFill="1" applyBorder="1" applyAlignment="1" applyProtection="1">
      <alignment horizontal="left" vertical="top" wrapText="1"/>
    </xf>
    <xf numFmtId="0" fontId="61" fillId="0" borderId="7" xfId="40" applyNumberFormat="1" applyFont="1" applyFill="1" applyBorder="1" applyAlignment="1" applyProtection="1">
      <alignment horizontal="center" vertical="center" wrapText="1"/>
    </xf>
    <xf numFmtId="0" fontId="61" fillId="0" borderId="15" xfId="40" applyNumberFormat="1" applyFont="1" applyFill="1" applyBorder="1" applyAlignment="1" applyProtection="1">
      <alignment horizontal="center" vertical="center" wrapText="1"/>
    </xf>
    <xf numFmtId="0" fontId="61" fillId="0" borderId="17" xfId="40" applyNumberFormat="1" applyFont="1" applyFill="1" applyBorder="1" applyAlignment="1" applyProtection="1">
      <alignment horizontal="center" vertical="center" wrapText="1"/>
    </xf>
    <xf numFmtId="0" fontId="61" fillId="0" borderId="6" xfId="40" applyNumberFormat="1" applyFont="1" applyFill="1" applyBorder="1" applyAlignment="1" applyProtection="1">
      <alignment horizontal="center" vertical="center" wrapText="1"/>
    </xf>
    <xf numFmtId="0" fontId="55" fillId="0" borderId="5" xfId="40" applyNumberFormat="1" applyFont="1" applyFill="1" applyBorder="1" applyAlignment="1" applyProtection="1"/>
    <xf numFmtId="0" fontId="61" fillId="0" borderId="13" xfId="40" applyNumberFormat="1" applyFont="1" applyFill="1" applyBorder="1" applyAlignment="1" applyProtection="1">
      <alignment horizontal="center" vertical="center" wrapText="1"/>
    </xf>
    <xf numFmtId="0" fontId="61" fillId="0" borderId="14" xfId="40" applyNumberFormat="1" applyFont="1" applyFill="1" applyBorder="1" applyAlignment="1" applyProtection="1">
      <alignment horizontal="center" vertical="center" wrapText="1"/>
    </xf>
    <xf numFmtId="0" fontId="61" fillId="0" borderId="16" xfId="40" applyNumberFormat="1" applyFont="1" applyFill="1" applyBorder="1" applyAlignment="1" applyProtection="1">
      <alignment horizontal="center" vertical="center" wrapText="1"/>
    </xf>
    <xf numFmtId="0" fontId="57" fillId="0" borderId="5" xfId="40" applyNumberFormat="1" applyFont="1" applyFill="1" applyBorder="1" applyAlignment="1" applyProtection="1">
      <alignment horizontal="center" wrapText="1"/>
    </xf>
    <xf numFmtId="0" fontId="58" fillId="0" borderId="12" xfId="40" applyNumberFormat="1" applyFont="1" applyFill="1" applyBorder="1" applyAlignment="1" applyProtection="1">
      <alignment horizontal="center" vertical="top"/>
    </xf>
    <xf numFmtId="0" fontId="57" fillId="0" borderId="0" xfId="40" applyNumberFormat="1" applyFont="1" applyFill="1" applyBorder="1" applyAlignment="1" applyProtection="1">
      <alignment horizontal="center"/>
    </xf>
    <xf numFmtId="0" fontId="31" fillId="0" borderId="0" xfId="40" applyNumberFormat="1" applyFont="1" applyFill="1" applyBorder="1" applyAlignment="1" applyProtection="1">
      <alignment horizontal="center" vertical="top"/>
    </xf>
    <xf numFmtId="0" fontId="42" fillId="0" borderId="5" xfId="40" applyNumberFormat="1" applyFont="1" applyFill="1" applyBorder="1" applyAlignment="1" applyProtection="1">
      <alignment horizontal="center" wrapText="1"/>
    </xf>
    <xf numFmtId="0" fontId="10" fillId="0" borderId="1" xfId="0" applyFont="1" applyFill="1" applyBorder="1" applyAlignment="1">
      <alignment horizontal="left" vertical="top" wrapText="1"/>
    </xf>
    <xf numFmtId="165" fontId="4" fillId="0" borderId="6" xfId="1" applyFont="1" applyFill="1" applyBorder="1" applyAlignment="1">
      <alignment horizontal="center" vertical="top" wrapText="1"/>
    </xf>
    <xf numFmtId="165" fontId="48" fillId="0" borderId="6" xfId="1" applyFont="1" applyFill="1" applyBorder="1" applyAlignment="1">
      <alignment horizontal="left" vertical="top"/>
    </xf>
    <xf numFmtId="165" fontId="0" fillId="0" borderId="0" xfId="1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171" fontId="40" fillId="0" borderId="6" xfId="0" applyNumberFormat="1" applyFont="1" applyFill="1" applyBorder="1" applyAlignment="1" applyProtection="1">
      <alignment horizontal="center" vertical="top" wrapText="1"/>
    </xf>
    <xf numFmtId="171" fontId="40" fillId="0" borderId="6" xfId="0" applyNumberFormat="1" applyFont="1" applyFill="1" applyBorder="1" applyAlignment="1" applyProtection="1">
      <alignment horizontal="center" vertical="top"/>
    </xf>
    <xf numFmtId="168" fontId="11" fillId="0" borderId="6" xfId="0" applyNumberFormat="1" applyFont="1" applyFill="1" applyBorder="1" applyAlignment="1">
      <alignment horizontal="center" vertical="top" shrinkToFit="1"/>
    </xf>
    <xf numFmtId="171" fontId="11" fillId="0" borderId="6" xfId="0" applyNumberFormat="1" applyFont="1" applyFill="1" applyBorder="1" applyAlignment="1">
      <alignment horizontal="center" vertical="top" shrinkToFit="1"/>
    </xf>
    <xf numFmtId="166" fontId="11" fillId="0" borderId="6" xfId="0" applyNumberFormat="1" applyFont="1" applyFill="1" applyBorder="1" applyAlignment="1">
      <alignment horizontal="center" vertical="top" shrinkToFit="1"/>
    </xf>
    <xf numFmtId="168" fontId="40" fillId="0" borderId="6" xfId="40" applyNumberFormat="1" applyFont="1" applyFill="1" applyBorder="1" applyAlignment="1" applyProtection="1">
      <alignment horizontal="center" vertical="top" wrapText="1"/>
    </xf>
    <xf numFmtId="171" fontId="40" fillId="0" borderId="6" xfId="40" applyNumberFormat="1" applyFont="1" applyFill="1" applyBorder="1" applyAlignment="1" applyProtection="1">
      <alignment horizontal="center" vertical="top" wrapText="1"/>
    </xf>
    <xf numFmtId="166" fontId="13" fillId="0" borderId="6" xfId="0" applyNumberFormat="1" applyFont="1" applyFill="1" applyBorder="1" applyAlignment="1">
      <alignment horizontal="center" vertical="top" shrinkToFit="1"/>
    </xf>
    <xf numFmtId="167" fontId="13" fillId="0" borderId="6" xfId="0" applyNumberFormat="1" applyFont="1" applyFill="1" applyBorder="1" applyAlignment="1">
      <alignment horizontal="center" vertical="top" shrinkToFit="1"/>
    </xf>
    <xf numFmtId="167" fontId="13" fillId="2" borderId="6" xfId="0" applyNumberFormat="1" applyFont="1" applyFill="1" applyBorder="1" applyAlignment="1">
      <alignment horizontal="center" vertical="top" shrinkToFit="1"/>
    </xf>
    <xf numFmtId="166" fontId="11" fillId="0" borderId="6" xfId="0" applyNumberFormat="1" applyFont="1" applyFill="1" applyBorder="1" applyAlignment="1">
      <alignment horizontal="center" vertical="top" shrinkToFit="1"/>
    </xf>
    <xf numFmtId="171" fontId="11" fillId="0" borderId="6" xfId="0" applyNumberFormat="1" applyFont="1" applyFill="1" applyBorder="1" applyAlignment="1">
      <alignment horizontal="center" vertical="top" shrinkToFit="1"/>
    </xf>
    <xf numFmtId="168" fontId="11" fillId="0" borderId="6" xfId="0" applyNumberFormat="1" applyFont="1" applyFill="1" applyBorder="1" applyAlignment="1">
      <alignment horizontal="center" vertical="top" shrinkToFit="1"/>
    </xf>
    <xf numFmtId="167" fontId="11" fillId="0" borderId="6" xfId="0" applyNumberFormat="1" applyFont="1" applyFill="1" applyBorder="1" applyAlignment="1">
      <alignment horizontal="center" vertical="top" shrinkToFit="1"/>
    </xf>
    <xf numFmtId="168" fontId="40" fillId="0" borderId="6" xfId="40" applyNumberFormat="1" applyFont="1" applyFill="1" applyBorder="1" applyAlignment="1" applyProtection="1">
      <alignment horizontal="center" vertical="top" wrapText="1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  <ext uri="{9260A510-F301-46a8-8635-F512D64BE5F5}">
      <ns3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293"/>
  <sheetViews>
    <sheetView tabSelected="1" view="pageBreakPreview" zoomScale="70" zoomScaleNormal="55" zoomScaleSheetLayoutView="70" workbookViewId="0">
      <pane ySplit="7" topLeftCell="A8" activePane="bottomLeft" state="frozen"/>
      <selection pane="bottomLeft" activeCell="F12" sqref="F12"/>
    </sheetView>
  </sheetViews>
  <sheetFormatPr defaultRowHeight="12.75"/>
  <cols>
    <col min="1" max="1" width="5.33203125" style="55" customWidth="1"/>
    <col min="2" max="2" width="8.6640625" style="55" customWidth="1"/>
    <col min="3" max="3" width="14" style="55" customWidth="1"/>
    <col min="4" max="4" width="12.1640625" style="55" customWidth="1"/>
    <col min="5" max="5" width="31.1640625" style="55" customWidth="1"/>
    <col min="6" max="6" width="32.83203125" style="55" customWidth="1"/>
    <col min="7" max="7" width="9.6640625" style="55" customWidth="1"/>
    <col min="8" max="8" width="16.83203125" style="55" customWidth="1"/>
    <col min="9" max="9" width="14.83203125" style="55" customWidth="1"/>
    <col min="10" max="10" width="14.1640625" style="55" customWidth="1"/>
    <col min="11" max="11" width="16" style="55" customWidth="1"/>
    <col min="12" max="12" width="17.33203125" style="57" customWidth="1"/>
    <col min="13" max="13" width="21.1640625" style="75" customWidth="1"/>
    <col min="14" max="14" width="17" style="55" customWidth="1"/>
    <col min="15" max="15" width="16.83203125" style="55" customWidth="1"/>
    <col min="16" max="16" width="16" style="55" customWidth="1"/>
    <col min="17" max="17" width="14.5" style="55" customWidth="1"/>
    <col min="18" max="18" width="16.1640625" style="55" customWidth="1"/>
    <col min="19" max="16384" width="9.33203125" style="55"/>
  </cols>
  <sheetData>
    <row r="1" spans="1:18" ht="42" customHeight="1">
      <c r="A1" s="298" t="s">
        <v>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</row>
    <row r="2" spans="1:18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45"/>
      <c r="N2" s="45"/>
      <c r="O2" s="45"/>
      <c r="P2" s="48"/>
      <c r="Q2" s="48"/>
      <c r="R2" s="48"/>
    </row>
    <row r="3" spans="1:18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5"/>
      <c r="N3" s="45"/>
      <c r="O3" s="45"/>
      <c r="P3" s="48"/>
      <c r="Q3" s="48"/>
      <c r="R3" s="48"/>
    </row>
    <row r="4" spans="1:18" ht="30.75" customHeight="1">
      <c r="A4" s="298" t="inlineStr">
        <is>
          <t>Отопление, вентиляция (крепление радиаторов к стене)</t>
        </is>
      </c>
      <c r="B4" s="298"/>
      <c r="C4" s="298"/>
      <c r="D4" s="298"/>
      <c r="E4" s="298"/>
      <c r="F4" s="298"/>
      <c r="G4" s="298"/>
      <c r="H4" s="298"/>
      <c r="I4" s="27"/>
      <c r="J4" s="27"/>
      <c r="K4" s="27"/>
      <c r="L4" s="27"/>
      <c r="M4" s="45"/>
      <c r="N4" s="45"/>
      <c r="O4" s="45"/>
      <c r="P4" s="48"/>
      <c r="Q4" s="48"/>
      <c r="R4" s="48"/>
    </row>
    <row r="5" spans="1:18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>
      <c r="A6" s="311" t="s">
        <v>2</v>
      </c>
      <c r="B6" s="313" t="s">
        <v>3</v>
      </c>
      <c r="C6" s="315" t="s">
        <v>4</v>
      </c>
      <c r="D6" s="316"/>
      <c r="E6" s="317" t="s">
        <v>5</v>
      </c>
      <c r="F6" s="318"/>
      <c r="G6" s="322" t="s">
        <v>6</v>
      </c>
      <c r="H6" s="319" t="s">
        <v>7</v>
      </c>
      <c r="I6" s="320"/>
      <c r="J6" s="321"/>
      <c r="K6" s="299" t="s">
        <v>8</v>
      </c>
      <c r="L6" s="300"/>
      <c r="M6" s="300"/>
      <c r="N6" s="301"/>
      <c r="O6" s="302" t="s">
        <v>9</v>
      </c>
      <c r="P6" s="304" t="s">
        <v>10</v>
      </c>
      <c r="Q6" s="306" t="s">
        <v>11</v>
      </c>
      <c r="R6" s="307"/>
    </row>
    <row r="7" spans="1:18" ht="52.5" customHeight="1">
      <c r="A7" s="312"/>
      <c r="B7" s="314"/>
      <c r="C7" s="49" t="s">
        <v>12</v>
      </c>
      <c r="D7" s="49" t="s">
        <v>13</v>
      </c>
      <c r="E7" s="39" t="s">
        <v>12</v>
      </c>
      <c r="F7" s="50" t="s">
        <v>14</v>
      </c>
      <c r="G7" s="323"/>
      <c r="H7" s="39" t="s">
        <v>12</v>
      </c>
      <c r="I7" s="29" t="s">
        <v>15</v>
      </c>
      <c r="J7" s="50" t="s">
        <v>14</v>
      </c>
      <c r="K7" s="39" t="s">
        <v>12</v>
      </c>
      <c r="L7" s="29" t="s">
        <v>16</v>
      </c>
      <c r="M7" s="377" t="s">
        <v>17</v>
      </c>
      <c r="N7" s="50" t="s">
        <v>14</v>
      </c>
      <c r="O7" s="303"/>
      <c r="P7" s="305"/>
      <c r="Q7" s="39" t="s">
        <v>12</v>
      </c>
      <c r="R7" s="50" t="s">
        <v>14</v>
      </c>
    </row>
    <row r="8" spans="1:18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  <c r="J8" s="30">
        <v>10</v>
      </c>
      <c r="K8" s="30">
        <v>11</v>
      </c>
      <c r="L8" s="30">
        <v>12</v>
      </c>
      <c r="M8" s="30">
        <v>13</v>
      </c>
      <c r="N8" s="30">
        <v>14</v>
      </c>
      <c r="O8" s="30">
        <v>15</v>
      </c>
      <c r="P8" s="30">
        <v>16</v>
      </c>
      <c r="Q8" s="30">
        <v>17</v>
      </c>
      <c r="R8" s="30">
        <v>18</v>
      </c>
    </row>
    <row r="9" spans="1:18" ht="46.5" customHeight="1">
      <c r="A9" s="308" t="s">
        <v>18</v>
      </c>
      <c r="B9" s="309"/>
      <c r="C9" s="309"/>
      <c r="D9" s="309"/>
      <c r="E9" s="309"/>
      <c r="F9" s="309"/>
      <c r="G9" s="309"/>
      <c r="H9" s="31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.75" customHeight="1">
      <c r="A10" s="42"/>
      <c r="B10" s="286" t="s">
        <v>19</v>
      </c>
      <c r="C10" s="286"/>
      <c r="D10" s="286"/>
      <c r="E10" s="286"/>
      <c r="F10" s="286"/>
      <c r="G10" s="286"/>
      <c r="H10" s="286"/>
      <c r="I10" s="286"/>
      <c r="J10" s="3"/>
      <c r="K10" s="8"/>
      <c r="L10" s="31"/>
      <c r="M10" s="46"/>
      <c r="N10" s="8"/>
      <c r="O10" s="46"/>
      <c r="P10" s="42"/>
      <c r="Q10" s="51"/>
      <c r="R10" s="51"/>
    </row>
    <row r="11" spans="1:18">
      <c r="A11" s="42"/>
      <c r="B11" s="286"/>
      <c r="C11" s="286"/>
      <c r="D11" s="286"/>
      <c r="E11" s="286"/>
      <c r="F11" s="286"/>
      <c r="G11" s="286"/>
      <c r="H11" s="286"/>
      <c r="I11" s="286"/>
      <c r="J11" s="3"/>
      <c r="K11" s="8"/>
      <c r="L11" s="31"/>
      <c r="M11" s="42"/>
      <c r="N11" s="8"/>
      <c r="O11" s="46"/>
      <c r="P11" s="42"/>
      <c r="Q11" s="51"/>
      <c r="R11" s="51"/>
    </row>
    <row r="12" spans="1:18">
      <c r="A12" s="42">
        <v>1</v>
      </c>
      <c r="B12" s="10">
        <v>1</v>
      </c>
      <c r="C12" s="11" t="s">
        <v>20</v>
      </c>
      <c r="D12" s="11" t="s">
        <v>20</v>
      </c>
      <c r="E12" s="12" t="s">
        <v>21</v>
      </c>
      <c r="F12" s="12" t="s">
        <v>22</v>
      </c>
      <c r="G12" s="4" t="s">
        <v>23</v>
      </c>
      <c r="H12" s="13">
        <v>0.78</v>
      </c>
      <c r="I12" s="9">
        <v>-0.78</v>
      </c>
      <c r="J12" s="8">
        <f>H12+I12</f>
        <v>0</v>
      </c>
      <c r="K12" s="40">
        <v>10132.86</v>
      </c>
      <c r="L12" s="31"/>
      <c r="M12" s="31">
        <v>-10132.86</v>
      </c>
      <c r="N12" s="8">
        <f t="shared" ref="N12:N42" si="0">K12+L12+M12</f>
        <v>0</v>
      </c>
      <c r="O12" s="8">
        <f>N12-K12</f>
        <v>-10132.86</v>
      </c>
      <c r="P12" s="381" t="inlineStr">
        <is>
          <t>Исключена позиция сметы 2018 г. «Разборка воздуховодов из листовой стали толщиной до 0,9 мм, диаметр/периметр до 320/1000 мм» (0,78 × 100м2): демонтаж ОВ в ПД (ИОС4, ОВ.С графа «было» — 0; ПОС.ВР; ООС2) не предусмотрен.</t>
        </is>
      </c>
      <c r="Q12" s="44" t="s">
        <v>24</v>
      </c>
      <c r="R12" s="44" t="inlineStr">
        <is>
          <t>23/085-И-ИОС4-ТЧ, л. 1–6; 23/085-И-ОВ.С; ПОС (ведомость работ); 23/085-И-ООС2</t>
        </is>
      </c>
    </row>
    <row r="13" spans="1:18">
      <c r="A13" s="42">
        <v>2</v>
      </c>
      <c r="B13" s="10">
        <v>2</v>
      </c>
      <c r="C13" s="11" t="s">
        <v>25</v>
      </c>
      <c r="D13" s="11" t="s">
        <v>25</v>
      </c>
      <c r="E13" s="12" t="s">
        <v>26</v>
      </c>
      <c r="F13" s="12" t="s">
        <v>27</v>
      </c>
      <c r="G13" s="4" t="s">
        <v>28</v>
      </c>
      <c r="H13" s="13">
        <v>0.28000000000000003</v>
      </c>
      <c r="I13" s="9">
        <v>-0.28000000000000003</v>
      </c>
      <c r="J13" s="8">
        <f>H13+I13</f>
        <v>0</v>
      </c>
      <c r="K13" s="3">
        <v>14476.04</v>
      </c>
      <c r="L13" s="31"/>
      <c r="M13" s="31">
        <v>-14476.04</v>
      </c>
      <c r="N13" s="8">
        <f t="shared" si="0"/>
        <v>0</v>
      </c>
      <c r="O13" s="8">
        <f t="shared" ref="O13:O202" si="2">N13-K13</f>
        <v>-14476.04</v>
      </c>
      <c r="P13" s="381" t="inlineStr">
        <is>
          <t>Исключена позиция раздела «Демонтаж» сметы 2018 г. «Демонтаж радиатора массой до 80 кг» (0,28 × 100шт): демонтаж существующих систем ОВ в ПД корректировки не предусмотрен (п. 1).</t>
        </is>
      </c>
      <c r="Q13" s="44" t="s">
        <v>24</v>
      </c>
      <c r="R13" s="44" t="inlineStr">
        <is>
          <t>23/085-И-ИОС4-ТЧ, л. 1–6; 23/085-И-ОВ, л. 2–10</t>
        </is>
      </c>
    </row>
    <row r="14" spans="1:18">
      <c r="A14" s="42">
        <v>3</v>
      </c>
      <c r="B14" s="10">
        <v>3</v>
      </c>
      <c r="C14" s="11" t="s">
        <v>29</v>
      </c>
      <c r="D14" s="11" t="s">
        <v>29</v>
      </c>
      <c r="E14" s="12" t="s">
        <v>30</v>
      </c>
      <c r="F14" s="12" t="s">
        <v>30</v>
      </c>
      <c r="G14" s="4" t="s">
        <v>28</v>
      </c>
      <c r="H14" s="1">
        <v>0.02</v>
      </c>
      <c r="I14" s="5">
        <f>-H14</f>
        <v>-0.02</v>
      </c>
      <c r="J14" s="8">
        <f>H14+I14</f>
        <v>0</v>
      </c>
      <c r="K14" s="3">
        <v>1608.33</v>
      </c>
      <c r="L14" s="31">
        <v>0</v>
      </c>
      <c r="M14" s="3">
        <v>-1608.33</v>
      </c>
      <c r="N14" s="8">
        <f t="shared" ref="N14:N20" si="4">K14+L14+M14</f>
        <v>0</v>
      </c>
      <c r="O14" s="8">
        <f t="shared" ref="O14:O20" si="5">N14-K14</f>
        <v>-1608.33</v>
      </c>
      <c r="P14" s="381" t="inlineStr">
        <is>
          <t>Исключена позиция раздела «Демонтаж» сметы 2018 г. «Демонтаж радиатора массой до 160кг» (0,02 × 100шт): демонтаж существующих систем ОВ в ПД корректировки не предусмотрен (п. 1).</t>
        </is>
      </c>
      <c r="Q14" s="44" t="s">
        <v>24</v>
      </c>
      <c r="R14" s="44" t="inlineStr">
        <is>
          <t>23/085-И-ИОС4-ТЧ, л. 1–6; 23/085-И-ОВ, л. 2–10</t>
        </is>
      </c>
    </row>
    <row r="15" spans="1:18">
      <c r="A15" s="42">
        <v>4</v>
      </c>
      <c r="B15" s="10">
        <v>4</v>
      </c>
      <c r="C15" s="11" t="s">
        <v>31</v>
      </c>
      <c r="D15" s="11" t="s">
        <v>31</v>
      </c>
      <c r="E15" s="12" t="s">
        <v>32</v>
      </c>
      <c r="F15" s="12" t="s">
        <v>33</v>
      </c>
      <c r="G15" s="4" t="s">
        <v>34</v>
      </c>
      <c r="H15" s="1">
        <v>1.915</v>
      </c>
      <c r="I15" s="1">
        <v>-1.915</v>
      </c>
      <c r="J15" s="8">
        <f>H15+I15</f>
        <v>0</v>
      </c>
      <c r="K15" s="3">
        <v>24039.46</v>
      </c>
      <c r="M15" s="3">
        <v>-24039.46</v>
      </c>
      <c r="N15" s="8">
        <f t="shared" si="4"/>
        <v>0</v>
      </c>
      <c r="O15" s="8">
        <f t="shared" si="5"/>
        <v>-24039.46</v>
      </c>
      <c r="P15" s="381" t="inlineStr">
        <is>
          <t>Исключена позиция раздела «Демонтаж» сметы 2018 г. «Разборка трубопроводов из водогазопроводных труб диаметром до 25 мм» (1,915 × 100м): демонтаж существующих систем ОВ в ПД корректировки не предусмотрен (п. 1).</t>
        </is>
      </c>
      <c r="Q15" s="44" t="s">
        <v>24</v>
      </c>
      <c r="R15" s="44" t="inlineStr">
        <is>
          <t>23/085-И-ИОС4-ТЧ, л. 1–6; 23/085-И-ОВ, л. 2–10</t>
        </is>
      </c>
    </row>
    <row r="16" spans="1:18">
      <c r="A16" s="42">
        <v>5</v>
      </c>
      <c r="B16" s="10">
        <v>5</v>
      </c>
      <c r="C16" s="11" t="s">
        <v>35</v>
      </c>
      <c r="D16" s="11" t="s">
        <v>35</v>
      </c>
      <c r="E16" s="12" t="s">
        <v>36</v>
      </c>
      <c r="F16" s="12" t="s">
        <v>36</v>
      </c>
      <c r="G16" s="4" t="s">
        <v>37</v>
      </c>
      <c r="H16" s="1">
        <v>0.3</v>
      </c>
      <c r="I16" s="5">
        <f>-H16</f>
        <v>-0.3</v>
      </c>
      <c r="J16" s="8">
        <f>H16+I16</f>
        <v>0</v>
      </c>
      <c r="K16" s="3">
        <v>9869.94</v>
      </c>
      <c r="L16" s="31"/>
      <c r="M16" s="3">
        <v>-9869.94</v>
      </c>
      <c r="N16" s="8">
        <f t="shared" si="4"/>
        <v>0</v>
      </c>
      <c r="O16" s="8">
        <f t="shared" si="5"/>
        <v>-9869.94</v>
      </c>
      <c r="P16" s="381" t="inlineStr">
        <is>
          <t>Исключена позиция раздела «Демонтаж» сметы 2018 г. «Демонтаж центробежных вентиляторов массой до 0,12 т» (0,3 × 10 вентиляторов): демонтаж существующих систем ОВ в ПД корректировки не предусмотрен (п. 1).</t>
        </is>
      </c>
      <c r="Q16" s="44" t="s">
        <v>24</v>
      </c>
      <c r="R16" s="44" t="inlineStr">
        <is>
          <t>23/085-И-ИОС4-ТЧ, л. 1–6; 23/085-И-ОВ, л. 2–10</t>
        </is>
      </c>
    </row>
    <row r="17" spans="1:18">
      <c r="A17" s="42">
        <v>6</v>
      </c>
      <c r="B17" s="10">
        <v>6</v>
      </c>
      <c r="C17" s="11" t="s">
        <v>38</v>
      </c>
      <c r="D17" s="11" t="s">
        <v>38</v>
      </c>
      <c r="E17" s="12" t="s">
        <v>39</v>
      </c>
      <c r="F17" s="12" t="s">
        <v>39</v>
      </c>
      <c r="G17" s="4" t="s">
        <v>40</v>
      </c>
      <c r="H17" s="1">
        <v>2</v>
      </c>
      <c r="I17" s="5">
        <f>-H17</f>
        <v>-2</v>
      </c>
      <c r="J17" s="8">
        <f>H17+I17</f>
        <v>0</v>
      </c>
      <c r="K17" s="3">
        <v>17551.14</v>
      </c>
      <c r="L17" s="31"/>
      <c r="M17" s="3">
        <v>-17551.14</v>
      </c>
      <c r="N17" s="8">
        <f t="shared" si="4"/>
        <v>0</v>
      </c>
      <c r="O17" s="8">
        <f t="shared" si="5"/>
        <v>-17551.14</v>
      </c>
      <c r="P17" s="381" t="inlineStr">
        <is>
          <t>Исключена позиция раздела «Демонтаж» сметы 2018 г. «Установка камер приточных типовых без секции орошения и установок приточных производительностью тыс.м3/час, до 10» (2 × 1 камера): демонтаж существующих систем ОВ в ПД корректировки не предусмотрен (п. 1).</t>
        </is>
      </c>
      <c r="Q17" s="44" t="s">
        <v>24</v>
      </c>
      <c r="R17" s="44" t="inlineStr">
        <is>
          <t>23/085-И-ИОС4-ТЧ, л. 1–6; 23/085-И-ОВ, л. 2–10</t>
        </is>
      </c>
    </row>
    <row r="18" spans="1:18">
      <c r="A18" s="42">
        <v>7</v>
      </c>
      <c r="B18" s="10">
        <v>7</v>
      </c>
      <c r="C18" s="11" t="s">
        <v>41</v>
      </c>
      <c r="D18" s="11" t="s">
        <v>41</v>
      </c>
      <c r="E18" s="12" t="s">
        <v>42</v>
      </c>
      <c r="F18" s="12" t="s">
        <v>42</v>
      </c>
      <c r="G18" s="4" t="s">
        <v>28</v>
      </c>
      <c r="H18" s="1">
        <v>0.31</v>
      </c>
      <c r="I18" s="5">
        <f>-H18</f>
        <v>-0.31</v>
      </c>
      <c r="J18" s="8">
        <f>H18+I18</f>
        <v>0</v>
      </c>
      <c r="K18" s="3">
        <v>7163.62</v>
      </c>
      <c r="L18" s="31"/>
      <c r="M18" s="3">
        <v>-7163.62</v>
      </c>
      <c r="N18" s="8">
        <f t="shared" si="4"/>
        <v>0</v>
      </c>
      <c r="O18" s="8">
        <f t="shared" si="5"/>
        <v>-7163.62</v>
      </c>
      <c r="P18" s="381" t="inlineStr">
        <is>
          <t>Исключена позиция раздела «Демонтаж» сметы 2018 г. «Демонтаж вентиля» (0,31 × 100шт): демонтаж существующих систем ОВ в ПД корректировки не предусмотрен (п. 1).</t>
        </is>
      </c>
      <c r="Q18" s="44" t="s">
        <v>24</v>
      </c>
      <c r="R18" s="44" t="inlineStr">
        <is>
          <t>23/085-И-ИОС4-ТЧ, л. 1–6; 23/085-И-ОВ, л. 2–10</t>
        </is>
      </c>
    </row>
    <row r="19" spans="1:18">
      <c r="A19" s="42">
        <v>8</v>
      </c>
      <c r="B19" s="10">
        <v>8</v>
      </c>
      <c r="C19" s="11" t="s">
        <v>43</v>
      </c>
      <c r="D19" s="11" t="s">
        <v>43</v>
      </c>
      <c r="E19" s="12" t="s">
        <v>44</v>
      </c>
      <c r="F19" s="12" t="s">
        <v>44</v>
      </c>
      <c r="G19" s="4" t="s">
        <v>45</v>
      </c>
      <c r="H19" s="1">
        <v>22</v>
      </c>
      <c r="I19" s="5">
        <v>-22</v>
      </c>
      <c r="J19" s="8">
        <f>H19+I19</f>
        <v>0</v>
      </c>
      <c r="K19" s="3">
        <v>6700.26</v>
      </c>
      <c r="L19" s="31"/>
      <c r="M19" s="3">
        <v>-6700.26</v>
      </c>
      <c r="N19" s="8">
        <f t="shared" si="4"/>
        <v>0</v>
      </c>
      <c r="O19" s="8">
        <f t="shared" si="5"/>
        <v>-6700.26</v>
      </c>
      <c r="P19" s="381" t="inlineStr">
        <is>
          <t>Исключена позиция раздела «Демонтаж» сметы 2018 г. «Установка решеток жалюзийных площадью в свету, м2, до 1» (22 × 1 решетка): демонтаж существующих систем ОВ в ПД корректировки не предусмотрен (п. 1).</t>
        </is>
      </c>
      <c r="Q19" s="44" t="s">
        <v>24</v>
      </c>
      <c r="R19" s="44" t="inlineStr">
        <is>
          <t>23/085-И-ИОС4-ТЧ, л. 1–6; 23/085-И-ОВ, л. 2–10</t>
        </is>
      </c>
    </row>
    <row r="20" spans="1:18">
      <c r="A20" s="42">
        <v>9</v>
      </c>
      <c r="B20" s="10">
        <v>9</v>
      </c>
      <c r="C20" s="11" t="s">
        <v>46</v>
      </c>
      <c r="D20" s="11" t="s">
        <v>46</v>
      </c>
      <c r="E20" s="12" t="s">
        <v>47</v>
      </c>
      <c r="F20" s="12" t="s">
        <v>47</v>
      </c>
      <c r="G20" s="4" t="s">
        <v>48</v>
      </c>
      <c r="H20" s="1">
        <v>0.2</v>
      </c>
      <c r="I20" s="5">
        <v>-0.2</v>
      </c>
      <c r="J20" s="8">
        <f>H20+I20</f>
        <v>0</v>
      </c>
      <c r="K20" s="3">
        <v>9953.86</v>
      </c>
      <c r="L20" s="31"/>
      <c r="M20" s="3">
        <v>-9953.86</v>
      </c>
      <c r="N20" s="8">
        <f t="shared" si="4"/>
        <v>0</v>
      </c>
      <c r="O20" s="8">
        <f t="shared" si="5"/>
        <v>-9953.86</v>
      </c>
      <c r="P20" s="381" t="inlineStr">
        <is>
          <t>Исключена позиция раздела «Демонтаж» сметы 2018 г. «Заделка отверстий в кирпичных стенах в местах прохода трубопроводов» (0,2 × 100 ОТВЕРСТИЙ): демонтаж существующих систем ОВ в ПД корректировки не предусмотрен (п. 1).</t>
        </is>
      </c>
      <c r="Q20" s="44" t="s">
        <v>24</v>
      </c>
      <c r="R20" s="44" t="inlineStr">
        <is>
          <t>23/085-И-ИОС4-ТЧ, л. 1–6; 23/085-И-ОВ, л. 2–10</t>
        </is>
      </c>
    </row>
    <row r="21" spans="1:18">
      <c r="A21" s="42"/>
      <c r="B21" s="286" t="s">
        <v>49</v>
      </c>
      <c r="C21" s="286"/>
      <c r="D21" s="286"/>
      <c r="E21" s="286"/>
      <c r="F21" s="286"/>
      <c r="G21" s="286"/>
      <c r="H21" s="286"/>
      <c r="I21" s="286"/>
      <c r="J21" s="8">
        <f>H21+I21</f>
        <v>0</v>
      </c>
      <c r="K21" s="8"/>
      <c r="L21" s="31"/>
      <c r="M21" s="42"/>
      <c r="N21" s="8">
        <f>K21+L21+M21</f>
        <v>0</v>
      </c>
      <c r="O21" s="8">
        <f>N21-K21</f>
        <v>0</v>
      </c>
      <c r="P21" s="42"/>
      <c r="Q21" s="51"/>
      <c r="R21" s="51"/>
    </row>
    <row r="22" spans="1:18">
      <c r="A22" s="42">
        <v>41</v>
      </c>
      <c r="B22" s="216" t="s">
        <v>50</v>
      </c>
      <c r="C22" s="217" t="s">
        <v>51</v>
      </c>
      <c r="D22" s="217" t="s">
        <v>51</v>
      </c>
      <c r="E22" s="218" t="s">
        <v>52</v>
      </c>
      <c r="F22" s="218" t="inlineStr">
        <is>
          <t>Прокладка воздуховодов диаметром до 355 мм</t>
        </is>
      </c>
      <c r="G22" s="219" t="s">
        <v>23</v>
      </c>
      <c r="H22" s="13">
        <v>0.25209999999999999</v>
      </c>
      <c r="I22" s="9">
        <v>0.1883</v>
      </c>
      <c r="J22" s="389">
        <f>H22+I22</f>
        <v>0.4404</v>
      </c>
      <c r="K22" s="3">
        <v>33606.46</v>
      </c>
      <c r="L22" s="31">
        <v>119560.52</v>
      </c>
      <c r="M22" s="3"/>
      <c r="N22" s="8">
        <f t="shared" si="0"/>
        <v>153166.98</v>
      </c>
      <c r="O22" s="8">
        <f t="shared" si="2"/>
        <v>119560.52</v>
      </c>
      <c r="P22" s="381" t="inlineStr">
        <is>
          <t>Прокладка круглых воздуховодов толщиной 0,5 мм диаметром до 200 мм — 44,04 м² (25,21 м² по смете 2018 г. и 18,83 м² добавлено): Ø100 — 11 м, Ø125 — 41 м, Ø160 — 40 м, Ø200 — 7 м по ОВ.С, лист 5.</t>
        </is>
      </c>
      <c r="Q22" s="44" t="s">
        <v>24</v>
      </c>
      <c r="R22" s="44" t="inlineStr">
        <is>
          <t>23/085-И-ИОС4-ТЧ, л. 3–5; 23/085-И-ОВ, л. 2–10; 23/085-И-ОВ.С, л. 4–6</t>
        </is>
      </c>
    </row>
    <row r="23" spans="1:18">
      <c r="A23" s="42">
        <v>42</v>
      </c>
      <c r="B23" s="216" t="s">
        <v>53</v>
      </c>
      <c r="C23" s="217" t="s">
        <v>54</v>
      </c>
      <c r="D23" s="217" t="s">
        <v>55</v>
      </c>
      <c r="E23" s="218" t="s">
        <v>56</v>
      </c>
      <c r="F23" s="218" t="inlineStr">
        <is>
          <t>Прокладка воздуховодов прямоугольных из черной и оцинкованной стали толщиной до 0,5 мм, периметром до 600 мм</t>
        </is>
      </c>
      <c r="G23" s="219" t="s">
        <v>57</v>
      </c>
      <c r="H23" s="1">
        <v>0.53200000000000003</v>
      </c>
      <c r="I23" s="5">
        <v>1.496</v>
      </c>
      <c r="J23" s="390">
        <f>H23+I23</f>
        <v>2.028</v>
      </c>
      <c r="K23" s="40">
        <v>76886.31</v>
      </c>
      <c r="L23" s="31">
        <v>399576</v>
      </c>
      <c r="M23" s="31"/>
      <c r="N23" s="8">
        <f t="shared" ref="N23:N39" si="6">K23+L23+M23</f>
        <v>476462.31</v>
      </c>
      <c r="O23" s="8">
        <f t="shared" ref="O23:O39" si="7">N23-K23</f>
        <v>399576</v>
      </c>
      <c r="P23" s="381" t="inlineStr">
        <is>
          <t>Прокладка прямоугольных воздуховодов толщиной 0,5 мм периметром до 600 мм — 202,8 м² (53,2 м² по смете 2018 г. и 149,6 м² добавлено): 100×100 мм — 213 м (85,2 м²), 200×100 мм — 196 м (117,6 м²) по ОВ.С, лист 4.</t>
        </is>
      </c>
      <c r="Q23" s="44" t="s">
        <v>24</v>
      </c>
      <c r="R23" s="44" t="inlineStr">
        <is>
          <t>23/085-И-ИОС4-ТЧ, л. 3–5; 23/085-И-ОВ, л. 2–10; 23/085-И-ОВ.С, л. 4–6</t>
        </is>
      </c>
    </row>
    <row r="24" spans="1:18">
      <c r="A24" s="42">
        <v>43</v>
      </c>
      <c r="B24" s="216" t="s">
        <v>58</v>
      </c>
      <c r="C24" s="217" t="s">
        <v>59</v>
      </c>
      <c r="D24" s="217" t="s">
        <v>60</v>
      </c>
      <c r="E24" s="218" t="s">
        <v>61</v>
      </c>
      <c r="F24" s="218" t="inlineStr">
        <is>
          <t>Прокладка воздуховодов прямоугольных из черной и оцинкованной стали толщиной до 0,5 мм, периметром свыше 600 до 1000 мм</t>
        </is>
      </c>
      <c r="G24" s="219" t="s">
        <v>57</v>
      </c>
      <c r="H24" s="220">
        <v>0.4</v>
      </c>
      <c r="I24" s="221">
        <v>0.27900000000000003</v>
      </c>
      <c r="J24" s="391">
        <f>H24+I24</f>
        <v>0.679</v>
      </c>
      <c r="K24" s="223">
        <v>54500.27</v>
      </c>
      <c r="L24" s="31">
        <v>74526.02</v>
      </c>
      <c r="M24" s="31"/>
      <c r="N24" s="8">
        <f t="shared" si="6"/>
        <v>129026.29</v>
      </c>
      <c r="O24" s="8">
        <f t="shared" si="7"/>
        <v>74526.02</v>
      </c>
      <c r="P24" s="381" t="inlineStr">
        <is>
          <t>Прокладка прямоугольных воздуховодов толщиной 0,5 мм периметром свыше 600 до 1000 мм — 67,9 м² (40 м² по смете 2018 г. и 27,9 м² добавлено): 200×150 — 12 м, 200×200 — 48 м, 250×200 — 19 м, 250×250 — 4 м по ОВ.С, лист 4. Добавленные работы — с поправкой ТСН-2001, гл. 6, прил. 2, п. 2.2.6 (работы, аналогичные новому строительству).</t>
        </is>
      </c>
      <c r="Q24" s="44" t="s">
        <v>24</v>
      </c>
      <c r="R24" s="44" t="inlineStr">
        <is>
          <t>23/085-И-ИОС4-ТЧ, л. 3–5; 23/085-И-ОВ, л. 2–10; 23/085-И-ОВ.С, л. 4–6</t>
        </is>
      </c>
    </row>
    <row r="25" spans="1:18">
      <c r="A25" s="42">
        <v>44</v>
      </c>
      <c r="B25" s="10">
        <v>13</v>
      </c>
      <c r="C25" s="11" t="s">
        <v>62</v>
      </c>
      <c r="D25" s="11" t="s">
        <v>62</v>
      </c>
      <c r="E25" s="12" t="s">
        <v>63</v>
      </c>
      <c r="F25" s="12" t="s">
        <v>64</v>
      </c>
      <c r="G25" s="4" t="s">
        <v>57</v>
      </c>
      <c r="H25" s="1">
        <v>0.36</v>
      </c>
      <c r="I25" s="5">
        <f>-H25</f>
        <v>-0.36</v>
      </c>
      <c r="J25" s="8">
        <f>H25+I25</f>
        <v>0</v>
      </c>
      <c r="K25" s="40">
        <v>49050.23</v>
      </c>
      <c r="L25" s="31"/>
      <c r="M25" s="378">
        <v>-49050.23</v>
      </c>
      <c r="N25" s="8">
        <f t="shared" si="6"/>
        <v>0</v>
      </c>
      <c r="O25" s="8">
        <f t="shared" si="7"/>
        <v>-49050.23</v>
      </c>
      <c r="P25" s="381" t="inlineStr">
        <is>
          <t>Исключено: воздуховоды толщиной 0,7 мм периметром 900 мм — 36 м² по утверждённой смете 2018 г. Прежнее решение отменено корректировкой ПД в полном объёме (23/085-И-ИОС4-ТЧ); новые изделия приняты по спецификации 23/085-И-ОВ.С и учтены в новых работах.</t>
        </is>
      </c>
      <c r="Q25" s="44" t="s">
        <v>24</v>
      </c>
      <c r="R25" s="44" t="inlineStr">
        <is>
          <t>23/085-И-ИОС4-ТЧ; 23/085-И-ОВ.С</t>
        </is>
      </c>
    </row>
    <row r="26" spans="1:18">
      <c r="A26" s="42">
        <v>45</v>
      </c>
      <c r="B26" s="10">
        <v>14</v>
      </c>
      <c r="C26" s="11" t="s">
        <v>65</v>
      </c>
      <c r="D26" s="11" t="s">
        <v>65</v>
      </c>
      <c r="E26" s="12" t="s">
        <v>66</v>
      </c>
      <c r="F26" s="12" t="s">
        <v>67</v>
      </c>
      <c r="G26" s="4" t="s">
        <v>57</v>
      </c>
      <c r="H26" s="1">
        <v>1.1919999999999999</v>
      </c>
      <c r="I26" s="5">
        <v>-0.53400000000000003</v>
      </c>
      <c r="J26" s="390">
        <f>H26+I26</f>
        <v>0.658</v>
      </c>
      <c r="K26" s="40">
        <v>156020.17000000001</v>
      </c>
      <c r="L26" s="31"/>
      <c r="M26" s="378">
        <v>-69894.92</v>
      </c>
      <c r="N26" s="8">
        <f t="shared" si="6"/>
        <v>86125.25</v>
      </c>
      <c r="O26" s="8">
        <f t="shared" si="7"/>
        <v>-69894.92</v>
      </c>
      <c r="P26" s="381" t="inlineStr">
        <is>
          <t>Сохранена прокладка воздуховодов толщиной 0,7 мм периметром 1100–1600 мм в объёме 65,8 м² (исключено 53,4 м² сметы 2018 г.): 300×250 мм — 40 м, 400×300 мм — 3 м, 500×300 мм — 11 м по ОВ.С, лист 4.</t>
        </is>
      </c>
      <c r="Q26" s="44" t="s">
        <v>24</v>
      </c>
      <c r="R26" s="44" t="inlineStr">
        <is>
          <t>23/085-И-ИОС4-ТЧ, л. 3–5; 23/085-И-ОВ, л. 2–10; 23/085-И-ОВ.С, л. 4–6</t>
        </is>
      </c>
    </row>
    <row r="27" spans="1:18">
      <c r="A27" s="42">
        <v>46</v>
      </c>
      <c r="B27" s="216" t="s">
        <v>68</v>
      </c>
      <c r="C27" s="217" t="s">
        <v>69</v>
      </c>
      <c r="D27" s="217" t="inlineStr">
        <is>
          <t>3.20-1-11 ТЧ п.1.20 / 1.19-3-13</t>
        </is>
      </c>
      <c r="E27" s="218" t="s">
        <v>70</v>
      </c>
      <c r="F27" s="218" t="inlineStr">
        <is>
          <t>ПРОКЛАДКА ВОЗДУХОВОДОВ ИЗ ЧЕРНОЙ, ОЦИНКОВАННОЙ СТАЛИ И АЛЮМИНИЯ ТОЛЩИНОЙ 0,7 ММ ПЕРИМЕТРОМ ДО 2400 ММ</t>
        </is>
      </c>
      <c r="G27" s="219" t="s">
        <v>57</v>
      </c>
      <c r="H27" s="220">
        <v>0.66600000000000004</v>
      </c>
      <c r="I27" s="221">
        <v>-0.216</v>
      </c>
      <c r="J27" s="222">
        <f>H27+I27</f>
        <v>0.45</v>
      </c>
      <c r="K27" s="40">
        <v>74083.02</v>
      </c>
      <c r="L27" s="31"/>
      <c r="M27" s="378">
        <v>-24026.93</v>
      </c>
      <c r="N27" s="8">
        <f t="shared" si="6"/>
        <v>50056.09</v>
      </c>
      <c r="O27" s="8">
        <f t="shared" si="7"/>
        <v>-24026.93</v>
      </c>
      <c r="P27" s="381" t="inlineStr">
        <is>
          <t>Сохранена прокладка воздуховодов толщиной 0,7 мм периметром свыше 1600 мм — 45 м² по смете 2018 г. (500×400 — 25 м, система В1: «В1 500х400» по планам ИОС4, л. 6–7; ОВ.С, лист 4); исключено 21,6 м². Воздуховоды ДУ 600×400 и 600×500 — п. 46а, 46в. Воздуховоды ДУ — сталь 1,0 мм по ИОС4-ТЧ л.5; участки по ОВ.С л.4 и планам ИОС4 л.4–8.</t>
        </is>
      </c>
      <c r="Q27" s="44" t="s">
        <v>24</v>
      </c>
      <c r="R27" s="44" t="inlineStr">
        <is>
          <t>23/085-И-ИОС4-ТЧ, л. 5; 23/085-И-ИОС4, л. 4–8, 10; 23/085-И-ОВ.С, л. 4</t>
        </is>
      </c>
    </row>
    <row r="28" spans="1:18">
      <c r="A28" s="42" t="inlineStr">
        <is>
          <t>46а</t>
        </is>
      </c>
      <c r="B28" s="216" t="inlineStr">
        <is>
          <t>187</t>
        </is>
      </c>
      <c r="C28" s="217"/>
      <c r="D28" s="217" t="inlineStr">
        <is>
          <t>3.20-60-15</t>
        </is>
      </c>
      <c r="E28" s="218"/>
      <c r="F28" s="218" t="inlineStr">
        <is>
          <t>Прокладка воздуховодов прямоугольных из черной и оцинкованной стали толщиной свыше 0,9 до 2 мм, периметром свыше 1800 до 2000 мм</t>
        </is>
      </c>
      <c r="G28" s="219" t="inlineStr">
        <is>
          <t>100 м2 поверхности воздуховодов</t>
        </is>
      </c>
      <c r="H28" s="220"/>
      <c r="I28" s="221">
        <v>0.34</v>
      </c>
      <c r="J28" s="222">
        <f>H28+I28</f>
        <v>0.34</v>
      </c>
      <c r="K28" s="40"/>
      <c r="L28" s="31">
        <v>32581.36</v>
      </c>
      <c r="M28" s="378"/>
      <c r="N28" s="8">
        <f>K28+L28+M28</f>
        <v>32581.36</v>
      </c>
      <c r="O28" s="8">
        <f>N28-K28</f>
        <v>32581.36</v>
      </c>
      <c r="P28" s="381" t="inlineStr">
        <is>
          <t>Добавлена прокладка воздуховодов ДУ 600×400 из стали толщиной 1,0 мм — 17 м, 34 м² (к вентилятору дымоудаления на кровле: «ДУ 600х400 на кровлю к вентилятору», ИОС4, л. 8; ОВ.С, лист 4). Воздуховоды ДУ — сталь 1,0 мм по ИОС4-ТЧ л.5; участки по ОВ.С л.4 и планам ИОС4 л.4–8.</t>
        </is>
      </c>
      <c r="Q28" s="44"/>
      <c r="R28" s="44" t="inlineStr">
        <is>
          <t>23/085-И-ИОС4-ТЧ, л. 5; 23/085-И-ИОС4, л. 4–8, 10; 23/085-И-ОВ.С, л. 4; ТСН-2001.3, табл. 3.20-60</t>
        </is>
      </c>
    </row>
    <row r="29" spans="1:18">
      <c r="A29" s="42" t="inlineStr">
        <is>
          <t>46б</t>
        </is>
      </c>
      <c r="B29" s="216" t="inlineStr">
        <is>
          <t>187</t>
        </is>
      </c>
      <c r="C29" s="217"/>
      <c r="D29" s="217" t="inlineStr">
        <is>
          <t>1.19-3-43</t>
        </is>
      </c>
      <c r="E29" s="218"/>
      <c r="F29" s="218" t="inlineStr">
        <is>
          <t>Воздуховоды прямоугольного сечения из оцинкованной стали, толщина стенки 1,0 мм</t>
        </is>
      </c>
      <c r="G29" s="219" t="inlineStr">
        <is>
          <t>м2</t>
        </is>
      </c>
      <c r="H29" s="220"/>
      <c r="I29" s="221">
        <v>34</v>
      </c>
      <c r="J29" s="222">
        <f>H29+I29</f>
        <v>34</v>
      </c>
      <c r="K29" s="40"/>
      <c r="L29" s="31">
        <v>39537.8</v>
      </c>
      <c r="M29" s="378"/>
      <c r="N29" s="8">
        <f>K29+L29+M29</f>
        <v>39537.8</v>
      </c>
      <c r="O29" s="8">
        <f>N29-K29</f>
        <v>39537.8</v>
      </c>
      <c r="P29" s="381" t="inlineStr">
        <is>
          <t>Воздуховоды толщиной 1,0 мм к норме п. 46а — 34 м² по расходу нормы 3.20-60-15 (100 м² на 100 м² поверхности).</t>
        </is>
      </c>
      <c r="Q29" s="44"/>
      <c r="R29" s="44" t="inlineStr">
        <is>
          <t>ТСН-2001.1</t>
        </is>
      </c>
    </row>
    <row r="30" spans="1:18">
      <c r="A30" s="42" t="inlineStr">
        <is>
          <t>46в</t>
        </is>
      </c>
      <c r="B30" s="216" t="inlineStr">
        <is>
          <t>188</t>
        </is>
      </c>
      <c r="C30" s="217"/>
      <c r="D30" s="217" t="inlineStr">
        <is>
          <t>3.20-60-16</t>
        </is>
      </c>
      <c r="E30" s="218"/>
      <c r="F30" s="218" t="inlineStr">
        <is>
          <t>Прокладка воздуховодов прямоугольных из черной и оцинкованной стали толщиной свыше 0,9 до 2 мм, периметром свыше 2000 до 3600 мм</t>
        </is>
      </c>
      <c r="G30" s="219" t="inlineStr">
        <is>
          <t>100 м2 поверхности воздуховодов</t>
        </is>
      </c>
      <c r="H30" s="220"/>
      <c r="I30" s="221">
        <v>1.342</v>
      </c>
      <c r="J30" s="391">
        <f>H30+I30</f>
        <v>1.342</v>
      </c>
      <c r="K30" s="40"/>
      <c r="L30" s="31">
        <v>100745.88</v>
      </c>
      <c r="M30" s="378"/>
      <c r="N30" s="8">
        <f>K30+L30+M30</f>
        <v>100745.88</v>
      </c>
      <c r="O30" s="8">
        <f>N30-K30</f>
        <v>100745.88</v>
      </c>
      <c r="P30" s="381" t="inlineStr">
        <is>
          <t>Добавлена прокладка воздуховодов ДУ 600×500 из стали толщиной 1,0 мм — 61 м, 134,2 м² (к клапанам ДУ КДМ-2м 600×500 в коридорах: ИОС4, л. 4–7, схема — л. 10; ОВ.С, лист 4). Воздуховоды ДУ — сталь 1,0 мм по ИОС4-ТЧ л.5; участки по ОВ.С л.4 и планам ИОС4 л.4–8.</t>
        </is>
      </c>
      <c r="Q30" s="44"/>
      <c r="R30" s="44" t="inlineStr">
        <is>
          <t>23/085-И-ИОС4-ТЧ, л. 5; 23/085-И-ИОС4, л. 4–8, 10; 23/085-И-ОВ.С, л. 4; ТСН-2001.3, табл. 3.20-60</t>
        </is>
      </c>
    </row>
    <row r="31" spans="1:18">
      <c r="A31" s="42" t="inlineStr">
        <is>
          <t>46г</t>
        </is>
      </c>
      <c r="B31" s="216" t="inlineStr">
        <is>
          <t>188</t>
        </is>
      </c>
      <c r="C31" s="217"/>
      <c r="D31" s="217" t="inlineStr">
        <is>
          <t>1.19-3-43</t>
        </is>
      </c>
      <c r="E31" s="218"/>
      <c r="F31" s="218" t="inlineStr">
        <is>
          <t>Воздуховоды прямоугольного сечения из оцинкованной стали, толщина стенки 1,0 мм</t>
        </is>
      </c>
      <c r="G31" s="219" t="inlineStr">
        <is>
          <t>м2</t>
        </is>
      </c>
      <c r="H31" s="220"/>
      <c r="I31" s="221">
        <v>134.2</v>
      </c>
      <c r="J31" s="222">
        <f>H31+I31</f>
        <v>134.2</v>
      </c>
      <c r="K31" s="40"/>
      <c r="L31" s="31">
        <v>156058.03</v>
      </c>
      <c r="M31" s="378"/>
      <c r="N31" s="8">
        <f>K31+L31+M31</f>
        <v>156058.03</v>
      </c>
      <c r="O31" s="8">
        <f>N31-K31</f>
        <v>156058.03</v>
      </c>
      <c r="P31" s="381" t="inlineStr">
        <is>
          <t>Воздуховоды толщиной 1,0 мм к норме п. 46в — 134,2 м² по расходу нормы 3.20-60-16 (100 м² на 100 м² поверхности).</t>
        </is>
      </c>
      <c r="Q31" s="44"/>
      <c r="R31" s="44" t="inlineStr">
        <is>
          <t>ТСН-2001.1</t>
        </is>
      </c>
    </row>
    <row r="32" spans="1:18">
      <c r="A32" s="42">
        <v>47</v>
      </c>
      <c r="B32" s="10">
        <v>16</v>
      </c>
      <c r="C32" s="11" t="s">
        <v>71</v>
      </c>
      <c r="D32" s="11" t="s">
        <v>71</v>
      </c>
      <c r="E32" s="12" t="s">
        <v>72</v>
      </c>
      <c r="F32" s="12" t="s">
        <v>73</v>
      </c>
      <c r="G32" s="4" t="s">
        <v>57</v>
      </c>
      <c r="H32" s="7">
        <v>2.826E-2</v>
      </c>
      <c r="I32" s="7">
        <v>-2.826E-2</v>
      </c>
      <c r="J32" s="7">
        <f>H32+I32</f>
        <v>0</v>
      </c>
      <c r="K32" s="224">
        <v>2801.68</v>
      </c>
      <c r="L32" s="7"/>
      <c r="M32" s="224">
        <v>-2801.68</v>
      </c>
      <c r="N32" s="8">
        <f t="shared" si="6"/>
        <v>0</v>
      </c>
      <c r="O32" s="8">
        <f t="shared" si="7"/>
        <v>-2801.68</v>
      </c>
      <c r="P32" s="381" t="inlineStr">
        <is>
          <t>Исключено: «Прокладка воздуховодов из черной, оцинкованной стали и алюминия толщиной 1,0 мм диаметром от 900 до 1000 мм» — 0,02826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32" s="44" t="s">
        <v>24</v>
      </c>
      <c r="R32" s="44" t="inlineStr">
        <is>
          <t>23/085-И-ИОС4-ТЧ, л. 3–5; 23/085-И-ОВ, л. 2–10; 23/085-И-ОВ.С, л. 4–6</t>
        </is>
      </c>
    </row>
    <row r="33" spans="1:18">
      <c r="A33" s="42">
        <v>48</v>
      </c>
      <c r="B33" s="10">
        <v>17</v>
      </c>
      <c r="C33" s="11" t="s">
        <v>74</v>
      </c>
      <c r="D33" s="11" t="s">
        <v>75</v>
      </c>
      <c r="E33" s="12" t="s">
        <v>76</v>
      </c>
      <c r="F33" s="12" t="s">
        <v>77</v>
      </c>
      <c r="G33" s="4" t="s">
        <v>57</v>
      </c>
      <c r="H33" s="7">
        <v>0.32</v>
      </c>
      <c r="I33" s="7">
        <v>-0.32</v>
      </c>
      <c r="J33" s="7">
        <f>H33+I33</f>
        <v>0</v>
      </c>
      <c r="K33" s="40">
        <v>39375.49</v>
      </c>
      <c r="L33" s="31"/>
      <c r="M33" s="40">
        <v>-39375.49</v>
      </c>
      <c r="N33" s="8">
        <f t="shared" si="6"/>
        <v>0</v>
      </c>
      <c r="O33" s="8">
        <f t="shared" si="7"/>
        <v>-39375.49</v>
      </c>
      <c r="P33" s="381" t="inlineStr">
        <is>
          <t>Исключена позиция сметы 2018 г. «Прокладка воздуховодов прямоугольных из черной, оцинкованной стали и алюминия, толщина стали от 1 до 2 мм, периметр до 2000 мм» (0,32 × 100 м2 поверхности): объёмы воздуховодов приняты по 23/085-И-ОВ.С, листы 4–5, где воздуховоды толщиной 1–2 мм не выделены.</t>
        </is>
      </c>
      <c r="Q33" s="44" t="s">
        <v>24</v>
      </c>
      <c r="R33" s="44" t="inlineStr">
        <is>
          <t>23/085-И-ИОС4-ТЧ, л. 3–5; 23/085-И-ОВ, л. 2–10; 23/085-И-ОВ.С, л. 4–6</t>
        </is>
      </c>
    </row>
    <row r="34" spans="1:18">
      <c r="A34" s="42">
        <v>50</v>
      </c>
      <c r="B34" s="10">
        <v>18</v>
      </c>
      <c r="C34" s="11" t="s">
        <v>78</v>
      </c>
      <c r="D34" s="11" t="s">
        <v>78</v>
      </c>
      <c r="E34" s="12" t="s">
        <v>79</v>
      </c>
      <c r="F34" s="12" t="s">
        <v>79</v>
      </c>
      <c r="G34" s="4" t="s">
        <v>57</v>
      </c>
      <c r="H34" s="382">
        <v>0.035168</v>
      </c>
      <c r="I34" s="383">
        <f>-H34</f>
        <v>-0.035168</v>
      </c>
      <c r="J34" s="7">
        <f>H34+I34</f>
        <v>0</v>
      </c>
      <c r="K34" s="40">
        <v>4898.03</v>
      </c>
      <c r="L34" s="31"/>
      <c r="M34" s="378">
        <v>-4898.03</v>
      </c>
      <c r="N34" s="8">
        <f t="shared" si="6"/>
        <v>0</v>
      </c>
      <c r="O34" s="8">
        <f t="shared" si="7"/>
        <v>-4898.03</v>
      </c>
      <c r="P34" s="381" t="inlineStr">
        <is>
          <t>Исключены воздуховоды круглые толщиной от 1 до 2 мм диаметром до 315 мм (Ø160, 7 м) — 3,52 м² по утверждённой смете 2018 г. Прежнее решение отменено корректировкой ПД в полном объёме (23/085-И-ИОС4-ТЧ, стр. 5).</t>
        </is>
      </c>
      <c r="Q34" s="44" t="s">
        <v>24</v>
      </c>
      <c r="R34" s="44" t="inlineStr">
        <is>
          <t>23/085-И-ИОС4-ТЧ, л. 3–5; 23/085-И-ОВ, л. 2–10; 23/085-И-ОВ.С, л. 4–6</t>
        </is>
      </c>
    </row>
    <row r="35" spans="1:18">
      <c r="A35" s="42">
        <v>51</v>
      </c>
      <c r="B35" s="10">
        <v>19</v>
      </c>
      <c r="C35" s="11" t="s">
        <v>80</v>
      </c>
      <c r="D35" s="11" t="s">
        <v>80</v>
      </c>
      <c r="E35" s="12" t="s">
        <v>81</v>
      </c>
      <c r="F35" s="12" t="s">
        <v>81</v>
      </c>
      <c r="G35" s="4" t="s">
        <v>57</v>
      </c>
      <c r="H35" s="7">
        <v>8.949E-2</v>
      </c>
      <c r="I35" s="26">
        <f>-H35</f>
        <v>-0.08949</v>
      </c>
      <c r="J35" s="7">
        <f>H35+I35</f>
        <v>0</v>
      </c>
      <c r="K35" s="40">
        <v>11878.82</v>
      </c>
      <c r="L35" s="31"/>
      <c r="M35" s="378">
        <v>-11878.82</v>
      </c>
      <c r="N35" s="8">
        <f t="shared" si="6"/>
        <v>0</v>
      </c>
      <c r="O35" s="8">
        <f t="shared" si="7"/>
        <v>-11878.82</v>
      </c>
      <c r="P35" s="381" t="inlineStr">
        <is>
          <t>Исключено: «Прокладка воздуховодов круглых из черной, оцинкованной стали и алюминия толщиной от1 мм до 2 мм диаметром 500» — 0,08949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35" s="44" t="s">
        <v>24</v>
      </c>
      <c r="R35" s="44" t="inlineStr">
        <is>
          <t>23/085-И-ИОС4-ТЧ, л. 3–5; 23/085-И-ОВ, л. 2–10; 23/085-И-ОВ.С, л. 4–6</t>
        </is>
      </c>
    </row>
    <row r="36" spans="1:18">
      <c r="A36" s="42">
        <v>52</v>
      </c>
      <c r="B36" s="10">
        <v>20</v>
      </c>
      <c r="C36" s="11" t="s">
        <v>82</v>
      </c>
      <c r="D36" s="11" t="s">
        <v>82</v>
      </c>
      <c r="E36" s="12" t="s">
        <v>83</v>
      </c>
      <c r="F36" s="12" t="s">
        <v>83</v>
      </c>
      <c r="G36" s="4" t="s">
        <v>57</v>
      </c>
      <c r="H36" s="7">
        <v>1.7579999999999998E-2</v>
      </c>
      <c r="I36" s="26">
        <f>-H36</f>
        <v>-0.01758</v>
      </c>
      <c r="J36" s="7">
        <f>H36+I36</f>
        <v>0</v>
      </c>
      <c r="K36" s="40">
        <v>2132.65</v>
      </c>
      <c r="L36" s="31"/>
      <c r="M36" s="378">
        <v>-2132.65</v>
      </c>
      <c r="N36" s="8">
        <f t="shared" si="6"/>
        <v>0</v>
      </c>
      <c r="O36" s="8">
        <f t="shared" si="7"/>
        <v>-2132.65</v>
      </c>
      <c r="P36" s="381" t="inlineStr">
        <is>
          <t>Исключено: «Прокладка воздуховодов круглых из черной, оцинкованной стали и алюминия толщиной от1 мм до 2 мм диаметром 630» — 0,01758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36" s="44" t="s">
        <v>24</v>
      </c>
      <c r="R36" s="44" t="inlineStr">
        <is>
          <t>23/085-И-ИОС4-ТЧ, л. 3–5; 23/085-И-ОВ, л. 2–10; 23/085-И-ОВ.С, л. 4–6</t>
        </is>
      </c>
    </row>
    <row r="37" spans="1:18">
      <c r="A37" s="42">
        <v>53</v>
      </c>
      <c r="B37" s="10">
        <v>21</v>
      </c>
      <c r="C37" s="11" t="s">
        <v>84</v>
      </c>
      <c r="D37" s="11" t="s">
        <v>85</v>
      </c>
      <c r="E37" s="12" t="s">
        <v>86</v>
      </c>
      <c r="F37" s="12" t="s">
        <v>87</v>
      </c>
      <c r="G37" s="4" t="s">
        <v>57</v>
      </c>
      <c r="H37" s="7">
        <v>0.372</v>
      </c>
      <c r="I37" s="26">
        <f>-H37</f>
        <v>-0.372</v>
      </c>
      <c r="J37" s="7">
        <f>H37+I37</f>
        <v>0</v>
      </c>
      <c r="K37" s="40">
        <v>50077.7</v>
      </c>
      <c r="L37" s="31"/>
      <c r="M37" s="40">
        <v>-50077.7</v>
      </c>
      <c r="N37" s="8">
        <f t="shared" si="6"/>
        <v>0</v>
      </c>
      <c r="O37" s="8">
        <f t="shared" si="7"/>
        <v>-50077.7</v>
      </c>
      <c r="P37" s="381" t="inlineStr">
        <is>
          <t>Исключено: «Прокладка воздуховодов прямоугольных из черной, оцинкованной стали и алюминия, толщина стали от 1 до 2 мм,» — 0,372 100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37" s="44" t="s">
        <v>24</v>
      </c>
      <c r="R37" s="44" t="inlineStr">
        <is>
          <t>23/085-И-ИОС4-ТЧ, л. 3–5; 23/085-И-ОВ, л. 2–10; 23/085-И-ОВ.С, л. 4–6</t>
        </is>
      </c>
    </row>
    <row r="38" spans="1:18">
      <c r="A38" s="42"/>
      <c r="B38" s="286" t="s">
        <v>88</v>
      </c>
      <c r="C38" s="286"/>
      <c r="D38" s="286"/>
      <c r="E38" s="286"/>
      <c r="F38" s="286"/>
      <c r="G38" s="286"/>
      <c r="H38" s="286"/>
      <c r="I38" s="286"/>
      <c r="J38" s="3"/>
      <c r="K38" s="8"/>
      <c r="L38" s="31"/>
      <c r="M38" s="42"/>
      <c r="N38" s="8"/>
      <c r="O38" s="8"/>
      <c r="P38" s="42"/>
      <c r="Q38" s="51"/>
      <c r="R38" s="51"/>
    </row>
    <row r="39" spans="1:18">
      <c r="A39" s="42">
        <v>54</v>
      </c>
      <c r="B39" s="10">
        <v>22</v>
      </c>
      <c r="C39" s="11" t="s">
        <v>89</v>
      </c>
      <c r="D39" s="11" t="s">
        <v>89</v>
      </c>
      <c r="E39" s="12" t="s">
        <v>90</v>
      </c>
      <c r="F39" s="12" t="s">
        <v>91</v>
      </c>
      <c r="G39" s="4" t="s">
        <v>57</v>
      </c>
      <c r="H39" s="7">
        <v>9.9299999999999999E-2</v>
      </c>
      <c r="I39" s="26">
        <f>-H39</f>
        <v>-0.0993</v>
      </c>
      <c r="J39" s="7">
        <f>H39+I39</f>
        <v>0</v>
      </c>
      <c r="K39" s="40">
        <v>13237.28</v>
      </c>
      <c r="L39" s="31"/>
      <c r="M39" s="378">
        <v>-13237.28</v>
      </c>
      <c r="N39" s="8">
        <f t="shared" si="6"/>
        <v>0</v>
      </c>
      <c r="O39" s="8">
        <f t="shared" si="7"/>
        <v>-13237.28</v>
      </c>
      <c r="P39" s="381" t="inlineStr">
        <is>
          <t>Исключено: «Прокладка воздуховодов из черной, оцинкованной стали и алюминия толщиной 0,5 мм диаметром до 200 мм» — 0,0993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39" s="44" t="s">
        <v>24</v>
      </c>
      <c r="R39" s="44" t="inlineStr">
        <is>
          <t>23/085-И-ИОС4-ТЧ, л. 3–5; 23/085-И-ОВ, л. 2–10; 23/085-И-ОВ.С, л. 4–6</t>
        </is>
      </c>
    </row>
    <row r="40" spans="1:18">
      <c r="A40" s="42">
        <v>55</v>
      </c>
      <c r="B40" s="10">
        <v>23</v>
      </c>
      <c r="C40" s="11" t="s">
        <v>92</v>
      </c>
      <c r="D40" s="11" t="s">
        <v>92</v>
      </c>
      <c r="E40" s="12" t="s">
        <v>93</v>
      </c>
      <c r="F40" s="12" t="s">
        <v>93</v>
      </c>
      <c r="G40" s="4" t="s">
        <v>94</v>
      </c>
      <c r="H40" s="7">
        <v>51</v>
      </c>
      <c r="I40" s="26">
        <f>-H40</f>
        <v>-51</v>
      </c>
      <c r="J40" s="7">
        <f>H40+I40</f>
        <v>0</v>
      </c>
      <c r="K40" s="40">
        <v>36259.949999999997</v>
      </c>
      <c r="L40" s="31"/>
      <c r="M40" s="378">
        <v>-36259.949999999997</v>
      </c>
      <c r="N40" s="8">
        <f t="shared" si="0"/>
        <v>0</v>
      </c>
      <c r="O40" s="8">
        <f t="shared" si="2"/>
        <v>-36259.95</v>
      </c>
      <c r="P40" s="381" t="inlineStr">
        <is>
          <t>Исключено: «Дроссель-клапаны для регулирования расхода воздуха, в обечайке, с сектором управления, из оцинкованной стали,» — 51 шт по утверждённой смете 2018 г.: дроссель-клапаны в спецификации ОВ.С л.4–5 не предусмотрены.</t>
        </is>
      </c>
      <c r="Q40" s="44" t="s">
        <v>24</v>
      </c>
      <c r="R40" s="44" t="inlineStr">
        <is>
          <t>23/085-И-ОВ.С, л. 4–5</t>
        </is>
      </c>
    </row>
    <row r="41" spans="1:18">
      <c r="A41" s="42">
        <v>56</v>
      </c>
      <c r="B41" s="10">
        <v>24</v>
      </c>
      <c r="C41" s="11" t="inlineStr">
        <is>
          <t>3.20-1-2
ТЧ п.1.20</t>
        </is>
      </c>
      <c r="D41" s="11" t="inlineStr">
        <is>
          <t>3.20-1-2</t>
        </is>
      </c>
      <c r="E41" s="12" t="s">
        <v>56</v>
      </c>
      <c r="F41" s="12" t="s">
        <v>95</v>
      </c>
      <c r="G41" s="4" t="s">
        <v>57</v>
      </c>
      <c r="H41" s="7">
        <v>0.1308</v>
      </c>
      <c r="I41" s="26">
        <f>-H41</f>
        <v>-0.1308</v>
      </c>
      <c r="J41" s="7">
        <f>H41+I41</f>
        <v>0</v>
      </c>
      <c r="K41" s="40">
        <v>18903.63</v>
      </c>
      <c r="L41" s="31"/>
      <c r="M41" s="378">
        <v>-18903.63</v>
      </c>
      <c r="N41" s="8">
        <f t="shared" ref="N41" si="11">K41+L41+M41</f>
        <v>0</v>
      </c>
      <c r="O41" s="8">
        <f t="shared" ref="O41" si="12">N41-K41</f>
        <v>-18903.63</v>
      </c>
      <c r="P41" s="381" t="inlineStr">
        <is>
          <t>Исключено: «Прокладка воздуховодов из черной, оцинкованной стали и алюминия толщиной 0,5 мм периметром, мм до 600» — 0,1308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1" s="44" t="s">
        <v>24</v>
      </c>
      <c r="R41" s="44" t="inlineStr">
        <is>
          <t>23/085-И-ИОС4-ТЧ, л. 3–5; 23/085-И-ОВ, л. 2–10; 23/085-И-ОВ.С, л. 4–6</t>
        </is>
      </c>
    </row>
    <row r="42" spans="1:18">
      <c r="A42" s="42">
        <v>57</v>
      </c>
      <c r="B42" s="10">
        <v>25</v>
      </c>
      <c r="C42" s="11" t="s">
        <v>96</v>
      </c>
      <c r="D42" s="11" t="s">
        <v>96</v>
      </c>
      <c r="E42" s="12" t="s">
        <v>61</v>
      </c>
      <c r="F42" s="12" t="s">
        <v>97</v>
      </c>
      <c r="G42" s="4" t="s">
        <v>57</v>
      </c>
      <c r="H42" s="7">
        <v>7.2599999999999998E-2</v>
      </c>
      <c r="I42" s="26">
        <f>-H42</f>
        <v>-0.0726</v>
      </c>
      <c r="J42" s="7">
        <f>H42+I42</f>
        <v>0</v>
      </c>
      <c r="K42" s="40">
        <v>9891.7800000000007</v>
      </c>
      <c r="L42" s="31"/>
      <c r="M42" s="378">
        <v>-9891.7800000000007</v>
      </c>
      <c r="N42" s="8">
        <f t="shared" si="0"/>
        <v>0</v>
      </c>
      <c r="O42" s="8">
        <f t="shared" si="2"/>
        <v>-9891.78</v>
      </c>
      <c r="P42" s="381" t="inlineStr">
        <is>
          <t>Исключено: «Прокладка воздуховодов из черной, оцинкованной стали и алюминия толщиной 0,5 мм периметром, мм 800,1000» — 0,0726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2" s="44" t="s">
        <v>24</v>
      </c>
      <c r="R42" s="44" t="inlineStr">
        <is>
          <t>23/085-И-ИОС4-ТЧ, л. 3–5; 23/085-И-ОВ, л. 2–10; 23/085-И-ОВ.С, л. 4–6</t>
        </is>
      </c>
    </row>
    <row r="43" spans="1:18">
      <c r="A43" s="42">
        <v>58</v>
      </c>
      <c r="B43" s="10">
        <v>26</v>
      </c>
      <c r="C43" s="11" t="s">
        <v>98</v>
      </c>
      <c r="D43" s="11" t="s">
        <v>98</v>
      </c>
      <c r="E43" s="12" t="s">
        <v>99</v>
      </c>
      <c r="F43" s="12" t="s">
        <v>100</v>
      </c>
      <c r="G43" s="4" t="s">
        <v>57</v>
      </c>
      <c r="H43" s="7">
        <v>1.44E-2</v>
      </c>
      <c r="I43" s="26">
        <f>-H43</f>
        <v>-0.0144</v>
      </c>
      <c r="J43" s="7">
        <f>H43+I43</f>
        <v>0</v>
      </c>
      <c r="K43" s="40">
        <v>1961.98</v>
      </c>
      <c r="L43" s="31"/>
      <c r="M43" s="378">
        <v>-1961.98</v>
      </c>
      <c r="N43" s="8">
        <f t="shared" ref="N43" si="14">K43+L43+M43</f>
        <v>0</v>
      </c>
      <c r="O43" s="8">
        <f t="shared" ref="O43" si="15">N43-K43</f>
        <v>-1961.98</v>
      </c>
      <c r="P43" s="381" t="inlineStr">
        <is>
          <t>Исключено: «Прокладка воздуховодов из черной, оцинкованной стали и алюминия толщиной 0,7 мм периметром 900 мм» — 0,0144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3" s="44" t="s">
        <v>24</v>
      </c>
      <c r="R43" s="44" t="inlineStr">
        <is>
          <t>23/085-И-ИОС4-ТЧ, л. 3–5; 23/085-И-ОВ, л. 2–10; 23/085-И-ОВ.С, л. 4–6</t>
        </is>
      </c>
    </row>
    <row r="44" spans="1:18">
      <c r="A44" s="42">
        <v>59</v>
      </c>
      <c r="B44" s="10">
        <v>27</v>
      </c>
      <c r="C44" s="11" t="s">
        <v>101</v>
      </c>
      <c r="D44" s="11" t="s">
        <v>101</v>
      </c>
      <c r="E44" s="12" t="s">
        <v>67</v>
      </c>
      <c r="F44" s="12" t="s">
        <v>102</v>
      </c>
      <c r="G44" s="4" t="s">
        <v>57</v>
      </c>
      <c r="H44" s="7">
        <v>0.1143</v>
      </c>
      <c r="I44" s="26">
        <f>-H44</f>
        <v>-0.1143</v>
      </c>
      <c r="J44" s="7">
        <f>H44+I44</f>
        <v>0</v>
      </c>
      <c r="K44" s="40">
        <v>14960.68</v>
      </c>
      <c r="L44" s="31"/>
      <c r="M44" s="378">
        <v>-14960.68</v>
      </c>
      <c r="N44" s="8">
        <f t="shared" ref="N44" si="17">K44+L44+M44</f>
        <v>0</v>
      </c>
      <c r="O44" s="8">
        <f t="shared" ref="O44" si="18">N44-K44</f>
        <v>-14960.68</v>
      </c>
      <c r="P44" s="381" t="inlineStr">
        <is>
          <t>Исключено: «Прокладка воздуховодов из черной, оцинкованной стали и алюминия толщиной 0,7 мм периметром от 1100 до 1600 мм» — 0,1143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4" s="44" t="s">
        <v>24</v>
      </c>
      <c r="R44" s="44" t="inlineStr">
        <is>
          <t>23/085-И-ИОС4-ТЧ, л. 3–5; 23/085-И-ОВ, л. 2–10; 23/085-И-ОВ.С, л. 4–6</t>
        </is>
      </c>
    </row>
    <row r="45" spans="1:18">
      <c r="A45" s="42">
        <v>60</v>
      </c>
      <c r="B45" s="10">
        <v>28</v>
      </c>
      <c r="C45" s="11" t="s">
        <v>103</v>
      </c>
      <c r="D45" s="11" t="s">
        <v>103</v>
      </c>
      <c r="E45" s="12" t="s">
        <v>70</v>
      </c>
      <c r="F45" s="12" t="s">
        <v>104</v>
      </c>
      <c r="G45" s="4" t="s">
        <v>57</v>
      </c>
      <c r="H45" s="7">
        <v>0.1137</v>
      </c>
      <c r="I45" s="26">
        <f>-H45</f>
        <v>-0.1137</v>
      </c>
      <c r="J45" s="7">
        <f>H45+I45</f>
        <v>0</v>
      </c>
      <c r="K45" s="40">
        <v>12647.51</v>
      </c>
      <c r="L45" s="31"/>
      <c r="M45" s="378">
        <v>-12647.51</v>
      </c>
      <c r="N45" s="8">
        <f t="shared" ref="N45" si="20">K45+L45+M45</f>
        <v>0</v>
      </c>
      <c r="O45" s="8">
        <f t="shared" ref="O45" si="21">N45-K45</f>
        <v>-12647.51</v>
      </c>
      <c r="P45" s="381" t="inlineStr">
        <is>
          <t>Исключено: «Прокладка воздуховодов из черной, оцинкованной стали и алюминия толщиной 0,7 мм периметром до 2400 мм» — 0,1137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5" s="44" t="s">
        <v>24</v>
      </c>
      <c r="R45" s="44" t="inlineStr">
        <is>
          <t>23/085-И-ИОС4-ТЧ, л. 3–5; 23/085-И-ОВ, л. 2–10; 23/085-И-ОВ.С, л. 4–6</t>
        </is>
      </c>
    </row>
    <row r="46" spans="1:18">
      <c r="A46" s="42">
        <v>61</v>
      </c>
      <c r="B46" s="10">
        <v>29</v>
      </c>
      <c r="C46" s="11" t="s">
        <v>105</v>
      </c>
      <c r="D46" s="11" t="s">
        <v>105</v>
      </c>
      <c r="E46" s="12" t="s">
        <v>106</v>
      </c>
      <c r="F46" s="12" t="s">
        <v>106</v>
      </c>
      <c r="G46" s="4" t="s">
        <v>57</v>
      </c>
      <c r="H46" s="7">
        <v>2.3099999999999999E-2</v>
      </c>
      <c r="I46" s="26">
        <f>-H46</f>
        <v>-0.0231</v>
      </c>
      <c r="J46" s="7">
        <f>H46+I46</f>
        <v>0</v>
      </c>
      <c r="K46" s="40">
        <v>2338.96</v>
      </c>
      <c r="L46" s="31"/>
      <c r="M46" s="378">
        <v>-2338.96</v>
      </c>
      <c r="N46" s="8">
        <f t="shared" ref="N46" si="23">K46+L46+M46</f>
        <v>0</v>
      </c>
      <c r="O46" s="8">
        <f t="shared" ref="O46" si="24">N46-K46</f>
        <v>-2338.96</v>
      </c>
      <c r="P46" s="381" t="inlineStr">
        <is>
          <t>Исключено: «Прокладка воздуховодов из черной, оцинкованной стали и алюминия толщиной 0,7 мм периметром до 3200 мм» — 0,0231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6" s="44" t="s">
        <v>24</v>
      </c>
      <c r="R46" s="44" t="inlineStr">
        <is>
          <t>23/085-И-ИОС4-ТЧ, л. 3–5; 23/085-И-ОВ, л. 2–10; 23/085-И-ОВ.С, л. 4–6</t>
        </is>
      </c>
    </row>
    <row r="47" spans="1:18">
      <c r="A47" s="42">
        <v>62</v>
      </c>
      <c r="B47" s="10">
        <v>30</v>
      </c>
      <c r="C47" s="11" t="s">
        <v>107</v>
      </c>
      <c r="D47" s="11" t="s">
        <v>107</v>
      </c>
      <c r="E47" s="12" t="s">
        <v>108</v>
      </c>
      <c r="F47" s="12" t="s">
        <v>109</v>
      </c>
      <c r="G47" s="4" t="s">
        <v>57</v>
      </c>
      <c r="H47" s="7">
        <v>7.4999999999999997E-2</v>
      </c>
      <c r="I47" s="26">
        <f>-H47</f>
        <v>-0.075</v>
      </c>
      <c r="J47" s="7">
        <f>H47+I47</f>
        <v>0</v>
      </c>
      <c r="K47" s="40">
        <v>9228.6200000000008</v>
      </c>
      <c r="L47" s="31"/>
      <c r="M47" s="378">
        <v>-9228.6200000000008</v>
      </c>
      <c r="N47" s="8">
        <f t="shared" ref="N47" si="26">K47+L47+M47</f>
        <v>0</v>
      </c>
      <c r="O47" s="8">
        <f t="shared" ref="O47" si="27">N47-K47</f>
        <v>-9228.62</v>
      </c>
      <c r="P47" s="381" t="inlineStr">
        <is>
          <t>Исключено: «Прокладка воздуховодов прямоугольных из черной, оцинкованной стали и алюминия, толщина стали от 1 до 2 мм,» — 0,075 100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7" s="44" t="s">
        <v>24</v>
      </c>
      <c r="R47" s="44" t="inlineStr">
        <is>
          <t>23/085-И-ИОС4-ТЧ, л. 3–5; 23/085-И-ОВ, л. 2–10; 23/085-И-ОВ.С, л. 4–6</t>
        </is>
      </c>
    </row>
    <row r="48" spans="1:18">
      <c r="A48" s="42">
        <v>63</v>
      </c>
      <c r="B48" s="10">
        <v>31</v>
      </c>
      <c r="C48" s="11" t="s">
        <v>110</v>
      </c>
      <c r="D48" s="11" t="s">
        <v>110</v>
      </c>
      <c r="E48" s="12" t="inlineStr">
        <is>
          <t>ПРОКЛАДКА ВОЗДУХОВОДОВ КРУГЛЫХ ИЗ ЧЕРНОЙ, ОЦИНКОВАННОЙ СТАЛИ И АЛЮМИНИЯ ТОЛЩИНОЙ ОТ1 ММ ДО 2 ММ ДИАМЕТРОМ 315 ММ (до 315)</t>
        </is>
      </c>
      <c r="F48" s="12" t="inlineStr">
        <is>
          <t>ПРОКЛАДКА ВОЗДУХОВОДОВ КРУГЛЫХ ИЗ ЧЕРНОЙ, ОЦИНКОВАННОЙ СТАЛИ И АЛЮМИНИЯ ТОЛЩИНОЙ ОТ1 ММ ДО 2 ММ ДИАМЕТРОМ 315 ММ (до 315)</t>
        </is>
      </c>
      <c r="G48" s="4" t="s">
        <v>57</v>
      </c>
      <c r="H48" s="7">
        <v>8.3999999999999995E-3</v>
      </c>
      <c r="I48" s="26">
        <f>-H48</f>
        <v>-0.0084</v>
      </c>
      <c r="J48" s="7">
        <f>H48+I48</f>
        <v>0</v>
      </c>
      <c r="K48" s="40">
        <v>1169.92</v>
      </c>
      <c r="L48" s="31"/>
      <c r="M48" s="378">
        <v>-1169.92</v>
      </c>
      <c r="N48" s="8">
        <f t="shared" ref="N48" si="29">K48+L48+M48</f>
        <v>0</v>
      </c>
      <c r="O48" s="8">
        <f t="shared" ref="O48" si="30">N48-K48</f>
        <v>-1169.92</v>
      </c>
      <c r="P48" s="381" t="inlineStr">
        <is>
          <t>Исключено: «Прокладка воздуховодов круглых из черной, оцинкованной стали и алюминия толщиной от1 мм до 2 мм диаметром 315» — 0,0084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8" s="44" t="s">
        <v>24</v>
      </c>
      <c r="R48" s="44" t="inlineStr">
        <is>
          <t>23/085-И-ИОС4-ТЧ, л. 3–5; 23/085-И-ОВ, л. 2–10; 23/085-И-ОВ.С, л. 4–6</t>
        </is>
      </c>
    </row>
    <row r="49" spans="1:18">
      <c r="A49" s="42">
        <v>64</v>
      </c>
      <c r="B49" s="10">
        <v>32</v>
      </c>
      <c r="C49" s="11" t="s">
        <v>111</v>
      </c>
      <c r="D49" s="11" t="s">
        <v>111</v>
      </c>
      <c r="E49" s="12" t="s">
        <v>112</v>
      </c>
      <c r="F49" s="12" t="s">
        <v>112</v>
      </c>
      <c r="G49" s="4" t="s">
        <v>57</v>
      </c>
      <c r="H49" s="7">
        <v>6.0299999999999999E-2</v>
      </c>
      <c r="I49" s="26">
        <f>-H49</f>
        <v>-0.0603</v>
      </c>
      <c r="J49" s="7">
        <f>H49+I49</f>
        <v>0</v>
      </c>
      <c r="K49" s="40">
        <v>8117.45</v>
      </c>
      <c r="L49" s="31"/>
      <c r="M49" s="378">
        <v>-8117.45</v>
      </c>
      <c r="N49" s="8">
        <f t="shared" ref="N49" si="32">K49+L49+M49</f>
        <v>0</v>
      </c>
      <c r="O49" s="8">
        <f t="shared" ref="O49" si="33">N49-K49</f>
        <v>-8117.45</v>
      </c>
      <c r="P49" s="381" t="inlineStr">
        <is>
          <t>Исключено: «Прокладка воздуховодов прямоугольных из черной, оцинкованной стали и алюминия, толщина стали от 1 до 2 мм,» — 0,0603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49" s="44" t="s">
        <v>24</v>
      </c>
      <c r="R49" s="44" t="inlineStr">
        <is>
          <t>23/085-И-ИОС4-ТЧ, л. 3–5; 23/085-И-ОВ, л. 2–10; 23/085-И-ОВ.С, л. 4–6</t>
        </is>
      </c>
    </row>
    <row r="50" spans="1:18">
      <c r="A50" s="42">
        <v>65</v>
      </c>
      <c r="B50" s="10">
        <v>33</v>
      </c>
      <c r="C50" s="11" t="s">
        <v>113</v>
      </c>
      <c r="D50" s="11" t="s">
        <v>113</v>
      </c>
      <c r="E50" s="12" t="s">
        <v>81</v>
      </c>
      <c r="F50" s="12" t="s">
        <v>81</v>
      </c>
      <c r="G50" s="4" t="s">
        <v>57</v>
      </c>
      <c r="H50" s="7">
        <v>4.4699999999999997E-2</v>
      </c>
      <c r="I50" s="26">
        <f>-H50</f>
        <v>-0.0447</v>
      </c>
      <c r="J50" s="7">
        <f>H50+I50</f>
        <v>0</v>
      </c>
      <c r="K50" s="40">
        <v>5933.47</v>
      </c>
      <c r="L50" s="31"/>
      <c r="M50" s="378">
        <v>-5933.47</v>
      </c>
      <c r="N50" s="8">
        <f t="shared" ref="N50" si="35">K50+L50+M50</f>
        <v>0</v>
      </c>
      <c r="O50" s="8">
        <f t="shared" ref="O50" si="36">N50-K50</f>
        <v>-5933.47</v>
      </c>
      <c r="P50" s="381" t="inlineStr">
        <is>
          <t>Исключено: «Прокладка воздуховодов круглых из черной, оцинкованной стали и алюминия толщиной от1 мм до 2 мм диаметром 500» — 0,0447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50" s="44" t="s">
        <v>24</v>
      </c>
      <c r="R50" s="44" t="inlineStr">
        <is>
          <t>23/085-И-ИОС4-ТЧ, л. 3–5; 23/085-И-ОВ, л. 2–10; 23/085-И-ОВ.С, л. 4–6</t>
        </is>
      </c>
    </row>
    <row r="51" spans="1:18">
      <c r="A51" s="42">
        <v>66</v>
      </c>
      <c r="B51" s="10">
        <v>34</v>
      </c>
      <c r="C51" s="11" t="inlineStr">
        <is>
          <t>1.19-12-56</t>
        </is>
      </c>
      <c r="D51" s="11" t="inlineStr">
        <is>
          <t>1.19-12-56</t>
        </is>
      </c>
      <c r="E51" s="12" t="s">
        <v>114</v>
      </c>
      <c r="F51" s="12" t="s">
        <v>114</v>
      </c>
      <c r="G51" s="4" t="s">
        <v>115</v>
      </c>
      <c r="H51" s="7">
        <v>0.254</v>
      </c>
      <c r="I51" s="26">
        <f>-H51</f>
        <v>-0.254</v>
      </c>
      <c r="J51" s="7">
        <f>H51+I51</f>
        <v>0</v>
      </c>
      <c r="K51" s="40">
        <v>58143.95</v>
      </c>
      <c r="L51" s="31"/>
      <c r="M51" s="378">
        <v>-58143.95</v>
      </c>
      <c r="N51" s="8">
        <f t="shared" ref="N51" si="38">K51+L51+M51</f>
        <v>0</v>
      </c>
      <c r="O51" s="8">
        <f t="shared" ref="O51" si="39">N51-K51</f>
        <v>-58143.95</v>
      </c>
      <c r="P51" s="381" t="inlineStr">
        <is>
          <t>Исключено: «Средства крепления - хомут, из оцинкованной стали, марка стд 205» — 0,254 тн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51" s="44" t="s">
        <v>24</v>
      </c>
      <c r="R51" s="44" t="inlineStr">
        <is>
          <t>23/085-И-ИОС4-ТЧ, л. 3–5; 23/085-И-ОВ, л. 2–10; 23/085-И-ОВ.С, л. 4–6</t>
        </is>
      </c>
    </row>
    <row r="52" spans="1:18">
      <c r="A52" s="42"/>
      <c r="B52" s="286" t="s">
        <v>116</v>
      </c>
      <c r="C52" s="286"/>
      <c r="D52" s="286"/>
      <c r="E52" s="286"/>
      <c r="F52" s="286"/>
      <c r="G52" s="286"/>
      <c r="H52" s="286"/>
      <c r="I52" s="286"/>
      <c r="J52" s="7"/>
      <c r="K52" s="8"/>
      <c r="L52" s="31"/>
      <c r="M52" s="42"/>
      <c r="N52" s="8"/>
      <c r="O52" s="8"/>
      <c r="P52" s="42"/>
      <c r="Q52" s="52"/>
      <c r="R52" s="52"/>
    </row>
    <row r="53" spans="1:18">
      <c r="A53" s="42">
        <v>71</v>
      </c>
      <c r="B53" s="10">
        <v>35</v>
      </c>
      <c r="C53" s="11" t="s">
        <v>89</v>
      </c>
      <c r="D53" s="11" t="s">
        <v>89</v>
      </c>
      <c r="E53" s="12" t="s">
        <v>117</v>
      </c>
      <c r="F53" s="12" t="s">
        <v>117</v>
      </c>
      <c r="G53" s="4" t="s">
        <v>57</v>
      </c>
      <c r="H53" s="7">
        <v>0.32040000000000002</v>
      </c>
      <c r="I53" s="26">
        <f>-H53</f>
        <v>-0.3204</v>
      </c>
      <c r="J53" s="7">
        <f>H53+I53</f>
        <v>0</v>
      </c>
      <c r="K53" s="40">
        <v>42711.22</v>
      </c>
      <c r="L53" s="31"/>
      <c r="M53" s="378">
        <v>-42711.22</v>
      </c>
      <c r="N53" s="8">
        <f t="shared" ref="N53" si="41">K53+L53+M53</f>
        <v>0</v>
      </c>
      <c r="O53" s="8">
        <f t="shared" ref="O53" si="42">N53-K53</f>
        <v>-42711.22</v>
      </c>
      <c r="P53" s="381" t="inlineStr">
        <is>
          <t>Исключено: «Прокладка воздуховодов из черной, оцинкованной стали и алюминия толщиной 0,5 мм диаметром до 200 мм» — 0,3204 100 м2 поверхности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53" s="44" t="s">
        <v>24</v>
      </c>
      <c r="R53" s="44" t="inlineStr">
        <is>
          <t>23/085-И-ИОС4-ТЧ, л. 3–5; 23/085-И-ОВ, л. 2–10; 23/085-И-ОВ.С, л. 4–6</t>
        </is>
      </c>
    </row>
    <row r="54" spans="1:18" ht="25.5" hidden="1">
      <c r="A54" s="42"/>
      <c r="B54" s="10"/>
      <c r="C54" s="11"/>
      <c r="D54" s="11"/>
      <c r="E54" s="12"/>
      <c r="F54" s="12"/>
      <c r="G54" s="4"/>
      <c r="H54" s="1"/>
      <c r="I54" s="5">
        <f>0</f>
        <v>0</v>
      </c>
      <c r="J54" s="7">
        <f>H54+I54</f>
        <v>0</v>
      </c>
      <c r="K54" s="3"/>
      <c r="L54" s="31"/>
      <c r="M54" s="3"/>
      <c r="N54" s="8">
        <f t="shared" ref="N54:N92" si="43">K54+L54+M54</f>
        <v>0</v>
      </c>
      <c r="O54" s="8">
        <f t="shared" si="2"/>
        <v>0</v>
      </c>
      <c r="P54" s="43" t="s">
        <v>118</v>
      </c>
      <c r="Q54" s="52" t="s">
        <v>119</v>
      </c>
      <c r="R54" s="52" t="s">
        <v>120</v>
      </c>
    </row>
    <row r="55" spans="1:18" ht="25.5" hidden="1">
      <c r="A55" s="42"/>
      <c r="B55" s="10"/>
      <c r="C55" s="11"/>
      <c r="D55" s="11"/>
      <c r="E55" s="12"/>
      <c r="F55" s="12"/>
      <c r="G55" s="4"/>
      <c r="H55" s="1"/>
      <c r="I55" s="9">
        <f>0</f>
        <v>0</v>
      </c>
      <c r="J55" s="7">
        <f>H55+I55</f>
        <v>0</v>
      </c>
      <c r="K55" s="3"/>
      <c r="L55" s="31"/>
      <c r="M55" s="46"/>
      <c r="N55" s="8">
        <f t="shared" si="43"/>
        <v>0</v>
      </c>
      <c r="O55" s="8">
        <f t="shared" si="2"/>
        <v>0</v>
      </c>
      <c r="P55" s="43" t="s">
        <v>118</v>
      </c>
      <c r="Q55" s="52" t="s">
        <v>119</v>
      </c>
      <c r="R55" s="52" t="s">
        <v>120</v>
      </c>
    </row>
    <row r="56" spans="1:18" ht="25.5" hidden="1">
      <c r="A56" s="42"/>
      <c r="B56" s="10"/>
      <c r="C56" s="11"/>
      <c r="D56" s="11"/>
      <c r="E56" s="12"/>
      <c r="F56" s="12"/>
      <c r="G56" s="4"/>
      <c r="H56" s="10"/>
      <c r="I56" s="2">
        <f>0</f>
        <v>0</v>
      </c>
      <c r="J56" s="7">
        <f>H56+I56</f>
        <v>0</v>
      </c>
      <c r="K56" s="3"/>
      <c r="L56" s="31"/>
      <c r="M56" s="46"/>
      <c r="N56" s="8">
        <f t="shared" si="43"/>
        <v>0</v>
      </c>
      <c r="O56" s="8">
        <f t="shared" si="2"/>
        <v>0</v>
      </c>
      <c r="P56" s="43" t="s">
        <v>118</v>
      </c>
      <c r="Q56" s="52" t="s">
        <v>119</v>
      </c>
      <c r="R56" s="52" t="s">
        <v>120</v>
      </c>
    </row>
    <row r="57" spans="1:18">
      <c r="A57" s="42"/>
      <c r="B57" s="286" t="s">
        <v>121</v>
      </c>
      <c r="C57" s="286"/>
      <c r="D57" s="286"/>
      <c r="E57" s="286"/>
      <c r="F57" s="286"/>
      <c r="G57" s="286"/>
      <c r="H57" s="286"/>
      <c r="I57" s="286"/>
      <c r="J57" s="7"/>
      <c r="K57" s="8"/>
      <c r="L57" s="31"/>
      <c r="M57" s="46"/>
      <c r="N57" s="8"/>
      <c r="O57" s="8"/>
      <c r="P57" s="42"/>
      <c r="Q57" s="51"/>
      <c r="R57" s="51"/>
    </row>
    <row r="58" spans="1:18">
      <c r="A58" s="42">
        <v>72</v>
      </c>
      <c r="B58" s="10">
        <v>36</v>
      </c>
      <c r="C58" s="11" t="s">
        <v>122</v>
      </c>
      <c r="D58" s="11" t="s">
        <v>122</v>
      </c>
      <c r="E58" s="12" t="s">
        <v>123</v>
      </c>
      <c r="F58" s="12" t="s">
        <v>124</v>
      </c>
      <c r="G58" s="4" t="s">
        <v>125</v>
      </c>
      <c r="H58" s="1">
        <v>70</v>
      </c>
      <c r="I58" s="2">
        <f>-H58</f>
        <v>-70</v>
      </c>
      <c r="J58" s="7">
        <f>H58+I58</f>
        <v>0</v>
      </c>
      <c r="K58" s="3">
        <v>30297.88</v>
      </c>
      <c r="L58" s="31"/>
      <c r="M58" s="46">
        <v>-30297.88</v>
      </c>
      <c r="N58" s="8">
        <f t="shared" si="43"/>
        <v>0</v>
      </c>
      <c r="O58" s="8">
        <f t="shared" si="2"/>
        <v>-30297.88</v>
      </c>
      <c r="P58" s="381" t="inlineStr">
        <is>
          <t>Исключено: «ОКЛЕИВАНИЕ ПОВЕРХНОСТЕЙ ИЗОЛЯЦИИ РУЛОННЫМИ МАТЕРИАЛАМИ (пенофол)» — 70 м2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58" s="44" t="s">
        <v>24</v>
      </c>
      <c r="R58" s="44" t="inlineStr">
        <is>
          <t>23/085-И-ИОС4-ТЧ, л. 3–5; 23/085-И-ОВ, л. 2–10; 23/085-И-ОВ.С, л. 4–6</t>
        </is>
      </c>
    </row>
    <row r="59" spans="1:18">
      <c r="A59" s="42">
        <v>73</v>
      </c>
      <c r="B59" s="10">
        <v>37</v>
      </c>
      <c r="C59" s="11" t="s">
        <v>122</v>
      </c>
      <c r="D59" s="11" t="s">
        <v>122</v>
      </c>
      <c r="E59" s="12" t="s">
        <v>126</v>
      </c>
      <c r="F59" s="12" t="s">
        <v>127</v>
      </c>
      <c r="G59" s="4" t="s">
        <v>125</v>
      </c>
      <c r="H59" s="1">
        <v>135</v>
      </c>
      <c r="I59" s="2">
        <f>-H59</f>
        <v>-135</v>
      </c>
      <c r="J59" s="7">
        <f>H59+I59</f>
        <v>0</v>
      </c>
      <c r="K59" s="3">
        <v>53227.040000000001</v>
      </c>
      <c r="L59" s="31"/>
      <c r="M59" s="46">
        <v>-53227.040000000001</v>
      </c>
      <c r="N59" s="8">
        <f t="shared" ref="N59:N64" si="45">K59+L59+M59</f>
        <v>0</v>
      </c>
      <c r="O59" s="8">
        <f t="shared" ref="O59:O64" si="46">N59-K59</f>
        <v>-53227.04</v>
      </c>
      <c r="P59" s="381" t="inlineStr">
        <is>
          <t>Исключено: «Оклеивание поверхностей изоляции рулонными материалами» — 135 м2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59" s="44" t="s">
        <v>24</v>
      </c>
      <c r="R59" s="44" t="inlineStr">
        <is>
          <t>23/085-И-ИОС4-ТЧ, л. 3–5; 23/085-И-ОВ, л. 2–10; 23/085-И-ОВ.С, л. 4–6</t>
        </is>
      </c>
    </row>
    <row r="60" spans="1:18">
      <c r="A60" s="42">
        <v>74</v>
      </c>
      <c r="B60" s="216" t="s">
        <v>128</v>
      </c>
      <c r="C60" s="217" t="s">
        <v>129</v>
      </c>
      <c r="D60" s="217" t="inlineStr">
        <is>
          <t>23.99.19.111 п.1</t>
        </is>
      </c>
      <c r="E60" s="218" t="s">
        <v>130</v>
      </c>
      <c r="F60" s="218" t="s">
        <v>131</v>
      </c>
      <c r="G60" s="219" t="s">
        <v>125</v>
      </c>
      <c r="H60" s="1">
        <v>141.75</v>
      </c>
      <c r="I60" s="2">
        <v>-141.75</v>
      </c>
      <c r="J60" s="7">
        <f>H60+I60</f>
        <v>0</v>
      </c>
      <c r="K60" s="3">
        <v>39941.4</v>
      </c>
      <c r="L60" s="31">
        <v>0</v>
      </c>
      <c r="M60" s="46">
        <v>-39941.4</v>
      </c>
      <c r="N60" s="8">
        <f t="shared" si="45"/>
        <v>0</v>
      </c>
      <c r="O60" s="8">
        <f t="shared" si="46"/>
        <v>-39941.4</v>
      </c>
      <c r="P60" s="381" t="inlineStr">
        <is>
          <t>Материал ET Vent 30 сметы 2018 г. (141,75 м²) исключён. Огнезащитное покрытие воздуховодов ET Vent 30 «Тизол» — 696 м² по ОВ.С, лист 6 (ответ проектировщика от 21.09.2026, п. 11) учтено нормой устройства теплоогнезащитного покрытия на 696 м² (п. 233д) и рулонным материалом по расходу нормы — 1273,94 м² (п. 233е).</t>
        </is>
      </c>
      <c r="Q60" s="44" t="s">
        <v>24</v>
      </c>
      <c r="R60" s="44" t="inlineStr">
        <is>
          <t>23/085-И-ИОС4 (PDF стр. 9, 31–33); ответ проектировщика от 21.09.2026, п. 11</t>
        </is>
      </c>
    </row>
    <row r="61" spans="1:18">
      <c r="A61" s="42">
        <v>75</v>
      </c>
      <c r="B61" s="216" t="s">
        <v>132</v>
      </c>
      <c r="C61" s="217" t="s">
        <v>133</v>
      </c>
      <c r="D61" s="217" t="s">
        <v>134</v>
      </c>
      <c r="E61" s="218" t="s">
        <v>135</v>
      </c>
      <c r="F61" s="218" t="s">
        <v>136</v>
      </c>
      <c r="G61" s="219" t="s">
        <v>45</v>
      </c>
      <c r="H61" s="1">
        <v>17</v>
      </c>
      <c r="I61" s="2">
        <v>1</v>
      </c>
      <c r="J61" s="224">
        <f>H61+I61</f>
        <v>18</v>
      </c>
      <c r="K61" s="3">
        <v>12217.62</v>
      </c>
      <c r="L61" s="31">
        <v>8842.92</v>
      </c>
      <c r="M61" s="46"/>
      <c r="N61" s="8">
        <f t="shared" si="45"/>
        <v>21060.54</v>
      </c>
      <c r="O61" s="8">
        <f t="shared" si="46"/>
        <v>8842.92</v>
      </c>
      <c r="P61" s="381" t="inlineStr">
        <is>
          <t>Установка 18 решёток площадью до 0,25 м² (17 по смете 2018 г. и 1 добавлена): наружные АРН — 7 шт., АМР 100×100 — 1 шт., декоративные VKR(D) к клапанам КДМ-2м — 10 шт. по ОВ.С, листы 5–6.</t>
        </is>
      </c>
      <c r="Q61" s="44" t="s">
        <v>24</v>
      </c>
      <c r="R61" s="44" t="inlineStr">
        <is>
          <t>23/085-И-ИОС4-ТЧ, л. 3–5; 23/085-И-ОВ, л. 2–10; 23/085-И-ОВ.С, л. 4–6</t>
        </is>
      </c>
    </row>
    <row r="62" spans="1:18">
      <c r="A62" s="42">
        <v>78</v>
      </c>
      <c r="B62" s="10">
        <v>40</v>
      </c>
      <c r="C62" s="11" t="s">
        <v>137</v>
      </c>
      <c r="D62" s="11" t="s">
        <v>137</v>
      </c>
      <c r="E62" s="12" t="inlineStr">
        <is>
          <t>РЕШЕТКИ ВЕНТИЛЯЦИОННЫЕ, ЖАЛЮЗИЙНЫЕ, РЕГУЛИРУЕМЫЕ, АЛЮМИНИЕВЫЕ, ТИП АМР, РАЗМЕРЫ 600Х200 ММ (АРН 300х300)</t>
        </is>
      </c>
      <c r="F62" s="12" t="s">
        <v>138</v>
      </c>
      <c r="G62" s="4" t="s">
        <v>45</v>
      </c>
      <c r="H62" s="1">
        <v>2</v>
      </c>
      <c r="I62" s="2">
        <f>-H62</f>
        <v>-2</v>
      </c>
      <c r="J62" s="224">
        <f>H62+I62</f>
        <v>0</v>
      </c>
      <c r="K62" s="3">
        <v>3409.6</v>
      </c>
      <c r="L62" s="31"/>
      <c r="M62" s="46">
        <v>-3409.6</v>
      </c>
      <c r="N62" s="8">
        <f t="shared" si="45"/>
        <v>0</v>
      </c>
      <c r="O62" s="8">
        <f t="shared" si="46"/>
        <v>-3409.6</v>
      </c>
      <c r="P62" s="381" t="inlineStr">
        <is>
          <t>Исключено: решётки АМР 600×200 — 2 шт. по утверждённой смете 2018 г. Прежнее решение отменено корректировкой ПД в полном объёме (23/085-И-ИОС4-ТЧ); новые изделия приняты по спецификации 23/085-И-ОВ.С и учтены в новых работах.</t>
        </is>
      </c>
      <c r="Q62" s="44" t="s">
        <v>24</v>
      </c>
      <c r="R62" s="44" t="inlineStr">
        <is>
          <t>23/085-И-ИОС4-ТЧ; 23/085-И-ОВ.С</t>
        </is>
      </c>
    </row>
    <row r="63" spans="1:18">
      <c r="A63" s="42">
        <v>79</v>
      </c>
      <c r="B63" s="10">
        <v>41</v>
      </c>
      <c r="C63" s="11" t="s">
        <v>139</v>
      </c>
      <c r="D63" s="11" t="s">
        <v>139</v>
      </c>
      <c r="E63" s="12" t="s">
        <v>140</v>
      </c>
      <c r="F63" s="12" t="s">
        <v>140</v>
      </c>
      <c r="G63" s="4" t="s">
        <v>45</v>
      </c>
      <c r="H63" s="1">
        <v>7</v>
      </c>
      <c r="I63" s="2">
        <v>-7</v>
      </c>
      <c r="J63" s="224">
        <f>H63+I63</f>
        <v>0</v>
      </c>
      <c r="K63" s="3">
        <v>6244.05</v>
      </c>
      <c r="L63" s="31"/>
      <c r="M63" s="46">
        <v>-6244.05</v>
      </c>
      <c r="N63" s="8">
        <f t="shared" si="45"/>
        <v>0</v>
      </c>
      <c r="O63" s="8">
        <f t="shared" si="46"/>
        <v>-6244.05</v>
      </c>
      <c r="P63" s="381" t="inlineStr">
        <is>
          <t>Исключено: «РЕШЕТКИ ВЕНТИЛЯЦИОННЫЕ, ЖАЛЮЗИЙНЫЕ, РЕГУЛИРУЕМЫЕ, АЛЮМИНИЕВЫЕ, МАРКА АМР, РАЗМЕР 300Х200 ММ(АМР-К 300х100) и» — 7 1 решетка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63" s="44" t="s">
        <v>24</v>
      </c>
      <c r="R63" s="44" t="inlineStr">
        <is>
          <t>23/085-И-ИОС4-ТЧ, л. 3–5; 23/085-И-ОВ, л. 2–10; 23/085-И-ОВ.С, л. 4–6</t>
        </is>
      </c>
    </row>
    <row r="64" spans="1:18">
      <c r="A64" s="42">
        <v>80</v>
      </c>
      <c r="B64" s="10">
        <v>42</v>
      </c>
      <c r="C64" s="11" t="s">
        <v>141</v>
      </c>
      <c r="D64" s="11" t="s">
        <v>141</v>
      </c>
      <c r="E64" s="12" t="s">
        <v>142</v>
      </c>
      <c r="F64" s="12" t="s">
        <v>142</v>
      </c>
      <c r="G64" s="4" t="s">
        <v>45</v>
      </c>
      <c r="H64" s="1">
        <v>8</v>
      </c>
      <c r="I64" s="2">
        <v>-8</v>
      </c>
      <c r="J64" s="224">
        <f>H64+I64</f>
        <v>0</v>
      </c>
      <c r="K64" s="3">
        <v>11905.22</v>
      </c>
      <c r="L64" s="31"/>
      <c r="M64" s="46">
        <v>-11905.22</v>
      </c>
      <c r="N64" s="8">
        <f t="shared" si="45"/>
        <v>0</v>
      </c>
      <c r="O64" s="8">
        <f t="shared" si="46"/>
        <v>-11905.22</v>
      </c>
      <c r="P64" s="381" t="inlineStr">
        <is>
          <t>Исключено: «РЕШЕТКИ ВЕНТИЛЯЦИОННЫЕ, ЖАЛЮЗИЙНЫЕ, РЕГУЛИРУЕМЫЕ, СТАЛЬНЫЕ, МАРКА РС-Г, РАЗМЕР 825Х425 ММ (VKR(D) для КДМ-2м» — 8 1 решетка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64" s="44" t="s">
        <v>24</v>
      </c>
      <c r="R64" s="44" t="inlineStr">
        <is>
          <t>23/085-И-ИОС4-ТЧ, л. 3–5; 23/085-И-ОВ, л. 2–10; 23/085-И-ОВ.С, л. 4–6</t>
        </is>
      </c>
    </row>
    <row r="65" spans="1:18">
      <c r="A65" s="42">
        <v>81</v>
      </c>
      <c r="B65" s="216" t="s">
        <v>143</v>
      </c>
      <c r="C65" s="217" t="s">
        <v>144</v>
      </c>
      <c r="D65" s="217" t="s">
        <v>43</v>
      </c>
      <c r="E65" s="218" t="s">
        <v>44</v>
      </c>
      <c r="F65" s="218" t="inlineStr">
        <is>
          <t>Установка решеток жалюзийных площадью в свету свыше 0,25 до 1 м2</t>
        </is>
      </c>
      <c r="G65" s="219" t="s">
        <v>45</v>
      </c>
      <c r="H65" s="1">
        <v>3</v>
      </c>
      <c r="I65" s="2">
        <v>4</v>
      </c>
      <c r="J65" s="3">
        <f>H65+I65</f>
        <v>7</v>
      </c>
      <c r="K65" s="3">
        <v>2929.62</v>
      </c>
      <c r="L65" s="31">
        <v>15033.11</v>
      </c>
      <c r="M65" s="46"/>
      <c r="N65" s="8">
        <f t="shared" ref="N65" si="48">K65+L65+M65</f>
        <v>17962.73</v>
      </c>
      <c r="O65" s="8">
        <f t="shared" ref="O65" si="49">N65-K65</f>
        <v>15033.11</v>
      </c>
      <c r="P65" s="381" t="inlineStr">
        <is>
          <t>Установка 7 решёток площадью до 1 м² (3 по смете 2018 г. и 4 добавлены) — декоративные решётки VKR(D) 600×500 к клапанам КДМ-2м по ОВ.С, лист 6.</t>
        </is>
      </c>
      <c r="Q65" s="44" t="s">
        <v>24</v>
      </c>
      <c r="R65" s="44" t="inlineStr">
        <is>
          <t>23/085-И-ИОС4-ТЧ, л. 3–5; 23/085-И-ОВ, л. 2–10; 23/085-И-ОВ.С, л. 4–6</t>
        </is>
      </c>
    </row>
    <row r="66" spans="1:18">
      <c r="A66" s="42">
        <v>82</v>
      </c>
      <c r="B66" s="10">
        <v>44</v>
      </c>
      <c r="C66" s="11" t="s">
        <v>145</v>
      </c>
      <c r="D66" s="11" t="s">
        <v>145</v>
      </c>
      <c r="E66" s="12" t="s">
        <v>146</v>
      </c>
      <c r="F66" s="12" t="s">
        <v>146</v>
      </c>
      <c r="G66" s="4" t="s">
        <v>45</v>
      </c>
      <c r="H66" s="1">
        <v>3</v>
      </c>
      <c r="I66" s="2">
        <f>-H66</f>
        <v>-3</v>
      </c>
      <c r="J66" s="3">
        <f>H66+I66</f>
        <v>0</v>
      </c>
      <c r="K66" s="3">
        <v>8803.17</v>
      </c>
      <c r="L66" s="31"/>
      <c r="M66" s="46">
        <v>-8803.17</v>
      </c>
      <c r="N66" s="8">
        <f t="shared" ref="N66:N80" si="51">K66+L66+M66</f>
        <v>0</v>
      </c>
      <c r="O66" s="8">
        <f t="shared" ref="O66:O80" si="52">N66-K66</f>
        <v>-8803.17</v>
      </c>
      <c r="P66" s="381" t="inlineStr">
        <is>
          <t>Исключено: решётки АМР 800×300 — 3 шт. по утверждённой смете 2018 г. Прежнее решение отменено корректировкой ПД в полном объёме (23/085-И-ИОС4-ТЧ); новые изделия приняты по спецификации 23/085-И-ОВ.С и учтены в новых работах.</t>
        </is>
      </c>
      <c r="Q66" s="44" t="s">
        <v>24</v>
      </c>
      <c r="R66" s="44" t="inlineStr">
        <is>
          <t>23/085-И-ИОС4-ТЧ; 23/085-И-ОВ.С</t>
        </is>
      </c>
    </row>
    <row r="67" spans="1:18" ht="140.25" customHeight="1">
      <c r="A67" s="42">
        <v>87</v>
      </c>
      <c r="B67" s="10">
        <v>45</v>
      </c>
      <c r="C67" s="11" t="s">
        <v>147</v>
      </c>
      <c r="D67" s="11" t="s">
        <v>147</v>
      </c>
      <c r="E67" s="12" t="s">
        <v>148</v>
      </c>
      <c r="F67" s="12" t="inlineStr">
        <is>
          <t>УСТАНОВКА ВОЗДУХОРАСПРЕДЕЛИТЕЛЕЙ, ПРЕДНАЗНАЧЕННЫХ ДЛЯ ПОДАЧИ ВОЗДУХА В РАБОЧУЮ ЗОНУ МАССОЙ, КГ, ДО 20</t>
        </is>
      </c>
      <c r="G67" s="4" t="s">
        <v>45</v>
      </c>
      <c r="H67" s="1">
        <v>57</v>
      </c>
      <c r="I67" s="2">
        <v>-4</v>
      </c>
      <c r="J67" s="3">
        <f>H67+I67</f>
        <v>53</v>
      </c>
      <c r="K67" s="3">
        <v>48283.44</v>
      </c>
      <c r="L67" s="31"/>
      <c r="M67" s="46">
        <v>-3388.31</v>
      </c>
      <c r="N67" s="8">
        <f t="shared" si="51"/>
        <v>44895.13</v>
      </c>
      <c r="O67" s="8">
        <f t="shared" si="52"/>
        <v>-3388.31</v>
      </c>
      <c r="P67" s="381" t="inlineStr">
        <is>
          <t>Монтаж 53 диффузоров совпадает с итогом спецификации: 5 шт. Ø100, 10 шт. Ø125, 36 шт. Ø160 и 2 шт. Ø200.</t>
        </is>
      </c>
      <c r="Q67" s="44" t="s">
        <v>24</v>
      </c>
      <c r="R67" s="44" t="inlineStr">
        <is>
          <t>23/085-И-ИОС4-ТЧ, л. 3–5; 23/085-И-ОВ, л. 2–10; 23/085-И-ОВ.С, л. 4–6</t>
        </is>
      </c>
    </row>
    <row r="68" spans="1:18" ht="165.75" customHeight="1">
      <c r="A68" s="42">
        <v>88</v>
      </c>
      <c r="B68" s="10">
        <v>46</v>
      </c>
      <c r="C68" s="11" t="s">
        <v>149</v>
      </c>
      <c r="D68" s="11" t="s">
        <v>150</v>
      </c>
      <c r="E68" s="12" t="s">
        <v>151</v>
      </c>
      <c r="F68" s="12" t="s">
        <v>151</v>
      </c>
      <c r="G68" s="4" t="s">
        <v>94</v>
      </c>
      <c r="H68" s="1">
        <v>20</v>
      </c>
      <c r="I68" s="2">
        <v>-10</v>
      </c>
      <c r="J68" s="3">
        <f>H68+I68</f>
        <v>10</v>
      </c>
      <c r="K68" s="3">
        <v>2547.52</v>
      </c>
      <c r="L68" s="31"/>
      <c r="M68" s="46">
        <v>-1273.76</v>
      </c>
      <c r="N68" s="8">
        <f t="shared" si="51"/>
        <v>1273.76</v>
      </c>
      <c r="O68" s="8">
        <f t="shared" si="52"/>
        <v>-1273.76</v>
      </c>
      <c r="P68" s="381" t="inlineStr">
        <is>
          <t>Сохранено 10 диффузоров Ø125; вместе со п. 89, 91 и 225 материальный баланс равен 53 шт. и совпадает со спецификацией.</t>
        </is>
      </c>
      <c r="Q68" s="44" t="s">
        <v>24</v>
      </c>
      <c r="R68" s="44" t="inlineStr">
        <is>
          <t>23/085-И-ИОС4-ТЧ, л. 3–5; 23/085-И-ОВ, л. 2–10; 23/085-И-ОВ.С, л. 4–6</t>
        </is>
      </c>
    </row>
    <row r="69" spans="1:18" ht="114.75" customHeight="1">
      <c r="A69" s="42">
        <v>89</v>
      </c>
      <c r="B69" s="216" t="s">
        <v>152</v>
      </c>
      <c r="C69" s="217" t="s">
        <v>150</v>
      </c>
      <c r="D69" s="217" t="s">
        <v>153</v>
      </c>
      <c r="E69" s="218" t="s">
        <v>154</v>
      </c>
      <c r="F69" s="218" t="s">
        <v>155</v>
      </c>
      <c r="G69" s="219" t="s">
        <v>94</v>
      </c>
      <c r="H69" s="220">
        <v>15</v>
      </c>
      <c r="I69" s="2">
        <v>21</v>
      </c>
      <c r="J69" s="3">
        <f>H69+I69</f>
        <v>36</v>
      </c>
      <c r="K69" s="3">
        <v>3323.1</v>
      </c>
      <c r="L69" s="31">
        <v>8071.81</v>
      </c>
      <c r="M69" s="46"/>
      <c r="N69" s="8">
        <f t="shared" ref="N69" si="53">K69+L69+M69</f>
        <v>11394.91</v>
      </c>
      <c r="O69" s="8">
        <f t="shared" ref="O69" si="54">N69-K69</f>
        <v>8071.81</v>
      </c>
      <c r="P69" s="381" t="inlineStr">
        <is>
          <t>Итоговые 36 диффузоров Ø160 совпадают со спецификацией; объём изменён с 15 на 36 шт.</t>
        </is>
      </c>
      <c r="Q69" s="44" t="s">
        <v>24</v>
      </c>
      <c r="R69" s="44" t="inlineStr">
        <is>
          <t>23/085-И-ИОС4-ТЧ, л. 3–5; 23/085-И-ОВ, л. 2–10; 23/085-И-ОВ.С, л. 4–6</t>
        </is>
      </c>
    </row>
    <row r="70" spans="1:18" ht="118.5" customHeight="1">
      <c r="A70" s="42">
        <v>91</v>
      </c>
      <c r="B70" s="10">
        <v>48</v>
      </c>
      <c r="C70" s="11" t="s">
        <v>156</v>
      </c>
      <c r="D70" s="11" t="s">
        <v>157</v>
      </c>
      <c r="E70" s="12" t="s">
        <v>158</v>
      </c>
      <c r="F70" s="12" t="s">
        <v>158</v>
      </c>
      <c r="G70" s="4" t="s">
        <v>94</v>
      </c>
      <c r="H70" s="1">
        <v>22</v>
      </c>
      <c r="I70" s="2">
        <v>-20</v>
      </c>
      <c r="J70" s="3">
        <f>H70+I70</f>
        <v>2</v>
      </c>
      <c r="K70" s="3">
        <v>6153.41</v>
      </c>
      <c r="L70" s="31"/>
      <c r="M70" s="46">
        <v>-5594.01</v>
      </c>
      <c r="N70" s="8">
        <f t="shared" si="51"/>
        <v>559.4</v>
      </c>
      <c r="O70" s="8">
        <f t="shared" si="52"/>
        <v>-5594.01</v>
      </c>
      <c r="P70" s="381" t="inlineStr">
        <is>
          <t>Итоговые 2 диффузора Ø200 совпадают со спецификацией; объём изменён с 22 на 2 шт.</t>
        </is>
      </c>
      <c r="Q70" s="44" t="s">
        <v>24</v>
      </c>
      <c r="R70" s="44" t="inlineStr">
        <is>
          <t>23/085-И-ИОС4-ТЧ, л. 3–5; 23/085-И-ОВ, л. 2–10; 23/085-И-ОВ.С, л. 4–6</t>
        </is>
      </c>
    </row>
    <row r="71" spans="1:18">
      <c r="A71" s="42">
        <v>92</v>
      </c>
      <c r="B71" s="216" t="s">
        <v>159</v>
      </c>
      <c r="C71" s="217" t="s">
        <v>160</v>
      </c>
      <c r="D71" s="217" t="s">
        <v>161</v>
      </c>
      <c r="E71" s="218" t="s">
        <v>162</v>
      </c>
      <c r="F71" s="218" t="inlineStr">
        <is>
          <t>Установка клапанов огнезадерживающих периметром свыше 1600 до 3200 мм</t>
        </is>
      </c>
      <c r="G71" s="219" t="s">
        <v>163</v>
      </c>
      <c r="H71" s="220">
        <v>8</v>
      </c>
      <c r="I71" s="2">
        <v>8</v>
      </c>
      <c r="J71" s="3">
        <f>H71+I71</f>
        <v>16</v>
      </c>
      <c r="K71" s="3">
        <v>29395.49</v>
      </c>
      <c r="L71" s="31">
        <v>91552.78</v>
      </c>
      <c r="M71" s="46"/>
      <c r="N71" s="8">
        <f t="shared" si="51"/>
        <v>120948.27</v>
      </c>
      <c r="O71" s="8">
        <f t="shared" si="52"/>
        <v>91552.78</v>
      </c>
      <c r="P71" s="381" t="inlineStr">
        <is>
          <t>Установка 16 огнезадерживающих клапанов периметром до 3200 мм (8 по смете 2018 г. и 8 добавлено): КДМ-2м 500×400 — 4, 600×400 — 3, 600×500 — 7, FPV 500×400 — 2 по ОВ.С, лист 5.</t>
        </is>
      </c>
      <c r="Q71" s="44" t="s">
        <v>24</v>
      </c>
      <c r="R71" s="44" t="inlineStr">
        <is>
          <t>23/085-И-ИОС4-ТЧ, л. 3–5; 23/085-И-ОВ, л. 2–10; 23/085-И-ОВ.С, л. 4–6</t>
        </is>
      </c>
    </row>
    <row r="72" spans="1:18">
      <c r="A72" s="42">
        <v>93</v>
      </c>
      <c r="B72" s="10">
        <v>50</v>
      </c>
      <c r="C72" s="11" t="s">
        <v>164</v>
      </c>
      <c r="D72" s="11" t="s">
        <v>164</v>
      </c>
      <c r="E72" s="12" t="s">
        <v>165</v>
      </c>
      <c r="F72" s="12" t="s">
        <v>165</v>
      </c>
      <c r="G72" s="4" t="s">
        <v>94</v>
      </c>
      <c r="H72" s="1">
        <v>2</v>
      </c>
      <c r="I72" s="2">
        <f>-H72</f>
        <v>-2</v>
      </c>
      <c r="J72" s="3">
        <f>H72+I72</f>
        <v>0</v>
      </c>
      <c r="K72" s="3">
        <v>20165.59</v>
      </c>
      <c r="L72" s="31">
        <v>0</v>
      </c>
      <c r="M72" s="46">
        <v>-20165.59</v>
      </c>
      <c r="N72" s="8">
        <f t="shared" si="51"/>
        <v>0</v>
      </c>
      <c r="O72" s="8">
        <f t="shared" si="52"/>
        <v>-20165.59</v>
      </c>
      <c r="P72" s="381" t="inlineStr">
        <is>
          <t>Исключено: клапаны противопожарные нормально открытые прямоугольные — 2 шт. по утверждённой смете 2018 г. Прежнее решение отменено корректировкой ПД в полном объёме (23/085-И-ИОС4-ТЧ); новые изделия приняты по спецификации 23/085-И-ОВ.С и учтены в новых работах.</t>
        </is>
      </c>
      <c r="Q72" s="44" t="s">
        <v>24</v>
      </c>
      <c r="R72" s="44" t="inlineStr">
        <is>
          <t>23/085-И-ИОС4-ТЧ; 23/085-И-ОВ.С</t>
        </is>
      </c>
    </row>
    <row r="73" spans="1:18">
      <c r="A73" s="42">
        <v>94</v>
      </c>
      <c r="B73" s="10">
        <v>51</v>
      </c>
      <c r="C73" s="11" t="s">
        <v>166</v>
      </c>
      <c r="D73" s="11" t="s">
        <v>166</v>
      </c>
      <c r="E73" s="12" t="s">
        <v>167</v>
      </c>
      <c r="F73" s="12" t="s">
        <v>167</v>
      </c>
      <c r="G73" s="4" t="s">
        <v>94</v>
      </c>
      <c r="H73" s="1">
        <v>6</v>
      </c>
      <c r="I73" s="2">
        <v>-6</v>
      </c>
      <c r="J73" s="3">
        <f>H73+I73</f>
        <v>0</v>
      </c>
      <c r="K73" s="3">
        <v>131934.60999999999</v>
      </c>
      <c r="L73" s="31">
        <v>0</v>
      </c>
      <c r="M73" s="3">
        <v>-131934.60999999999</v>
      </c>
      <c r="N73" s="8">
        <f t="shared" si="51"/>
        <v>0</v>
      </c>
      <c r="O73" s="8">
        <f t="shared" si="52"/>
        <v>-131934.61</v>
      </c>
      <c r="P73" s="381" t="inlineStr">
        <is>
          <t>Исключено: «Клапан противодымной вентиляции «канального» типа КДМ-2 (КЛАД-2), для установки в воздуховод, с реверсивным» — 6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73" s="44" t="s">
        <v>24</v>
      </c>
      <c r="R73" s="44" t="inlineStr">
        <is>
          <t>23/085-И-ИОС4-ТЧ, л. 3–5; 23/085-И-ОВ, л. 2–10; 23/085-И-ОВ.С, л. 4–6</t>
        </is>
      </c>
    </row>
    <row r="74" spans="1:18">
      <c r="A74" s="42">
        <v>95</v>
      </c>
      <c r="B74" s="10">
        <v>52</v>
      </c>
      <c r="C74" s="11" t="s">
        <v>168</v>
      </c>
      <c r="D74" s="11" t="s">
        <v>168</v>
      </c>
      <c r="E74" s="12" t="s">
        <v>169</v>
      </c>
      <c r="F74" s="12" t="s">
        <v>170</v>
      </c>
      <c r="G74" s="4" t="s">
        <v>94</v>
      </c>
      <c r="H74" s="1">
        <v>9</v>
      </c>
      <c r="I74" s="2">
        <v>-4</v>
      </c>
      <c r="J74" s="3">
        <f>H74+I74</f>
        <v>5</v>
      </c>
      <c r="K74" s="3">
        <v>23846.15</v>
      </c>
      <c r="L74" s="31">
        <v>0</v>
      </c>
      <c r="M74" s="46">
        <v>-10598.28</v>
      </c>
      <c r="N74" s="8">
        <f t="shared" si="51"/>
        <v>13247.87</v>
      </c>
      <c r="O74" s="8">
        <f t="shared" si="52"/>
        <v>-10598.28</v>
      </c>
      <c r="P74" s="381" t="inlineStr">
        <is>
          <t>Установка 5 огнезадерживающих клапанов периметром до 1600 мм (сохранено 5 из 9 по смете 2018 г.): КДМ-2м 300×300 — 3, FPV 250×200 — 1, FPV 400×300 — 1 по ОВ.С, лист 5.</t>
        </is>
      </c>
      <c r="Q74" s="44" t="s">
        <v>24</v>
      </c>
      <c r="R74" s="44" t="inlineStr">
        <is>
          <t>23/085-И-ИОС4-ТЧ, л. 3–5; 23/085-И-ОВ, л. 2–10; 23/085-И-ОВ.С, л. 4–6</t>
        </is>
      </c>
    </row>
    <row r="75" spans="1:18">
      <c r="A75" s="42">
        <v>96</v>
      </c>
      <c r="B75" s="10">
        <v>53</v>
      </c>
      <c r="C75" s="11" t="s">
        <v>171</v>
      </c>
      <c r="D75" s="11" t="s">
        <v>171</v>
      </c>
      <c r="E75" s="12" t="s">
        <v>172</v>
      </c>
      <c r="F75" s="12" t="s">
        <v>172</v>
      </c>
      <c r="G75" s="4" t="s">
        <v>94</v>
      </c>
      <c r="H75" s="1">
        <v>4</v>
      </c>
      <c r="I75" s="2">
        <v>-4</v>
      </c>
      <c r="J75" s="3">
        <f t="shared" ref="J75:J127" si="55">H75+I75</f>
        <v>0</v>
      </c>
      <c r="K75" s="3">
        <v>37450.449999999997</v>
      </c>
      <c r="L75" s="31">
        <v>0</v>
      </c>
      <c r="M75" s="46">
        <v>-37450.449999999997</v>
      </c>
      <c r="N75" s="8">
        <f t="shared" si="51"/>
        <v>0</v>
      </c>
      <c r="O75" s="8">
        <f t="shared" si="52"/>
        <v>-37450.45</v>
      </c>
      <c r="P75" s="381" t="inlineStr">
        <is>
          <t>Исключено: «Клапан противопожарный нормально открытый (огнезадерживающий), прямоугольного сечения, с электромеханическим» — 4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75" s="44" t="s">
        <v>24</v>
      </c>
      <c r="R75" s="44" t="inlineStr">
        <is>
          <t>23/085-И-ИОС4-ТЧ, л. 3–5; 23/085-И-ОВ, л. 2–10; 23/085-И-ОВ.С, л. 4–6</t>
        </is>
      </c>
    </row>
    <row r="76" spans="1:18">
      <c r="A76" s="42">
        <v>97</v>
      </c>
      <c r="B76" s="10">
        <v>54</v>
      </c>
      <c r="C76" s="11" t="s">
        <v>173</v>
      </c>
      <c r="D76" s="11" t="s">
        <v>173</v>
      </c>
      <c r="E76" s="12" t="s">
        <v>174</v>
      </c>
      <c r="F76" s="12" t="s">
        <v>174</v>
      </c>
      <c r="G76" s="4" t="s">
        <v>94</v>
      </c>
      <c r="H76" s="1">
        <v>1</v>
      </c>
      <c r="I76" s="2">
        <v>-1</v>
      </c>
      <c r="J76" s="3">
        <f t="shared" si="55"/>
        <v>0</v>
      </c>
      <c r="K76" s="3">
        <v>8855.9699999999993</v>
      </c>
      <c r="L76" s="31">
        <v>0</v>
      </c>
      <c r="M76" s="46">
        <v>-8855.9699999999993</v>
      </c>
      <c r="N76" s="8">
        <f t="shared" si="51"/>
        <v>0</v>
      </c>
      <c r="O76" s="8">
        <f t="shared" si="52"/>
        <v>-8855.97</v>
      </c>
      <c r="P76" s="381" t="inlineStr">
        <is>
          <t>Исключено: «Клапан противопожарный нормально открытый (огнезадерживающий), круглого сечения, с электромеханическим»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76" s="44" t="s">
        <v>24</v>
      </c>
      <c r="R76" s="44" t="inlineStr">
        <is>
          <t>23/085-И-ИОС4-ТЧ, л. 3–5; 23/085-И-ОВ, л. 2–10; 23/085-И-ОВ.С, л. 4–6</t>
        </is>
      </c>
    </row>
    <row r="77" spans="1:18">
      <c r="A77" s="42">
        <v>98</v>
      </c>
      <c r="B77" s="10">
        <v>55</v>
      </c>
      <c r="C77" s="11" t="s">
        <v>175</v>
      </c>
      <c r="D77" s="11" t="s">
        <v>175</v>
      </c>
      <c r="E77" s="12" t="s">
        <v>176</v>
      </c>
      <c r="F77" s="12" t="s">
        <v>176</v>
      </c>
      <c r="G77" s="4" t="s">
        <v>94</v>
      </c>
      <c r="H77" s="1">
        <v>1</v>
      </c>
      <c r="I77" s="2">
        <v>-1</v>
      </c>
      <c r="J77" s="3">
        <f t="shared" si="55"/>
        <v>0</v>
      </c>
      <c r="K77" s="3">
        <v>9314.27</v>
      </c>
      <c r="L77" s="31">
        <v>0</v>
      </c>
      <c r="M77" s="46">
        <v>-9314.27</v>
      </c>
      <c r="N77" s="8">
        <f t="shared" si="51"/>
        <v>0</v>
      </c>
      <c r="O77" s="8">
        <f t="shared" si="52"/>
        <v>-9314.27</v>
      </c>
      <c r="P77" s="381" t="inlineStr">
        <is>
          <t>Исключено: «Клапан противопожарный нормально открытый (огнезадерживающий), круглого сечения, с электромеханическим»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77" s="44" t="s">
        <v>24</v>
      </c>
      <c r="R77" s="44" t="inlineStr">
        <is>
          <t>23/085-И-ИОС4-ТЧ, л. 3–5; 23/085-И-ОВ, л. 2–10; 23/085-И-ОВ.С, л. 4–6</t>
        </is>
      </c>
    </row>
    <row r="78" spans="1:18">
      <c r="A78" s="42">
        <v>99</v>
      </c>
      <c r="B78" s="10">
        <v>56</v>
      </c>
      <c r="C78" s="11" t="s">
        <v>166</v>
      </c>
      <c r="D78" s="11" t="s">
        <v>166</v>
      </c>
      <c r="E78" s="12" t="s">
        <v>177</v>
      </c>
      <c r="F78" s="12" t="s">
        <v>177</v>
      </c>
      <c r="G78" s="4" t="s">
        <v>94</v>
      </c>
      <c r="H78" s="1">
        <v>3</v>
      </c>
      <c r="I78" s="2">
        <v>-3</v>
      </c>
      <c r="J78" s="3">
        <f t="shared" si="55"/>
        <v>0</v>
      </c>
      <c r="K78" s="3">
        <v>65967.31</v>
      </c>
      <c r="L78" s="31">
        <v>0</v>
      </c>
      <c r="M78" s="3">
        <v>-65967.31</v>
      </c>
      <c r="N78" s="8">
        <f t="shared" si="51"/>
        <v>0</v>
      </c>
      <c r="O78" s="8">
        <f t="shared" si="52"/>
        <v>-65967.31</v>
      </c>
      <c r="P78" s="381" t="inlineStr">
        <is>
          <t>Исключено: «Клапан противодымной вентиляции «канального» типа КДМ-2 (КЛАД-2), для установки в воздуховод, с реверсивным» — 3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78" s="44" t="s">
        <v>24</v>
      </c>
      <c r="R78" s="44" t="inlineStr">
        <is>
          <t>23/085-И-ИОС4-ТЧ, л. 3–5; 23/085-И-ОВ, л. 2–10; 23/085-И-ОВ.С, л. 4–6</t>
        </is>
      </c>
    </row>
    <row r="79" spans="1:18">
      <c r="A79" s="42">
        <v>100</v>
      </c>
      <c r="B79" s="10">
        <v>57</v>
      </c>
      <c r="C79" s="11" t="s">
        <v>178</v>
      </c>
      <c r="D79" s="11" t="s">
        <v>178</v>
      </c>
      <c r="E79" s="12" t="s">
        <v>179</v>
      </c>
      <c r="F79" s="12" t="inlineStr">
        <is>
          <t>УСТАНОВКА ЗОНТОВ НАД ШАХТАМИ ИЗ ЛИСТОВОЙ СТАЛИ КРУГЛОГО СЕЧЕНИЯ ДИАМЕТРОМ, ММ 200</t>
        </is>
      </c>
      <c r="G79" s="4" t="s">
        <v>94</v>
      </c>
      <c r="H79" s="1">
        <v>1</v>
      </c>
      <c r="I79" s="2">
        <v>-1</v>
      </c>
      <c r="J79" s="3">
        <f t="shared" si="55"/>
        <v>0</v>
      </c>
      <c r="K79" s="3">
        <v>567.34</v>
      </c>
      <c r="L79" s="31">
        <v>0</v>
      </c>
      <c r="M79" s="46">
        <v>-567.34</v>
      </c>
      <c r="N79" s="8">
        <f t="shared" si="51"/>
        <v>0</v>
      </c>
      <c r="O79" s="8">
        <f t="shared" si="52"/>
        <v>-567.34</v>
      </c>
      <c r="P79" s="381" t="inlineStr">
        <is>
          <t>Исключено: «Установка зонтов над шахтами из листовой стали круглого сечения диаметром, мм 200»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79" s="44" t="s">
        <v>24</v>
      </c>
      <c r="R79" s="44" t="inlineStr">
        <is>
          <t>23/085-И-ИОС4-ТЧ, л. 3–5; 23/085-И-ОВ, л. 2–10; 23/085-И-ОВ.С, л. 4–6</t>
        </is>
      </c>
    </row>
    <row r="80" spans="1:18">
      <c r="A80" s="42">
        <v>101</v>
      </c>
      <c r="B80" s="10">
        <v>58</v>
      </c>
      <c r="C80" s="11" t="s">
        <v>180</v>
      </c>
      <c r="D80" s="11" t="s">
        <v>180</v>
      </c>
      <c r="E80" s="12" t="s">
        <v>181</v>
      </c>
      <c r="F80" s="12" t="s">
        <v>182</v>
      </c>
      <c r="G80" s="4" t="s">
        <v>183</v>
      </c>
      <c r="H80" s="1">
        <v>1</v>
      </c>
      <c r="I80" s="2">
        <v>-1</v>
      </c>
      <c r="J80" s="3">
        <f t="shared" si="55"/>
        <v>0</v>
      </c>
      <c r="K80" s="3">
        <v>5590.62</v>
      </c>
      <c r="L80" s="31">
        <v>0</v>
      </c>
      <c r="M80" s="46">
        <v>-5590.62</v>
      </c>
      <c r="N80" s="8">
        <f t="shared" si="51"/>
        <v>0</v>
      </c>
      <c r="O80" s="8">
        <f t="shared" si="52"/>
        <v>-5590.62</v>
      </c>
      <c r="P80" s="381" t="inlineStr">
        <is>
          <t>Исключено: «Установка узлов прохода вытяжных вентиляционных шахт диаметром патрубка, мм, до 250» — 1 1 узел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80" s="44" t="s">
        <v>24</v>
      </c>
      <c r="R80" s="44" t="inlineStr">
        <is>
          <t>23/085-И-ИОС4-ТЧ, л. 3–5; 23/085-И-ОВ, л. 2–10; 23/085-И-ОВ.С, л. 4–6</t>
        </is>
      </c>
    </row>
    <row r="81" spans="1:18">
      <c r="A81" s="42"/>
      <c r="B81" s="286" t="s">
        <v>184</v>
      </c>
      <c r="C81" s="286"/>
      <c r="D81" s="286"/>
      <c r="E81" s="286"/>
      <c r="F81" s="286"/>
      <c r="G81" s="286"/>
      <c r="H81" s="286"/>
      <c r="I81" s="286"/>
      <c r="J81" s="3"/>
      <c r="K81" s="8"/>
      <c r="L81" s="31"/>
      <c r="M81" s="46"/>
      <c r="N81" s="8"/>
      <c r="O81" s="8"/>
      <c r="P81" s="42"/>
      <c r="Q81" s="51"/>
      <c r="R81" s="51"/>
    </row>
    <row r="82" spans="1:18">
      <c r="A82" s="42">
        <v>107</v>
      </c>
      <c r="B82" s="10">
        <v>59</v>
      </c>
      <c r="C82" s="11" t="s">
        <v>185</v>
      </c>
      <c r="D82" s="11" t="s">
        <v>186</v>
      </c>
      <c r="E82" s="12" t="s">
        <v>39</v>
      </c>
      <c r="F82" s="12" t="s">
        <v>39</v>
      </c>
      <c r="G82" s="4" t="s">
        <v>94</v>
      </c>
      <c r="H82" s="1">
        <v>2</v>
      </c>
      <c r="I82" s="2">
        <v>-1</v>
      </c>
      <c r="J82" s="3">
        <f t="shared" si="55"/>
        <v>1</v>
      </c>
      <c r="K82" s="3">
        <v>55166.1</v>
      </c>
      <c r="L82" s="31">
        <v>0</v>
      </c>
      <c r="M82" s="46">
        <v>-27583.06</v>
      </c>
      <c r="N82" s="8">
        <f t="shared" ref="N82:N84" si="56">K82+L82+M82</f>
        <v>27583.04</v>
      </c>
      <c r="O82" s="8">
        <f t="shared" ref="O82:O84" si="57">N82-K82</f>
        <v>-27583.06</v>
      </c>
      <c r="P82" s="381" t="inlineStr">
        <is>
          <t>Сохранена установка 1 приточной установки (1 из 2 по смете 2018 г.) — ПД1 Airmate-846 по ОВ.С, лист 3; установка П1/В1 — п. 142а.</t>
        </is>
      </c>
      <c r="Q82" s="44" t="s">
        <v>24</v>
      </c>
      <c r="R82" s="44" t="inlineStr">
        <is>
          <t>23/085-И-ОВ, л. 1; 23/085-И-ОВ.С, л. 3</t>
        </is>
      </c>
    </row>
    <row r="83" spans="1:18">
      <c r="A83" s="42">
        <v>108</v>
      </c>
      <c r="B83" s="10">
        <v>60</v>
      </c>
      <c r="C83" s="11" t="s">
        <v>187</v>
      </c>
      <c r="D83" s="11" t="s">
        <v>187</v>
      </c>
      <c r="E83" s="12" t="s">
        <v>188</v>
      </c>
      <c r="F83" s="12" t="s">
        <v>188</v>
      </c>
      <c r="G83" s="4" t="s">
        <v>94</v>
      </c>
      <c r="H83" s="1">
        <v>1</v>
      </c>
      <c r="I83" s="2">
        <v>-1</v>
      </c>
      <c r="J83" s="3">
        <f t="shared" si="55"/>
        <v>0</v>
      </c>
      <c r="K83" s="3">
        <v>334572.25</v>
      </c>
      <c r="L83" s="31">
        <v>0</v>
      </c>
      <c r="M83" s="46">
        <v>-334572.25</v>
      </c>
      <c r="N83" s="8">
        <f t="shared" si="56"/>
        <v>0</v>
      </c>
      <c r="O83" s="8">
        <f t="shared" si="57"/>
        <v>-334572.25</v>
      </c>
      <c r="P83" s="381" t="inlineStr">
        <is>
          <t>Исключено: «Кондиционер ВЕРОСА-500-034-03-41-У3 по бланк-заказу 18.10.02739б-ВВГ (Система П1/В1)»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83" s="44" t="s">
        <v>24</v>
      </c>
      <c r="R83" s="44" t="inlineStr">
        <is>
          <t>23/085-И-ОВ, л. 1; 23/085-И-ОВ.С, л. 3–4; предложение VERTRO №2500-009004 от 16.05.2025</t>
        </is>
      </c>
    </row>
    <row r="84" spans="1:18">
      <c r="A84" s="42">
        <v>109</v>
      </c>
      <c r="B84" s="10">
        <v>61</v>
      </c>
      <c r="C84" s="11" t="inlineStr">
        <is>
          <t>(Веза новое) КП-1С 379991</t>
        </is>
      </c>
      <c r="D84" s="11" t="s">
        <v>187</v>
      </c>
      <c r="E84" s="12" t="s">
        <v>189</v>
      </c>
      <c r="F84" s="12" t="s">
        <v>189</v>
      </c>
      <c r="G84" s="4" t="s">
        <v>94</v>
      </c>
      <c r="H84" s="1">
        <v>1</v>
      </c>
      <c r="I84" s="2">
        <v>-1</v>
      </c>
      <c r="J84" s="3">
        <f t="shared" si="55"/>
        <v>0</v>
      </c>
      <c r="K84" s="3">
        <v>47090.45</v>
      </c>
      <c r="L84" s="31">
        <v>0</v>
      </c>
      <c r="M84" s="46">
        <v>-47090.45</v>
      </c>
      <c r="N84" s="8">
        <f t="shared" si="56"/>
        <v>0</v>
      </c>
      <c r="O84" s="8">
        <f t="shared" si="57"/>
        <v>-47090.45</v>
      </c>
      <c r="P84" s="381" t="inlineStr">
        <is>
          <t>Исключена приточная установка AirMate-846 с электрическим нагревом (1 шт.) по утверждённой смете 2018 г.: по ОВ.С, лист 3 и ответу проектировщика от 21.09.2026 (п. 5) система ПД1 принята с водяным нагревом (п. 238).</t>
        </is>
      </c>
      <c r="Q84" s="44" t="s">
        <v>24</v>
      </c>
      <c r="R84" s="44" t="inlineStr">
        <is>
          <t>23/085-И-ИОС4, ОВ.С, л. 3; ответ проектировщика от 21.09.2026, п. 5</t>
        </is>
      </c>
    </row>
    <row r="85" spans="1:18">
      <c r="A85" s="42">
        <v>110</v>
      </c>
      <c r="B85" s="10">
        <v>62</v>
      </c>
      <c r="C85" s="11" t="s">
        <v>190</v>
      </c>
      <c r="D85" s="11" t="s">
        <v>190</v>
      </c>
      <c r="E85" s="12" t="s">
        <v>191</v>
      </c>
      <c r="F85" s="12" t="s">
        <v>191</v>
      </c>
      <c r="G85" s="4" t="s">
        <v>183</v>
      </c>
      <c r="H85" s="1">
        <v>1</v>
      </c>
      <c r="I85" s="2">
        <v>-1</v>
      </c>
      <c r="J85" s="3">
        <f t="shared" si="55"/>
        <v>0</v>
      </c>
      <c r="K85" s="3">
        <v>4310.74</v>
      </c>
      <c r="L85" s="31">
        <v>0</v>
      </c>
      <c r="M85" s="46">
        <v>-4310.74</v>
      </c>
      <c r="N85" s="8">
        <f t="shared" ref="N85:N90" si="58">K85+L85+M85</f>
        <v>0</v>
      </c>
      <c r="O85" s="8">
        <f t="shared" ref="O85:O90" si="59">N85-K85</f>
        <v>-4310.74</v>
      </c>
      <c r="P85" s="381" t="inlineStr">
        <is>
          <t>Исключено: «Установка узлов насосов ручных» — 1 1 узел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85" s="44" t="s">
        <v>24</v>
      </c>
      <c r="R85" s="44" t="inlineStr">
        <is>
          <t>23/085-И-ОВ, л. 1; 23/085-И-ОВ.С, л. 3–4; предложение VERTRO №2500-009004 от 16.05.2025</t>
        </is>
      </c>
    </row>
    <row r="86" spans="1:18">
      <c r="A86" s="42">
        <v>111</v>
      </c>
      <c r="B86" s="10">
        <v>63</v>
      </c>
      <c r="C86" s="11" t="s">
        <v>187</v>
      </c>
      <c r="D86" s="11" t="s">
        <v>187</v>
      </c>
      <c r="E86" s="12" t="s">
        <v>192</v>
      </c>
      <c r="F86" s="12" t="s">
        <v>192</v>
      </c>
      <c r="G86" s="4" t="s">
        <v>94</v>
      </c>
      <c r="H86" s="1">
        <v>1</v>
      </c>
      <c r="I86" s="2">
        <v>-1</v>
      </c>
      <c r="J86" s="3">
        <f t="shared" si="55"/>
        <v>0</v>
      </c>
      <c r="K86" s="3">
        <v>44084.77</v>
      </c>
      <c r="L86" s="31">
        <v>0</v>
      </c>
      <c r="M86" s="46">
        <v>-44084.77</v>
      </c>
      <c r="N86" s="8">
        <f t="shared" si="58"/>
        <v>0</v>
      </c>
      <c r="O86" s="8">
        <f t="shared" si="59"/>
        <v>-44084.77</v>
      </c>
      <c r="P86" s="381" t="inlineStr">
        <is>
          <t>Исключено: «Узел регулирующий ВЕКТОР-2-Ш-4-П-С+ (Система П1/В1)»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86" s="44" t="s">
        <v>24</v>
      </c>
      <c r="R86" s="44" t="inlineStr">
        <is>
          <t>23/085-И-ОВ, л. 1; 23/085-И-ОВ.С, л. 3–4; предложение VERTRO №2500-009004 от 16.05.2025</t>
        </is>
      </c>
    </row>
    <row r="87" spans="1:18">
      <c r="A87" s="42">
        <v>112</v>
      </c>
      <c r="B87" s="10">
        <v>64</v>
      </c>
      <c r="C87" s="11" t="inlineStr">
        <is>
          <t>3.20-30-1
ТЧ п.1.20</t>
        </is>
      </c>
      <c r="D87" s="11" t="s">
        <v>193</v>
      </c>
      <c r="E87" s="12" t="s">
        <v>194</v>
      </c>
      <c r="F87" s="12" t="inlineStr">
        <is>
          <t>Установка вентиляторов осевых массой до 0,025 т</t>
        </is>
      </c>
      <c r="G87" s="4" t="s">
        <v>195</v>
      </c>
      <c r="H87" s="1">
        <v>1</v>
      </c>
      <c r="I87" s="2">
        <v>0</v>
      </c>
      <c r="J87" s="3">
        <f t="shared" si="55"/>
        <v>1</v>
      </c>
      <c r="K87" s="3">
        <v>2527.6799999999998</v>
      </c>
      <c r="L87" s="31">
        <v>8052.65</v>
      </c>
      <c r="M87" s="46">
        <v>-2527.6799999999998</v>
      </c>
      <c r="N87" s="8">
        <f t="shared" si="58"/>
        <v>8052.65</v>
      </c>
      <c r="O87" s="8">
        <f t="shared" si="59"/>
        <v>5524.97</v>
      </c>
      <c r="P87" s="381" t="inlineStr">
        <is>
          <t>Исключена установка вентилятора сметы 2018 г.; добавлена установка вытяжного вентилятора В3 IN 15/6 массой 0,9 кг (33 Вт) по ОВ.С, лист 4 и 23/085-И-ИОС4, лист 1.</t>
        </is>
      </c>
      <c r="Q87" s="44" t="s">
        <v>24</v>
      </c>
      <c r="R87" s="44" t="inlineStr">
        <is>
          <t>23/085-И-ОВ, л. 1; 23/085-И-ОВ.С, л. 3–4; предложение VERTRO №2500-009004 от 16.05.2025</t>
        </is>
      </c>
    </row>
    <row r="88" spans="1:18">
      <c r="A88" s="42">
        <v>113</v>
      </c>
      <c r="B88" s="10">
        <v>65</v>
      </c>
      <c r="C88" s="11" t="s">
        <v>187</v>
      </c>
      <c r="D88" s="11" t="s">
        <v>187</v>
      </c>
      <c r="E88" s="12" t="s">
        <v>196</v>
      </c>
      <c r="F88" s="12" t="s">
        <v>196</v>
      </c>
      <c r="G88" s="4" t="s">
        <v>94</v>
      </c>
      <c r="H88" s="1">
        <v>1</v>
      </c>
      <c r="I88" s="2">
        <v>-1</v>
      </c>
      <c r="J88" s="3">
        <f t="shared" si="55"/>
        <v>0</v>
      </c>
      <c r="K88" s="3">
        <v>5232.25</v>
      </c>
      <c r="L88" s="31">
        <v>0</v>
      </c>
      <c r="M88" s="46">
        <v>-5232.25</v>
      </c>
      <c r="N88" s="8">
        <f t="shared" si="58"/>
        <v>0</v>
      </c>
      <c r="O88" s="8">
        <f t="shared" si="59"/>
        <v>-5232.25</v>
      </c>
      <c r="P88" s="381" t="inlineStr">
        <is>
          <t>Исключено: «Вентилятор Канал-ВЕНТ-200 (Система В2)»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88" s="44" t="s">
        <v>24</v>
      </c>
      <c r="R88" s="44" t="inlineStr">
        <is>
          <t>23/085-И-ОВ, л. 1; 23/085-И-ОВ.С, л. 3–4; предложение VERTRO №2500-009004 от 16.05.2025</t>
        </is>
      </c>
    </row>
    <row r="89" spans="1:18">
      <c r="A89" s="42">
        <v>114</v>
      </c>
      <c r="B89" s="10">
        <v>66</v>
      </c>
      <c r="C89" s="11" t="s">
        <v>187</v>
      </c>
      <c r="D89" s="11" t="s">
        <v>187</v>
      </c>
      <c r="E89" s="12" t="s">
        <v>197</v>
      </c>
      <c r="F89" s="12" t="s">
        <v>198</v>
      </c>
      <c r="G89" s="4" t="s">
        <v>94</v>
      </c>
      <c r="H89" s="1">
        <v>4</v>
      </c>
      <c r="I89" s="2">
        <v>-4</v>
      </c>
      <c r="J89" s="3">
        <f t="shared" si="55"/>
        <v>0</v>
      </c>
      <c r="K89" s="3">
        <v>771.11</v>
      </c>
      <c r="L89" s="31">
        <v>0</v>
      </c>
      <c r="M89" s="46">
        <v>-771.11</v>
      </c>
      <c r="N89" s="8">
        <f t="shared" si="58"/>
        <v>0</v>
      </c>
      <c r="O89" s="8">
        <f t="shared" si="59"/>
        <v>-771.11</v>
      </c>
      <c r="P89" s="381" t="inlineStr">
        <is>
          <t>Исключено: «Хомут Канал-МК-200 (Система В2)» — 4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89" s="44" t="s">
        <v>24</v>
      </c>
      <c r="R89" s="44" t="inlineStr">
        <is>
          <t>23/085-И-ОВ, л. 1; 23/085-И-ОВ.С, л. 3–4; предложение VERTRO №2500-009004 от 16.05.2025</t>
        </is>
      </c>
    </row>
    <row r="90" spans="1:18">
      <c r="A90" s="42">
        <v>115</v>
      </c>
      <c r="B90" s="216" t="s">
        <v>199</v>
      </c>
      <c r="C90" s="217" t="s">
        <v>200</v>
      </c>
      <c r="D90" s="217" t="s">
        <v>200</v>
      </c>
      <c r="E90" s="218" t="s">
        <v>201</v>
      </c>
      <c r="F90" s="218" t="s">
        <v>202</v>
      </c>
      <c r="G90" s="4" t="s">
        <v>195</v>
      </c>
      <c r="H90" s="1">
        <v>3</v>
      </c>
      <c r="I90" s="2">
        <v>0</v>
      </c>
      <c r="J90" s="3">
        <f t="shared" si="55"/>
        <v>3</v>
      </c>
      <c r="K90" s="3">
        <v>10423.629999999999</v>
      </c>
      <c r="L90" s="31">
        <v>0</v>
      </c>
      <c r="M90" s="46">
        <v>0</v>
      </c>
      <c r="N90" s="8">
        <f t="shared" si="58"/>
        <v>10423.63</v>
      </c>
      <c r="O90" s="8">
        <f t="shared" si="59"/>
        <v>0</v>
      </c>
      <c r="P90" s="381" t="inlineStr">
        <is>
          <t>Сохранена установка 3 осевых вентиляторов ПД2, ПД3, ПД4 по смете 2018 г.: ОСА 301 массой 34–44 кг по каталогу ООО «ВЕЗА» (ОСА 300/ОСА 301, стр. 15–18) — диапазон 0,025–0,05 т; вентилятор В3 IN 15/6 (0,9 кг) учтён в п. 112.</t>
        </is>
      </c>
      <c r="Q90" s="44" t="s">
        <v>24</v>
      </c>
      <c r="R90" s="44" t="inlineStr">
        <is>
          <t>23/085-И-ОВ, л. 1; 23/085-И-ОВ.С, л. 3–4; предложение VERTRO №2500-009004 от 16.05.2025</t>
        </is>
      </c>
    </row>
    <row r="91" spans="1:18">
      <c r="A91" s="42">
        <v>116</v>
      </c>
      <c r="B91" s="10">
        <v>68</v>
      </c>
      <c r="C91" s="11" t="s">
        <v>187</v>
      </c>
      <c r="D91" s="11" t="s">
        <v>187</v>
      </c>
      <c r="E91" s="12" t="s">
        <v>203</v>
      </c>
      <c r="F91" s="12" t="s">
        <v>203</v>
      </c>
      <c r="G91" s="4" t="s">
        <v>94</v>
      </c>
      <c r="H91" s="1">
        <v>1</v>
      </c>
      <c r="I91" s="2"/>
      <c r="J91" s="3">
        <f t="shared" si="55"/>
        <v>1</v>
      </c>
      <c r="K91" s="3">
        <v>24340.58</v>
      </c>
      <c r="L91" s="31">
        <v>0</v>
      </c>
      <c r="M91" s="46"/>
      <c r="N91" s="8">
        <f t="shared" ref="N91" si="60">K91+L91+M91</f>
        <v>24340.58</v>
      </c>
      <c r="O91" s="8">
        <f t="shared" ref="O91" si="61">N91-K91</f>
        <v>0</v>
      </c>
      <c r="P91" s="381" t="inlineStr">
        <is>
          <t>Сохранён вентилятор осевой ОСА 301-050/Б-47 системы ПД2 — 1 шт. по ОВ.С, лист 4.</t>
        </is>
      </c>
      <c r="Q91" s="44" t="s">
        <v>24</v>
      </c>
      <c r="R91" s="44" t="inlineStr">
        <is>
          <t>23/085-И-ОВ, л. 1; 23/085-И-ОВ.С, л. 3–4; предложение VERTRO №2500-009004 от 16.05.2025</t>
        </is>
      </c>
    </row>
    <row r="92" spans="1:18">
      <c r="A92" s="42">
        <v>117</v>
      </c>
      <c r="B92" s="10">
        <v>69</v>
      </c>
      <c r="C92" s="11" t="s">
        <v>187</v>
      </c>
      <c r="D92" s="11" t="s">
        <v>187</v>
      </c>
      <c r="E92" s="12" t="inlineStr">
        <is>
          <t>Вентилятор ОСА 301-056/Б-52-Н-00075/4-У2-01  (Система ПД3)  Ц:23718,13/1,18/5,23*1,02</t>
        </is>
      </c>
      <c r="F92" s="12" t="inlineStr">
        <is>
          <t>Вентилятор ОСА 301-056/Б-52-Н-00075/4-У2-01  (Система ПД3)  Ц:23718,13/1,18/5,23*1,02</t>
        </is>
      </c>
      <c r="G92" s="4" t="s">
        <v>94</v>
      </c>
      <c r="H92" s="1">
        <v>1</v>
      </c>
      <c r="I92" s="2">
        <v>-1</v>
      </c>
      <c r="J92" s="3">
        <f t="shared" si="55"/>
        <v>0</v>
      </c>
      <c r="K92" s="3">
        <v>20502.12</v>
      </c>
      <c r="L92" s="31"/>
      <c r="M92" s="46">
        <v>-20502.12</v>
      </c>
      <c r="N92" s="8">
        <f t="shared" si="43"/>
        <v>0</v>
      </c>
      <c r="O92" s="8">
        <f t="shared" si="2"/>
        <v>-20502.12</v>
      </c>
      <c r="P92" s="381" t="inlineStr">
        <is>
          <t>Исключено: «Вентилятор ОСА 301-056/Б-52-Н-00075/4-У2-01 (Система ПД3)»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92" s="44" t="s">
        <v>24</v>
      </c>
      <c r="R92" s="44" t="inlineStr">
        <is>
          <t>23/085-И-ОВ, л. 1; 23/085-И-ОВ.С, л. 3–4; предложение VERTRO №2500-009004 от 16.05.2025</t>
        </is>
      </c>
    </row>
    <row r="93" spans="1:18">
      <c r="A93" s="42">
        <v>118</v>
      </c>
      <c r="B93" s="10">
        <v>70</v>
      </c>
      <c r="C93" s="11" t="s">
        <v>187</v>
      </c>
      <c r="D93" s="11" t="s">
        <v>187</v>
      </c>
      <c r="E93" s="12" t="s">
        <v>204</v>
      </c>
      <c r="F93" s="12" t="s">
        <v>204</v>
      </c>
      <c r="G93" s="4" t="s">
        <v>94</v>
      </c>
      <c r="H93" s="1">
        <v>1</v>
      </c>
      <c r="I93" s="2">
        <v>0</v>
      </c>
      <c r="J93" s="3">
        <f t="shared" si="55"/>
        <v>1</v>
      </c>
      <c r="K93" s="3">
        <v>23899.84</v>
      </c>
      <c r="L93" s="31"/>
      <c r="M93" s="46"/>
      <c r="N93" s="8">
        <f t="shared" ref="N93:N99" si="62">K93+L93+M93</f>
        <v>23899.84</v>
      </c>
      <c r="O93" s="8">
        <f t="shared" ref="O93:O99" si="63">N93-K93</f>
        <v>0</v>
      </c>
      <c r="P93" s="381" t="inlineStr">
        <is>
          <t>Сохранён вентилятор осевой ОСА 301-045/Б-55 системы ПД4 — 1 шт. по ОВ.С, лист 4.</t>
        </is>
      </c>
      <c r="Q93" s="44" t="s">
        <v>24</v>
      </c>
      <c r="R93" s="44" t="inlineStr">
        <is>
          <t>23/085-И-ОВ, л. 1; 23/085-И-ОВ.С, л. 3–4; предложение VERTRO №2500-009004 от 16.05.2025</t>
        </is>
      </c>
    </row>
    <row r="94" spans="1:18">
      <c r="A94" s="42">
        <v>119</v>
      </c>
      <c r="B94" s="10">
        <v>71</v>
      </c>
      <c r="C94" s="11" t="s">
        <v>187</v>
      </c>
      <c r="D94" s="11" t="s">
        <v>187</v>
      </c>
      <c r="E94" s="12" t="inlineStr">
        <is>
          <t>Входной коллектор ВКО-ОСА-050-С (Система ПД2)  Ц:3159/1,18/5,23*1,02</t>
        </is>
      </c>
      <c r="F94" s="12" t="inlineStr">
        <is>
          <t>Входной коллектор ВКО-ОСА-050-С (Система ПД2)  Ц:3159/1,18/5,23*1,02</t>
        </is>
      </c>
      <c r="G94" s="4" t="s">
        <v>94</v>
      </c>
      <c r="H94" s="1">
        <v>1</v>
      </c>
      <c r="I94" s="2">
        <v>-1</v>
      </c>
      <c r="J94" s="3">
        <f t="shared" si="55"/>
        <v>0</v>
      </c>
      <c r="K94" s="3">
        <v>2730.64</v>
      </c>
      <c r="L94" s="31"/>
      <c r="M94" s="3">
        <v>-2730.64</v>
      </c>
      <c r="N94" s="8">
        <f t="shared" si="62"/>
        <v>0</v>
      </c>
      <c r="O94" s="8">
        <f t="shared" si="63"/>
        <v>-2730.64</v>
      </c>
      <c r="P94" s="381" t="inlineStr">
        <is>
          <t>Исключено: «Входной коллектор ВКО-ОСА-050-С (Система ПД2)»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94" s="44" t="s">
        <v>24</v>
      </c>
      <c r="R94" s="44" t="inlineStr">
        <is>
          <t>23/085-И-ОВ, л. 1; 23/085-И-ОВ.С, л. 3–4; предложение VERTRO №2500-009004 от 16.05.2025</t>
        </is>
      </c>
    </row>
    <row r="95" spans="1:18">
      <c r="A95" s="42">
        <v>120</v>
      </c>
      <c r="B95" s="10">
        <v>72</v>
      </c>
      <c r="C95" s="11" t="s">
        <v>187</v>
      </c>
      <c r="D95" s="11" t="s">
        <v>187</v>
      </c>
      <c r="E95" s="12" t="s">
        <v>205</v>
      </c>
      <c r="F95" s="12" t="s">
        <v>205</v>
      </c>
      <c r="G95" s="4" t="s">
        <v>94</v>
      </c>
      <c r="H95" s="1">
        <v>1</v>
      </c>
      <c r="I95" s="2">
        <v>-1</v>
      </c>
      <c r="J95" s="3">
        <f t="shared" si="55"/>
        <v>0</v>
      </c>
      <c r="K95" s="3">
        <v>3106.67</v>
      </c>
      <c r="L95" s="31"/>
      <c r="M95" s="3">
        <v>-3106.67</v>
      </c>
      <c r="N95" s="8">
        <f t="shared" si="62"/>
        <v>0</v>
      </c>
      <c r="O95" s="8">
        <f t="shared" si="63"/>
        <v>-3106.67</v>
      </c>
      <c r="P95" s="381" t="inlineStr">
        <is>
          <t>Исключено: «Входной коллектор ВКО-ОСА-056-С (Система ПД3)»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95" s="44" t="s">
        <v>24</v>
      </c>
      <c r="R95" s="44" t="inlineStr">
        <is>
          <t>23/085-И-ОВ, л. 1; 23/085-И-ОВ.С, л. 3–4; предложение VERTRO №2500-009004 от 16.05.2025</t>
        </is>
      </c>
    </row>
    <row r="96" spans="1:18">
      <c r="A96" s="42">
        <v>121</v>
      </c>
      <c r="B96" s="10">
        <v>73</v>
      </c>
      <c r="C96" s="11" t="s">
        <v>187</v>
      </c>
      <c r="D96" s="11" t="s">
        <v>187</v>
      </c>
      <c r="E96" s="12" t="s">
        <v>206</v>
      </c>
      <c r="F96" s="12" t="s">
        <v>206</v>
      </c>
      <c r="G96" s="4" t="s">
        <v>94</v>
      </c>
      <c r="H96" s="1">
        <v>1</v>
      </c>
      <c r="I96" s="2">
        <v>-1</v>
      </c>
      <c r="J96" s="3">
        <f t="shared" si="55"/>
        <v>0</v>
      </c>
      <c r="K96" s="3">
        <v>2529.2800000000002</v>
      </c>
      <c r="L96" s="31"/>
      <c r="M96" s="3">
        <v>-2529.2800000000002</v>
      </c>
      <c r="N96" s="8">
        <f t="shared" si="62"/>
        <v>0</v>
      </c>
      <c r="O96" s="8">
        <f t="shared" si="63"/>
        <v>-2529.28</v>
      </c>
      <c r="P96" s="381" t="inlineStr">
        <is>
          <t>Исключено: «Входной коллектор ВКО-ОСА-045-С (Система ПД4)»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96" s="44" t="s">
        <v>24</v>
      </c>
      <c r="R96" s="44" t="inlineStr">
        <is>
          <t>23/085-И-ОВ, л. 1; 23/085-И-ОВ.С, л. 3–4; предложение VERTRO №2500-009004 от 16.05.2025</t>
        </is>
      </c>
    </row>
    <row r="97" spans="1:18">
      <c r="A97" s="42">
        <v>122</v>
      </c>
      <c r="B97" s="10">
        <v>74</v>
      </c>
      <c r="C97" s="11" t="s">
        <v>187</v>
      </c>
      <c r="D97" s="11" t="s">
        <v>187</v>
      </c>
      <c r="E97" s="12" t="s">
        <v>207</v>
      </c>
      <c r="F97" s="12" t="s">
        <v>207</v>
      </c>
      <c r="G97" s="4" t="s">
        <v>94</v>
      </c>
      <c r="H97" s="1">
        <v>1</v>
      </c>
      <c r="I97" s="2">
        <v>-1</v>
      </c>
      <c r="J97" s="3">
        <f t="shared" si="55"/>
        <v>0</v>
      </c>
      <c r="K97" s="3">
        <v>933.56</v>
      </c>
      <c r="L97" s="31"/>
      <c r="M97" s="3">
        <v>-933.56</v>
      </c>
      <c r="N97" s="8">
        <f t="shared" si="62"/>
        <v>0</v>
      </c>
      <c r="O97" s="8">
        <f t="shared" si="63"/>
        <v>-933.56</v>
      </c>
      <c r="P97" s="381" t="inlineStr">
        <is>
          <t>Исключено: «Монтажная опора МОБ-ОСА-050-С (Система ПД2)»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97" s="44" t="s">
        <v>24</v>
      </c>
      <c r="R97" s="44" t="inlineStr">
        <is>
          <t>23/085-И-ОВ, л. 1; 23/085-И-ОВ.С, л. 3–4; предложение VERTRO №2500-009004 от 16.05.2025</t>
        </is>
      </c>
    </row>
    <row r="98" spans="1:18">
      <c r="A98" s="42">
        <v>123</v>
      </c>
      <c r="B98" s="10">
        <v>75</v>
      </c>
      <c r="C98" s="11" t="s">
        <v>187</v>
      </c>
      <c r="D98" s="11" t="s">
        <v>187</v>
      </c>
      <c r="E98" s="12" t="s">
        <v>208</v>
      </c>
      <c r="F98" s="12" t="s">
        <v>208</v>
      </c>
      <c r="G98" s="4" t="s">
        <v>94</v>
      </c>
      <c r="H98" s="1">
        <v>1</v>
      </c>
      <c r="I98" s="2">
        <v>-1</v>
      </c>
      <c r="J98" s="3">
        <f t="shared" si="55"/>
        <v>0</v>
      </c>
      <c r="K98" s="3">
        <v>949.98</v>
      </c>
      <c r="L98" s="31"/>
      <c r="M98" s="3">
        <v>-949.98</v>
      </c>
      <c r="N98" s="8">
        <f t="shared" si="62"/>
        <v>0</v>
      </c>
      <c r="O98" s="8">
        <f t="shared" si="63"/>
        <v>-949.98</v>
      </c>
      <c r="P98" s="381" t="inlineStr">
        <is>
          <t>Исключено: «Монтажная опора МОБ-ОСА-056-С (Система ПД3)»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98" s="44" t="s">
        <v>24</v>
      </c>
      <c r="R98" s="44" t="inlineStr">
        <is>
          <t>23/085-И-ОВ, л. 1; 23/085-И-ОВ.С, л. 3–4; предложение VERTRO №2500-009004 от 16.05.2025</t>
        </is>
      </c>
    </row>
    <row r="99" spans="1:18">
      <c r="A99" s="42">
        <v>124</v>
      </c>
      <c r="B99" s="10">
        <v>76</v>
      </c>
      <c r="C99" s="11" t="s">
        <v>187</v>
      </c>
      <c r="D99" s="11" t="s">
        <v>187</v>
      </c>
      <c r="E99" s="12" t="s">
        <v>209</v>
      </c>
      <c r="F99" s="12" t="s">
        <v>209</v>
      </c>
      <c r="G99" s="4" t="s">
        <v>94</v>
      </c>
      <c r="H99" s="1">
        <v>1</v>
      </c>
      <c r="I99" s="2">
        <v>-1</v>
      </c>
      <c r="J99" s="3">
        <f t="shared" si="55"/>
        <v>0</v>
      </c>
      <c r="K99" s="3">
        <v>917.13</v>
      </c>
      <c r="L99" s="31"/>
      <c r="M99" s="3">
        <v>-917.13</v>
      </c>
      <c r="N99" s="8">
        <f t="shared" si="62"/>
        <v>0</v>
      </c>
      <c r="O99" s="8">
        <f t="shared" si="63"/>
        <v>-917.13</v>
      </c>
      <c r="P99" s="381" t="inlineStr">
        <is>
          <t>Исключено: «Монтажная опора МОБ-ОСА-045-С (Система ПД4)»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99" s="44" t="s">
        <v>24</v>
      </c>
      <c r="R99" s="44" t="inlineStr">
        <is>
          <t>23/085-И-ОВ, л. 1; 23/085-И-ОВ.С, л. 3–4; предложение VERTRO №2500-009004 от 16.05.2025</t>
        </is>
      </c>
    </row>
    <row r="100" spans="1:18">
      <c r="A100" s="42">
        <v>134</v>
      </c>
      <c r="B100" s="10">
        <v>77</v>
      </c>
      <c r="C100" s="11" t="s">
        <v>210</v>
      </c>
      <c r="D100" s="11" t="s">
        <v>210</v>
      </c>
      <c r="E100" s="12" t="s">
        <v>211</v>
      </c>
      <c r="F100" s="12" t="s">
        <v>211</v>
      </c>
      <c r="G100" s="4" t="s">
        <v>212</v>
      </c>
      <c r="H100" s="1">
        <v>1</v>
      </c>
      <c r="I100" s="2">
        <v>-1</v>
      </c>
      <c r="J100" s="3">
        <f t="shared" si="55"/>
        <v>0</v>
      </c>
      <c r="K100" s="3">
        <v>727.07</v>
      </c>
      <c r="L100" s="31"/>
      <c r="M100" s="46">
        <v>-727.07</v>
      </c>
      <c r="N100" s="8">
        <f t="shared" ref="N100:N103" si="64">K100+L100+M100</f>
        <v>0</v>
      </c>
      <c r="O100" s="8">
        <f t="shared" si="2"/>
        <v>-727.07</v>
      </c>
      <c r="P100" s="381" t="inlineStr">
        <is>
          <t>Исключено: «Установка глушителей шума вентиляционных установок трубчатых круглого сечения типа гтк 1-2 диаметром» — 1 1 ШТ.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0" s="44" t="s">
        <v>24</v>
      </c>
      <c r="R100" s="44" t="inlineStr">
        <is>
          <t>23/085-И-ОВ, л. 1; 23/085-И-ОВ.С, л. 3–4; предложение VERTRO №2500-009004 от 16.05.2025</t>
        </is>
      </c>
    </row>
    <row r="101" spans="1:18">
      <c r="A101" s="42">
        <v>135</v>
      </c>
      <c r="B101" s="10">
        <v>78</v>
      </c>
      <c r="C101" s="11" t="s">
        <v>187</v>
      </c>
      <c r="D101" s="11" t="s">
        <v>187</v>
      </c>
      <c r="E101" s="12" t="s">
        <v>213</v>
      </c>
      <c r="F101" s="12" t="s">
        <v>213</v>
      </c>
      <c r="G101" s="4" t="s">
        <v>212</v>
      </c>
      <c r="H101" s="1">
        <v>1</v>
      </c>
      <c r="I101" s="2">
        <v>-1</v>
      </c>
      <c r="J101" s="3">
        <f t="shared" si="55"/>
        <v>0</v>
      </c>
      <c r="K101" s="3">
        <v>2226.7199999999998</v>
      </c>
      <c r="L101" s="31"/>
      <c r="M101" s="46">
        <v>-2226.7199999999998</v>
      </c>
      <c r="N101" s="8">
        <f t="shared" si="64"/>
        <v>0</v>
      </c>
      <c r="O101" s="8">
        <f t="shared" si="2"/>
        <v>-2226.72</v>
      </c>
      <c r="P101" s="381" t="inlineStr">
        <is>
          <t>Исключено: «Шумоглушитель Канал-ГКК-200-600 (Система В2)» — 1 1 ШТ.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1" s="44" t="s">
        <v>24</v>
      </c>
      <c r="R101" s="44" t="inlineStr">
        <is>
          <t>23/085-И-ОВ, л. 1; 23/085-И-ОВ.С, л. 3–4; предложение VERTRO №2500-009004 от 16.05.2025</t>
        </is>
      </c>
    </row>
    <row r="102" spans="1:18">
      <c r="A102" s="42">
        <v>136</v>
      </c>
      <c r="B102" s="10">
        <v>79</v>
      </c>
      <c r="C102" s="11" t="s">
        <v>214</v>
      </c>
      <c r="D102" s="11" t="s">
        <v>214</v>
      </c>
      <c r="E102" s="12" t="s">
        <v>215</v>
      </c>
      <c r="F102" s="12" t="s">
        <v>216</v>
      </c>
      <c r="G102" s="4" t="s">
        <v>212</v>
      </c>
      <c r="H102" s="1">
        <v>2</v>
      </c>
      <c r="I102" s="2">
        <v>-2</v>
      </c>
      <c r="J102" s="3">
        <f t="shared" si="55"/>
        <v>0</v>
      </c>
      <c r="K102" s="3">
        <v>1347.35</v>
      </c>
      <c r="L102" s="31"/>
      <c r="M102" s="46">
        <v>-1347.35</v>
      </c>
      <c r="N102" s="8">
        <f t="shared" si="64"/>
        <v>0</v>
      </c>
      <c r="O102" s="8">
        <f t="shared" si="2"/>
        <v>-1347.35</v>
      </c>
      <c r="P102" s="381" t="inlineStr">
        <is>
          <t>Исключено: «Установка клапанов обратных диаметром, мм, до 355» — 2 1 ШТ.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2" s="44" t="s">
        <v>24</v>
      </c>
      <c r="R102" s="44" t="inlineStr">
        <is>
          <t>23/085-И-ОВ, л. 1; 23/085-И-ОВ.С, л. 3–4; предложение VERTRO №2500-009004 от 16.05.2025</t>
        </is>
      </c>
    </row>
    <row r="103" spans="1:18">
      <c r="A103" s="42">
        <v>136</v>
      </c>
      <c r="B103" s="10">
        <v>80</v>
      </c>
      <c r="C103" s="11" t="s">
        <v>187</v>
      </c>
      <c r="D103" s="11" t="s">
        <v>187</v>
      </c>
      <c r="E103" s="12" t="s">
        <v>217</v>
      </c>
      <c r="F103" s="12" t="s">
        <v>218</v>
      </c>
      <c r="G103" s="4" t="s">
        <v>212</v>
      </c>
      <c r="H103" s="1">
        <v>1</v>
      </c>
      <c r="I103" s="2">
        <v>-1</v>
      </c>
      <c r="J103" s="3">
        <f t="shared" si="55"/>
        <v>0</v>
      </c>
      <c r="K103" s="3">
        <v>404.54</v>
      </c>
      <c r="L103" s="31"/>
      <c r="M103" s="46">
        <v>-404.54</v>
      </c>
      <c r="N103" s="8">
        <f t="shared" si="64"/>
        <v>0</v>
      </c>
      <c r="O103" s="8">
        <f t="shared" si="2"/>
        <v>-404.54</v>
      </c>
      <c r="P103" s="381" t="inlineStr">
        <is>
          <t>Исключено: «Клапан Канал-КОЛ-К-200 (Система В2)» — 1 1 ШТ.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3" s="44" t="s">
        <v>24</v>
      </c>
      <c r="R103" s="44" t="inlineStr">
        <is>
          <t>23/085-И-ОВ, л. 1; 23/085-И-ОВ.С, л. 3–4; предложение VERTRO №2500-009004 от 16.05.2025</t>
        </is>
      </c>
    </row>
    <row r="104" spans="1:18">
      <c r="A104" s="42">
        <v>137</v>
      </c>
      <c r="B104" s="10">
        <v>81</v>
      </c>
      <c r="C104" s="11" t="inlineStr">
        <is>
          <t>1.19-6-153</t>
        </is>
      </c>
      <c r="D104" s="11" t="inlineStr">
        <is>
          <t>1.19-6-153</t>
        </is>
      </c>
      <c r="E104" s="12" t="s">
        <v>219</v>
      </c>
      <c r="F104" s="12" t="s">
        <v>219</v>
      </c>
      <c r="G104" s="4" t="s">
        <v>212</v>
      </c>
      <c r="H104" s="1">
        <v>1</v>
      </c>
      <c r="I104" s="2">
        <v>-1</v>
      </c>
      <c r="J104" s="3">
        <f t="shared" si="55"/>
        <v>0</v>
      </c>
      <c r="K104" s="3">
        <v>863.9</v>
      </c>
      <c r="L104" s="31"/>
      <c r="M104" s="46">
        <v>-863.9</v>
      </c>
      <c r="N104" s="8">
        <f t="shared" ref="N104" si="65">K104+L104+M104</f>
        <v>0</v>
      </c>
      <c r="O104" s="8">
        <f t="shared" ref="O104" si="66">N104-K104</f>
        <v>-863.9</v>
      </c>
      <c r="P104" s="381" t="inlineStr">
        <is>
          <t>Исключено: «Клапаны обратные для регулирования воздушных потоков в вентиляционных системах из оцинкованной стали, на» — 1 1 ШТ.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4" s="44" t="s">
        <v>24</v>
      </c>
      <c r="R104" s="44" t="inlineStr">
        <is>
          <t>23/085-И-ОВ, л. 1; 23/085-И-ОВ.С, л. 3–4; предложение VERTRO №2500-009004 от 16.05.2025</t>
        </is>
      </c>
    </row>
    <row r="105" spans="1:18">
      <c r="A105" s="42">
        <v>138</v>
      </c>
      <c r="B105" s="10">
        <v>82</v>
      </c>
      <c r="C105" s="11" t="s">
        <v>220</v>
      </c>
      <c r="D105" s="11" t="s">
        <v>220</v>
      </c>
      <c r="E105" s="12" t="s">
        <v>221</v>
      </c>
      <c r="F105" s="12" t="s">
        <v>221</v>
      </c>
      <c r="G105" s="4" t="s">
        <v>163</v>
      </c>
      <c r="H105" s="1">
        <v>3</v>
      </c>
      <c r="I105" s="2">
        <v>-3</v>
      </c>
      <c r="J105" s="3">
        <f t="shared" si="55"/>
        <v>0</v>
      </c>
      <c r="K105" s="3">
        <v>2550.4699999999998</v>
      </c>
      <c r="L105" s="31"/>
      <c r="M105" s="3">
        <v>-2550.4699999999998</v>
      </c>
      <c r="N105" s="8">
        <f>K105+L105+M105</f>
        <v>0</v>
      </c>
      <c r="O105" s="8">
        <f>N105-K105</f>
        <v>-2550.47</v>
      </c>
      <c r="P105" s="381" t="inlineStr">
        <is>
          <t>Исключено: «Установка клапанов обратных диаметром, мм, до 560» — 3 1 клапан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5" s="44" t="s">
        <v>24</v>
      </c>
      <c r="R105" s="44" t="inlineStr">
        <is>
          <t>23/085-И-ОВ, л. 1; 23/085-И-ОВ.С, л. 3–4; предложение VERTRO №2500-009004 от 16.05.2025</t>
        </is>
      </c>
    </row>
    <row r="106" spans="1:18">
      <c r="A106" s="42">
        <v>139</v>
      </c>
      <c r="B106" s="10">
        <v>83</v>
      </c>
      <c r="C106" s="11" t="s">
        <v>222</v>
      </c>
      <c r="D106" s="11" t="s">
        <v>222</v>
      </c>
      <c r="E106" s="12" t="s">
        <v>223</v>
      </c>
      <c r="F106" s="12" t="s">
        <v>223</v>
      </c>
      <c r="G106" s="4" t="s">
        <v>163</v>
      </c>
      <c r="H106" s="1">
        <v>2</v>
      </c>
      <c r="I106" s="2">
        <v>-2</v>
      </c>
      <c r="J106" s="3">
        <f t="shared" si="55"/>
        <v>0</v>
      </c>
      <c r="K106" s="3">
        <v>5393.45</v>
      </c>
      <c r="L106" s="31"/>
      <c r="M106" s="3">
        <v>-5393.45</v>
      </c>
      <c r="N106" s="8">
        <f>K106+L106+M106</f>
        <v>0</v>
      </c>
      <c r="O106" s="8">
        <f>N106-K106</f>
        <v>-5393.45</v>
      </c>
      <c r="P106" s="381" t="inlineStr">
        <is>
          <t>Исключено: «Клапаны обратные для регулирования воздушных потоков в вентиляционных системах из оцинкованной стали, марка» — 2 1 клапан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6" s="44" t="s">
        <v>24</v>
      </c>
      <c r="R106" s="44" t="inlineStr">
        <is>
          <t>23/085-И-ОВ, л. 1; 23/085-И-ОВ.С, л. 3–4; предложение VERTRO №2500-009004 от 16.05.2025</t>
        </is>
      </c>
    </row>
    <row r="107" spans="1:18">
      <c r="A107" s="42">
        <v>141</v>
      </c>
      <c r="B107" s="10">
        <v>84</v>
      </c>
      <c r="C107" s="11" t="s">
        <v>224</v>
      </c>
      <c r="D107" s="11" t="s">
        <v>224</v>
      </c>
      <c r="E107" s="12" t="s">
        <v>225</v>
      </c>
      <c r="F107" s="12" t="s">
        <v>225</v>
      </c>
      <c r="G107" s="4" t="s">
        <v>94</v>
      </c>
      <c r="H107" s="1">
        <v>1</v>
      </c>
      <c r="I107" s="2">
        <v>-1</v>
      </c>
      <c r="J107" s="3">
        <f t="shared" si="55"/>
        <v>0</v>
      </c>
      <c r="K107" s="3">
        <v>3036.52</v>
      </c>
      <c r="L107" s="31"/>
      <c r="M107" s="46">
        <v>-3036.52</v>
      </c>
      <c r="N107" s="8">
        <f>K107+L107+M107</f>
        <v>0</v>
      </c>
      <c r="O107" s="8">
        <f>N107-K107</f>
        <v>-3036.52</v>
      </c>
      <c r="P107" s="381" t="inlineStr">
        <is>
          <t>Исключено: «Клапаны обратные для регулирования воздушных потоков в вентиляционных системах из оцинкованной стали, марка»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07" s="44" t="s">
        <v>24</v>
      </c>
      <c r="R107" s="44" t="inlineStr">
        <is>
          <t>23/085-И-ОВ, л. 1; 23/085-И-ОВ.С, л. 3–4; предложение VERTRO №2500-009004 от 16.05.2025</t>
        </is>
      </c>
    </row>
    <row r="108" spans="1:18">
      <c r="A108" s="42">
        <v>142</v>
      </c>
      <c r="B108" s="216" t="s">
        <v>226</v>
      </c>
      <c r="C108" s="217" t="s">
        <v>227</v>
      </c>
      <c r="D108" s="217" t="s">
        <v>227</v>
      </c>
      <c r="E108" s="218" t="s">
        <v>228</v>
      </c>
      <c r="F108" s="218" t="s">
        <v>229</v>
      </c>
      <c r="G108" s="4" t="s">
        <v>94</v>
      </c>
      <c r="H108" s="1">
        <v>2</v>
      </c>
      <c r="I108" s="2">
        <v>1</v>
      </c>
      <c r="J108" s="3">
        <f t="shared" si="55"/>
        <v>3</v>
      </c>
      <c r="K108" s="3">
        <v>8204.14</v>
      </c>
      <c r="L108" s="31">
        <v>12822.34</v>
      </c>
      <c r="M108" s="46"/>
      <c r="N108" s="8">
        <f>K108+L108+M108</f>
        <v>21026.48</v>
      </c>
      <c r="O108" s="8">
        <f>N108-K108</f>
        <v>12822.34</v>
      </c>
      <c r="P108" s="381" t="inlineStr">
        <is>
          <t>Установка 3 радиальных вентиляторов VP 50-25 — П2 и В2 (установка П2/В2) и В4: 2 по смете 2018 г. и 1 добавлена, по ОВ.С, листы 3–4 и 23/085-И-ИОС4, лист 1; установка П1/В1 и воздухонагревателя П2 — п. 142а, 142б.</t>
        </is>
      </c>
      <c r="Q108" s="44" t="s">
        <v>24</v>
      </c>
      <c r="R108" s="44" t="inlineStr">
        <is>
          <t>23/085-И-ИОС4, л. 1; 23/085-И-ОВ.С, л. 3–4; КП VERTRO № 2500-009004 (ИОС4, стр. 61–62)</t>
        </is>
      </c>
    </row>
    <row r="109" spans="1:18">
      <c r="A109" s="42" t="inlineStr">
        <is>
          <t>142а</t>
        </is>
      </c>
      <c r="B109" s="216" t="inlineStr">
        <is>
          <t>183</t>
        </is>
      </c>
      <c r="C109" s="217"/>
      <c r="D109" s="217" t="inlineStr">
        <is>
          <t>3.20-40-1</t>
        </is>
      </c>
      <c r="E109" s="218"/>
      <c r="F109" s="218" t="inlineStr">
        <is>
          <t>Установка камер приточных типовых без секции орошения и установок приточных производительностью до 10 тыс.м3/час</t>
        </is>
      </c>
      <c r="G109" s="4" t="inlineStr">
        <is>
          <t>1 камера</t>
        </is>
      </c>
      <c r="H109" s="1"/>
      <c r="I109" s="2">
        <v>1</v>
      </c>
      <c r="J109" s="3">
        <f>H109+I109</f>
        <v>1</v>
      </c>
      <c r="K109" s="3"/>
      <c r="L109" s="31">
        <v>86572.27</v>
      </c>
      <c r="M109" s="46"/>
      <c r="N109" s="8">
        <f>K109+L109+M109</f>
        <v>86572.27</v>
      </c>
      <c r="O109" s="8">
        <f>N109-K109</f>
        <v>86572.27</v>
      </c>
      <c r="P109" s="381" t="inlineStr">
        <is>
          <t>Добавлена установка приточно-вытяжной установки П1/В1 AVMD3500 (центральный кондиционер, 2 970/3 470 м³/ч) — 1 камера по ОВ.С, лист 3; норма — установка приточных установок производительностью до 10 тыс. м³/ч.</t>
        </is>
      </c>
      <c r="Q109" s="44"/>
      <c r="R109" s="44" t="inlineStr">
        <is>
          <t>23/085-И-ИОС4, л. 1; 23/085-И-ОВ.С, л. 3; ТСН-2001.3, табл. 3.20-40</t>
        </is>
      </c>
    </row>
    <row r="110" spans="1:18">
      <c r="A110" s="42" t="inlineStr">
        <is>
          <t>142б</t>
        </is>
      </c>
      <c r="B110" s="216" t="inlineStr">
        <is>
          <t>184</t>
        </is>
      </c>
      <c r="C110" s="217"/>
      <c r="D110" s="217" t="inlineStr">
        <is>
          <t>3.20-33-1</t>
        </is>
      </c>
      <c r="E110" s="218"/>
      <c r="F110" s="218" t="inlineStr">
        <is>
          <t>Установка калориферов массой до 0,2 т</t>
        </is>
      </c>
      <c r="G110" s="4" t="inlineStr">
        <is>
          <t>1 калорифер</t>
        </is>
      </c>
      <c r="H110" s="1"/>
      <c r="I110" s="2">
        <v>1</v>
      </c>
      <c r="J110" s="3">
        <f>H110+I110</f>
        <v>1</v>
      </c>
      <c r="K110" s="3"/>
      <c r="L110" s="31">
        <v>10980.84</v>
      </c>
      <c r="M110" s="46"/>
      <c r="N110" s="8">
        <f>K110+L110+M110</f>
        <v>10980.84</v>
      </c>
      <c r="O110" s="8">
        <f>N110-K110</f>
        <v>10980.84</v>
      </c>
      <c r="P110" s="381" t="inlineStr">
        <is>
          <t>Добавлена установка воздухонагревателя KPF 50-25 установки П2 — 1 шт. по 23/085-И-ИОС4, лист 1 (характеристика систем).</t>
        </is>
      </c>
      <c r="Q110" s="44"/>
      <c r="R110" s="44" t="inlineStr">
        <is>
          <t>23/085-И-ИОС4, л. 1; 23/085-И-ОВ.С, л. 3; ТСН-2001.3, табл. 3.20-33</t>
        </is>
      </c>
    </row>
    <row r="111" spans="1:18">
      <c r="A111" s="42">
        <v>143</v>
      </c>
      <c r="B111" s="10">
        <v>86</v>
      </c>
      <c r="C111" s="11" t="s">
        <v>187</v>
      </c>
      <c r="D111" s="11" t="s">
        <v>187</v>
      </c>
      <c r="E111" s="12" t="s">
        <v>230</v>
      </c>
      <c r="F111" s="12" t="s">
        <v>230</v>
      </c>
      <c r="G111" s="4" t="s">
        <v>94</v>
      </c>
      <c r="H111" s="1">
        <v>1</v>
      </c>
      <c r="I111" s="2">
        <v>-1</v>
      </c>
      <c r="J111" s="3">
        <f t="shared" si="55"/>
        <v>0</v>
      </c>
      <c r="K111" s="3">
        <v>17818.03</v>
      </c>
      <c r="L111" s="31"/>
      <c r="M111" s="3">
        <v>-17818.03</v>
      </c>
      <c r="N111" s="8">
        <f t="shared" ref="N111:N122" si="67">K111+L111+M111</f>
        <v>0</v>
      </c>
      <c r="O111" s="8">
        <f t="shared" ref="O111:O122" si="68">N111-K111</f>
        <v>-17818.03</v>
      </c>
      <c r="P111" s="381" t="inlineStr">
        <is>
          <t>Исключено: «Вентилятор Канал-ПКВ-Н-50-30-4-220 (Система П2/В3)»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1" s="44" t="s">
        <v>24</v>
      </c>
      <c r="R111" s="44" t="inlineStr">
        <is>
          <t>23/085-И-ОВ, л. 1; 23/085-И-ОВ.С, л. 3–4; предложение VERTRO №2500-009004 от 16.05.2025</t>
        </is>
      </c>
    </row>
    <row r="112" spans="1:18">
      <c r="A112" s="42">
        <v>144</v>
      </c>
      <c r="B112" s="10">
        <v>87</v>
      </c>
      <c r="C112" s="11" t="s">
        <v>187</v>
      </c>
      <c r="D112" s="11" t="s">
        <v>187</v>
      </c>
      <c r="E112" s="12" t="s">
        <v>231</v>
      </c>
      <c r="F112" s="12" t="s">
        <v>231</v>
      </c>
      <c r="G112" s="4" t="s">
        <v>94</v>
      </c>
      <c r="H112" s="1">
        <v>1</v>
      </c>
      <c r="I112" s="2">
        <v>-1</v>
      </c>
      <c r="J112" s="3">
        <f t="shared" si="55"/>
        <v>0</v>
      </c>
      <c r="K112" s="3">
        <v>20196.009999999998</v>
      </c>
      <c r="L112" s="31"/>
      <c r="M112" s="3">
        <v>-20196.009999999998</v>
      </c>
      <c r="N112" s="8">
        <f t="shared" si="67"/>
        <v>0</v>
      </c>
      <c r="O112" s="8">
        <f t="shared" si="68"/>
        <v>-20196.01</v>
      </c>
      <c r="P112" s="381" t="inlineStr">
        <is>
          <t>Исключено: «Вентилятор Канал-ПКВ-Н-60-30-4-220 (Система П2/В3)»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2" s="44" t="s">
        <v>24</v>
      </c>
      <c r="R112" s="44" t="inlineStr">
        <is>
          <t>23/085-И-ОВ, л. 1; 23/085-И-ОВ.С, л. 3–4; предложение VERTRO №2500-009004 от 16.05.2025</t>
        </is>
      </c>
    </row>
    <row r="113" spans="1:18">
      <c r="A113" s="42">
        <v>145</v>
      </c>
      <c r="B113" s="10">
        <v>88</v>
      </c>
      <c r="C113" s="11" t="s">
        <v>187</v>
      </c>
      <c r="D113" s="11" t="s">
        <v>187</v>
      </c>
      <c r="E113" s="12" t="s">
        <v>232</v>
      </c>
      <c r="F113" s="12" t="s">
        <v>232</v>
      </c>
      <c r="G113" s="4" t="s">
        <v>94</v>
      </c>
      <c r="H113" s="1">
        <v>2</v>
      </c>
      <c r="I113" s="2">
        <v>-2</v>
      </c>
      <c r="J113" s="3">
        <f t="shared" si="55"/>
        <v>0</v>
      </c>
      <c r="K113" s="3">
        <v>1682.18</v>
      </c>
      <c r="L113" s="31"/>
      <c r="M113" s="3">
        <v>-1682.18</v>
      </c>
      <c r="N113" s="8">
        <f t="shared" si="67"/>
        <v>0</v>
      </c>
      <c r="O113" s="8">
        <f t="shared" si="68"/>
        <v>-1682.18</v>
      </c>
      <c r="P113" s="381" t="inlineStr">
        <is>
          <t>Исключено: «Гибкая вставка Канал-ГКВ-50-30 (Система П2/В3)» — 2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3" s="44" t="s">
        <v>24</v>
      </c>
      <c r="R113" s="44" t="inlineStr">
        <is>
          <t>23/085-И-ОВ, л. 1; 23/085-И-ОВ.С, л. 3–4; предложение VERTRO №2500-009004 от 16.05.2025</t>
        </is>
      </c>
    </row>
    <row r="114" spans="1:18">
      <c r="A114" s="42">
        <v>146</v>
      </c>
      <c r="B114" s="10">
        <v>89</v>
      </c>
      <c r="C114" s="11" t="s">
        <v>187</v>
      </c>
      <c r="D114" s="11" t="s">
        <v>187</v>
      </c>
      <c r="E114" s="12" t="s">
        <v>233</v>
      </c>
      <c r="F114" s="12" t="s">
        <v>233</v>
      </c>
      <c r="G114" s="4" t="s">
        <v>94</v>
      </c>
      <c r="H114" s="1">
        <v>2</v>
      </c>
      <c r="I114" s="2">
        <v>-2</v>
      </c>
      <c r="J114" s="3">
        <f t="shared" si="55"/>
        <v>0</v>
      </c>
      <c r="K114" s="3">
        <v>1854.98</v>
      </c>
      <c r="L114" s="31"/>
      <c r="M114" s="3">
        <v>-1854.98</v>
      </c>
      <c r="N114" s="8">
        <f t="shared" si="67"/>
        <v>0</v>
      </c>
      <c r="O114" s="8">
        <f t="shared" si="68"/>
        <v>-1854.98</v>
      </c>
      <c r="P114" s="381" t="inlineStr">
        <is>
          <t>Исключено: «Гибкая вставка Канал-ГКВ-60-30 (Система П2/В3)» — 2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4" s="44" t="s">
        <v>24</v>
      </c>
      <c r="R114" s="44" t="inlineStr">
        <is>
          <t>23/085-И-ОВ, л. 1; 23/085-И-ОВ.С, л. 3–4; предложение VERTRO №2500-009004 от 16.05.2025</t>
        </is>
      </c>
    </row>
    <row r="115" spans="1:18">
      <c r="A115" s="42">
        <v>147</v>
      </c>
      <c r="B115" s="10">
        <v>90</v>
      </c>
      <c r="C115" s="11" t="s">
        <v>234</v>
      </c>
      <c r="D115" s="11" t="s">
        <v>234</v>
      </c>
      <c r="E115" s="12" t="s">
        <v>235</v>
      </c>
      <c r="F115" s="12" t="s">
        <v>235</v>
      </c>
      <c r="G115" s="4" t="s">
        <v>195</v>
      </c>
      <c r="H115" s="1">
        <v>1</v>
      </c>
      <c r="I115" s="2">
        <v>0</v>
      </c>
      <c r="J115" s="3">
        <f t="shared" si="55"/>
        <v>1</v>
      </c>
      <c r="K115" s="3">
        <v>5418.46</v>
      </c>
      <c r="L115" s="31"/>
      <c r="M115" s="3"/>
      <c r="N115" s="8">
        <f t="shared" si="67"/>
        <v>5418.46</v>
      </c>
      <c r="O115" s="8">
        <f t="shared" si="68"/>
        <v>0</v>
      </c>
      <c r="P115" s="381" t="inlineStr">
        <is>
          <t>Сохранена установка 1 радиального вентилятора по смете 2018 г. — вентилятор дымоудаления системы ДУ по ОВ.С, лист 3.</t>
        </is>
      </c>
      <c r="Q115" s="44" t="s">
        <v>24</v>
      </c>
      <c r="R115" s="44" t="inlineStr">
        <is>
          <t>23/085-И-ОВ, л. 1; 23/085-И-ОВ.С, л. 3</t>
        </is>
      </c>
    </row>
    <row r="116" spans="1:18">
      <c r="A116" s="42">
        <v>148</v>
      </c>
      <c r="B116" s="10">
        <v>91</v>
      </c>
      <c r="C116" s="11" t="s">
        <v>187</v>
      </c>
      <c r="D116" s="11" t="s">
        <v>187</v>
      </c>
      <c r="E116" s="12" t="s">
        <v>236</v>
      </c>
      <c r="F116" s="12" t="s">
        <v>236</v>
      </c>
      <c r="G116" s="4" t="s">
        <v>94</v>
      </c>
      <c r="H116" s="1">
        <v>1</v>
      </c>
      <c r="I116" s="2">
        <v>-1</v>
      </c>
      <c r="J116" s="3">
        <f t="shared" si="55"/>
        <v>0</v>
      </c>
      <c r="K116" s="3">
        <v>69095.520000000004</v>
      </c>
      <c r="L116" s="31"/>
      <c r="M116" s="3">
        <v>-69095.520000000004</v>
      </c>
      <c r="N116" s="8">
        <f t="shared" si="67"/>
        <v>0</v>
      </c>
      <c r="O116" s="8">
        <f t="shared" si="68"/>
        <v>-69095.52</v>
      </c>
      <c r="P116" s="381" t="inlineStr">
        <is>
          <t>Исключено: «УКРОС61-063-ДУ400-Н-00400/4-У1 (Система ДУ1)»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6" s="44" t="s">
        <v>24</v>
      </c>
      <c r="R116" s="44" t="inlineStr">
        <is>
          <t>23/085-И-ОВ, л. 1; 23/085-И-ОВ.С, л. 3–4; предложение VERTRO №2500-009004 от 16.05.2025</t>
        </is>
      </c>
    </row>
    <row r="117" spans="1:18">
      <c r="A117" s="42">
        <v>149</v>
      </c>
      <c r="B117" s="10">
        <v>92</v>
      </c>
      <c r="C117" s="11" t="s">
        <v>237</v>
      </c>
      <c r="D117" s="11" t="s">
        <v>237</v>
      </c>
      <c r="E117" s="12" t="s">
        <v>238</v>
      </c>
      <c r="F117" s="12" t="s">
        <v>238</v>
      </c>
      <c r="G117" s="4" t="s">
        <v>183</v>
      </c>
      <c r="H117" s="1">
        <v>1</v>
      </c>
      <c r="I117" s="2">
        <v>-1</v>
      </c>
      <c r="J117" s="3">
        <f t="shared" si="55"/>
        <v>0</v>
      </c>
      <c r="K117" s="3">
        <v>2733.35</v>
      </c>
      <c r="L117" s="31"/>
      <c r="M117" s="3">
        <v>-2733.35</v>
      </c>
      <c r="N117" s="8">
        <f t="shared" si="67"/>
        <v>0</v>
      </c>
      <c r="O117" s="8">
        <f t="shared" si="68"/>
        <v>-2733.35</v>
      </c>
      <c r="P117" s="381" t="inlineStr">
        <is>
          <t>Исключено: «Установка узлов прохода вытяжных вентиляционных шахт диаметром патрубка, мм, до 800» — 1 1 узел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7" s="44" t="s">
        <v>24</v>
      </c>
      <c r="R117" s="44" t="inlineStr">
        <is>
          <t>23/085-И-ОВ, л. 1; 23/085-И-ОВ.С, л. 3–4; предложение VERTRO №2500-009004 от 16.05.2025</t>
        </is>
      </c>
    </row>
    <row r="118" spans="1:18">
      <c r="A118" s="42">
        <v>150</v>
      </c>
      <c r="B118" s="10">
        <v>93</v>
      </c>
      <c r="C118" s="11" t="s">
        <v>187</v>
      </c>
      <c r="D118" s="11" t="s">
        <v>187</v>
      </c>
      <c r="E118" s="12" t="s">
        <v>239</v>
      </c>
      <c r="F118" s="12" t="s">
        <v>239</v>
      </c>
      <c r="G118" s="4" t="s">
        <v>94</v>
      </c>
      <c r="H118" s="1">
        <v>1</v>
      </c>
      <c r="I118" s="2">
        <v>-1</v>
      </c>
      <c r="J118" s="3">
        <f t="shared" si="55"/>
        <v>0</v>
      </c>
      <c r="K118" s="3">
        <v>26130.18</v>
      </c>
      <c r="L118" s="31"/>
      <c r="M118" s="3">
        <v>-26130.18</v>
      </c>
      <c r="N118" s="8">
        <f t="shared" si="67"/>
        <v>0</v>
      </c>
      <c r="O118" s="8">
        <f t="shared" si="68"/>
        <v>-26130.18</v>
      </c>
      <c r="P118" s="381" t="inlineStr">
        <is>
          <t>Исключено: «Стакан монтажный СТАМ 402-63-Н (Система ДУ1)»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8" s="44" t="s">
        <v>24</v>
      </c>
      <c r="R118" s="44" t="inlineStr">
        <is>
          <t>23/085-И-ОВ, л. 1; 23/085-И-ОВ.С, л. 3–4; предложение VERTRO №2500-009004 от 16.05.2025</t>
        </is>
      </c>
    </row>
    <row r="119" spans="1:18">
      <c r="A119" s="42">
        <v>151</v>
      </c>
      <c r="B119" s="10">
        <v>94</v>
      </c>
      <c r="C119" s="11" t="s">
        <v>240</v>
      </c>
      <c r="D119" s="11" t="s">
        <v>240</v>
      </c>
      <c r="E119" s="12" t="s">
        <v>241</v>
      </c>
      <c r="F119" s="12" t="s">
        <v>241</v>
      </c>
      <c r="G119" s="4" t="s">
        <v>94</v>
      </c>
      <c r="H119" s="1">
        <v>3</v>
      </c>
      <c r="I119" s="2">
        <v>-3</v>
      </c>
      <c r="J119" s="3">
        <f t="shared" si="55"/>
        <v>0</v>
      </c>
      <c r="K119" s="3">
        <v>3113.49</v>
      </c>
      <c r="L119" s="31"/>
      <c r="M119" s="3">
        <v>-3113.49</v>
      </c>
      <c r="N119" s="8">
        <f t="shared" si="67"/>
        <v>0</v>
      </c>
      <c r="O119" s="8">
        <f t="shared" si="68"/>
        <v>-3113.49</v>
      </c>
      <c r="P119" s="381" t="inlineStr">
        <is>
          <t>Исключено: «Установка заслонок воздушных и клапанов воздушных квр с электрическим или пневматическим приводами» — 3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19" s="44" t="s">
        <v>24</v>
      </c>
      <c r="R119" s="44" t="inlineStr">
        <is>
          <t>23/085-И-ОВ, л. 1; 23/085-И-ОВ.С, л. 3–4; предложение VERTRO №2500-009004 от 16.05.2025</t>
        </is>
      </c>
    </row>
    <row r="120" spans="1:18">
      <c r="A120" s="42">
        <v>152</v>
      </c>
      <c r="B120" s="10">
        <v>95</v>
      </c>
      <c r="C120" s="11" t="s">
        <v>187</v>
      </c>
      <c r="D120" s="11" t="s">
        <v>187</v>
      </c>
      <c r="E120" s="12" t="s">
        <v>242</v>
      </c>
      <c r="F120" s="12" t="s">
        <v>242</v>
      </c>
      <c r="G120" s="4" t="s">
        <v>94</v>
      </c>
      <c r="H120" s="1">
        <v>2</v>
      </c>
      <c r="I120" s="2">
        <v>-2</v>
      </c>
      <c r="J120" s="3">
        <f t="shared" si="55"/>
        <v>0</v>
      </c>
      <c r="K120" s="3">
        <v>30634.62</v>
      </c>
      <c r="L120" s="31"/>
      <c r="M120" s="3">
        <v>-30634.62</v>
      </c>
      <c r="N120" s="8">
        <f t="shared" si="67"/>
        <v>0</v>
      </c>
      <c r="O120" s="8">
        <f t="shared" si="68"/>
        <v>-30634.62</v>
      </c>
      <c r="P120" s="381" t="inlineStr">
        <is>
          <t>Исключено: «Клапан Канал-Регуляр-50-30-1*LF24-SR (Система П2/В3)» — 2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20" s="44" t="s">
        <v>24</v>
      </c>
      <c r="R120" s="44" t="inlineStr">
        <is>
          <t>23/085-И-ОВ, л. 1; 23/085-И-ОВ.С, л. 3–4; предложение VERTRO №2500-009004 от 16.05.2025</t>
        </is>
      </c>
    </row>
    <row r="121" spans="1:18">
      <c r="A121" s="42">
        <v>153</v>
      </c>
      <c r="B121" s="10">
        <v>96</v>
      </c>
      <c r="C121" s="11" t="s">
        <v>187</v>
      </c>
      <c r="D121" s="11" t="s">
        <v>187</v>
      </c>
      <c r="E121" s="12" t="s">
        <v>243</v>
      </c>
      <c r="F121" s="12" t="s">
        <v>243</v>
      </c>
      <c r="G121" s="4" t="s">
        <v>94</v>
      </c>
      <c r="H121" s="1">
        <v>1</v>
      </c>
      <c r="I121" s="2">
        <v>-1</v>
      </c>
      <c r="J121" s="3">
        <f t="shared" si="55"/>
        <v>0</v>
      </c>
      <c r="K121" s="3">
        <v>15580.95</v>
      </c>
      <c r="L121" s="31"/>
      <c r="M121" s="3">
        <v>-15580.95</v>
      </c>
      <c r="N121" s="8">
        <f t="shared" si="67"/>
        <v>0</v>
      </c>
      <c r="O121" s="8">
        <f t="shared" si="68"/>
        <v>-15580.95</v>
      </c>
      <c r="P121" s="381" t="inlineStr">
        <is>
          <t>Исключено: «Клапан Канал-Регуляр-60-30-1*LF24-SR (Система П2/В3)»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21" s="44" t="s">
        <v>24</v>
      </c>
      <c r="R121" s="44" t="inlineStr">
        <is>
          <t>23/085-И-ОВ, л. 1; 23/085-И-ОВ.С, л. 3–4; предложение VERTRO №2500-009004 от 16.05.2025</t>
        </is>
      </c>
    </row>
    <row r="122" spans="1:18">
      <c r="A122" s="42">
        <v>154</v>
      </c>
      <c r="B122" s="10">
        <v>97</v>
      </c>
      <c r="C122" s="11" t="s">
        <v>244</v>
      </c>
      <c r="D122" s="11" t="s">
        <v>244</v>
      </c>
      <c r="E122" s="12" t="s">
        <v>245</v>
      </c>
      <c r="F122" s="12" t="s">
        <v>245</v>
      </c>
      <c r="G122" s="4" t="s">
        <v>94</v>
      </c>
      <c r="H122" s="1">
        <v>1</v>
      </c>
      <c r="I122" s="2">
        <v>-1</v>
      </c>
      <c r="J122" s="3">
        <f t="shared" si="55"/>
        <v>0</v>
      </c>
      <c r="K122" s="3">
        <v>6677.8</v>
      </c>
      <c r="L122" s="31"/>
      <c r="M122" s="3">
        <v>-6677.8</v>
      </c>
      <c r="N122" s="8">
        <f t="shared" si="67"/>
        <v>0</v>
      </c>
      <c r="O122" s="8">
        <f t="shared" si="68"/>
        <v>-6677.8</v>
      </c>
      <c r="P122" s="381" t="inlineStr">
        <is>
          <t>Исключено: «Установка фильтров воздушных (сухих) производительностью тыс.м3/час, до 10»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22" s="44" t="s">
        <v>24</v>
      </c>
      <c r="R122" s="44" t="inlineStr">
        <is>
          <t>23/085-И-ОВ, л. 1; 23/085-И-ОВ.С, л. 3–4; предложение VERTRO №2500-009004 от 16.05.2025</t>
        </is>
      </c>
    </row>
    <row r="123" spans="1:18">
      <c r="A123" s="42">
        <v>155</v>
      </c>
      <c r="B123" s="10">
        <v>98</v>
      </c>
      <c r="C123" s="11" t="s">
        <v>187</v>
      </c>
      <c r="D123" s="11" t="s">
        <v>187</v>
      </c>
      <c r="E123" s="12" t="s">
        <v>246</v>
      </c>
      <c r="F123" s="12" t="s">
        <v>246</v>
      </c>
      <c r="G123" s="4" t="s">
        <v>94</v>
      </c>
      <c r="H123" s="1">
        <v>1</v>
      </c>
      <c r="I123" s="2">
        <v>-1</v>
      </c>
      <c r="J123" s="3">
        <f t="shared" si="55"/>
        <v>0</v>
      </c>
      <c r="K123" s="3">
        <v>3161.12</v>
      </c>
      <c r="L123" s="31"/>
      <c r="M123" s="3">
        <v>-3161.12</v>
      </c>
      <c r="N123" s="8">
        <f t="shared" ref="N123:N153" si="69">K123+L123+M123</f>
        <v>0</v>
      </c>
      <c r="O123" s="8">
        <f t="shared" si="2"/>
        <v>-3161.12</v>
      </c>
      <c r="P123" s="381" t="inlineStr">
        <is>
          <t>Исключено: «Фильтр Канал-ФКП-50-30-G4 (Система П2/В3)» — 1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23" s="44" t="s">
        <v>24</v>
      </c>
      <c r="R123" s="44" t="inlineStr">
        <is>
          <t>23/085-И-ОВ, л. 1; 23/085-И-ОВ.С, л. 3–4; предложение VERTRO №2500-009004 от 16.05.2025</t>
        </is>
      </c>
    </row>
    <row r="124" spans="1:18">
      <c r="A124" s="42"/>
      <c r="B124" s="286" t="s">
        <v>247</v>
      </c>
      <c r="C124" s="286"/>
      <c r="D124" s="286"/>
      <c r="E124" s="286"/>
      <c r="F124" s="286"/>
      <c r="G124" s="286"/>
      <c r="H124" s="286"/>
      <c r="I124" s="286"/>
      <c r="J124" s="3"/>
      <c r="K124" s="8"/>
      <c r="L124" s="32"/>
      <c r="M124" s="46"/>
      <c r="N124" s="8"/>
      <c r="O124" s="8"/>
      <c r="P124" s="42"/>
      <c r="Q124" s="51"/>
      <c r="R124" s="51"/>
    </row>
    <row r="125" spans="1:18">
      <c r="A125" s="42">
        <v>156</v>
      </c>
      <c r="B125" s="10">
        <v>99</v>
      </c>
      <c r="C125" s="11" t="s">
        <v>248</v>
      </c>
      <c r="D125" s="11" t="s">
        <v>248</v>
      </c>
      <c r="E125" s="12" t="s">
        <v>249</v>
      </c>
      <c r="F125" s="12" t="s">
        <v>249</v>
      </c>
      <c r="G125" s="4" t="s">
        <v>94</v>
      </c>
      <c r="H125" s="1">
        <v>3</v>
      </c>
      <c r="I125" s="2">
        <v>-3</v>
      </c>
      <c r="J125" s="3">
        <f t="shared" si="55"/>
        <v>0</v>
      </c>
      <c r="K125" s="3">
        <v>22111.77</v>
      </c>
      <c r="L125" s="31"/>
      <c r="M125" s="3">
        <v>-22111.77</v>
      </c>
      <c r="N125" s="8">
        <f t="shared" ref="N125:N131" si="70">K125+L125+M125</f>
        <v>0</v>
      </c>
      <c r="O125" s="8">
        <f t="shared" ref="O125:O131" si="71">N125-K125</f>
        <v>-22111.77</v>
      </c>
      <c r="P125" s="381" t="inlineStr">
        <is>
          <t>Исключены пусконаладочные работы «Сеть установки вентиляции и кондиционирования воздуха при количестве сечений до: 10» (3 шт) из сметы 2018 г. по разделу ОВ: пусконаладочные работы систем вентиляции учтены в ЛСР 09-01-02 «ПНР. Вентиляция».</t>
        </is>
      </c>
      <c r="Q125" s="44" t="s">
        <v>24</v>
      </c>
      <c r="R125" s="44" t="inlineStr">
        <is>
          <t>23/085-И-ИОС4-ТЧ, л. 3–6</t>
        </is>
      </c>
    </row>
    <row r="126" spans="1:18">
      <c r="A126" s="42">
        <v>157</v>
      </c>
      <c r="B126" s="10">
        <v>100</v>
      </c>
      <c r="C126" s="11" t="s">
        <v>250</v>
      </c>
      <c r="D126" s="11" t="s">
        <v>250</v>
      </c>
      <c r="E126" s="12" t="s">
        <v>251</v>
      </c>
      <c r="F126" s="12" t="s">
        <v>252</v>
      </c>
      <c r="G126" s="4" t="s">
        <v>253</v>
      </c>
      <c r="H126" s="1">
        <v>1</v>
      </c>
      <c r="I126" s="2">
        <v>-1</v>
      </c>
      <c r="J126" s="3">
        <f t="shared" si="55"/>
        <v>0</v>
      </c>
      <c r="K126" s="3">
        <v>1705.3</v>
      </c>
      <c r="L126" s="31"/>
      <c r="M126" s="3">
        <v>-1705.3</v>
      </c>
      <c r="N126" s="8">
        <f t="shared" si="70"/>
        <v>0</v>
      </c>
      <c r="O126" s="8">
        <f t="shared" si="71"/>
        <v>-1705.3</v>
      </c>
      <c r="P126" s="381" t="inlineStr">
        <is>
          <t>Исключены пусконаладочные работы «Установка теплообменная количество нагревателей 1» (1 устройство) из сметы 2018 г. по разделу ОВ: пусконаладочные работы систем вентиляции учтены в ЛСР 09-01-02 «ПНР. Вентиляция».</t>
        </is>
      </c>
      <c r="Q126" s="44" t="s">
        <v>24</v>
      </c>
      <c r="R126" s="44" t="inlineStr">
        <is>
          <t>23/085-И-ИОС4-ТЧ, л. 3–6</t>
        </is>
      </c>
    </row>
    <row r="127" spans="1:18">
      <c r="A127" s="42">
        <v>158</v>
      </c>
      <c r="B127" s="10">
        <v>101</v>
      </c>
      <c r="C127" s="11" t="s">
        <v>254</v>
      </c>
      <c r="D127" s="11" t="s">
        <v>254</v>
      </c>
      <c r="E127" s="12" t="s">
        <v>255</v>
      </c>
      <c r="F127" s="12" t="s">
        <v>256</v>
      </c>
      <c r="G127" s="4" t="s">
        <v>253</v>
      </c>
      <c r="H127" s="1">
        <v>1</v>
      </c>
      <c r="I127" s="2">
        <v>-1</v>
      </c>
      <c r="J127" s="3">
        <f t="shared" si="55"/>
        <v>0</v>
      </c>
      <c r="K127" s="3">
        <v>2420.1</v>
      </c>
      <c r="L127" s="31"/>
      <c r="M127" s="3">
        <v>-2420.1</v>
      </c>
      <c r="N127" s="8">
        <f t="shared" si="70"/>
        <v>0</v>
      </c>
      <c r="O127" s="8">
        <f t="shared" si="71"/>
        <v>-2420.1</v>
      </c>
      <c r="P127" s="381" t="inlineStr">
        <is>
          <t>Исключены пусконаладочные работы «Вентилятор осевой с входными элементами сети, установленный в воздуховоде, шахте, проеме, или крышного типа,» (1 устройство) из сметы 2018 г. по разделу ОВ: пусконаладочные работы систем вентиляции учтены в ЛСР 09-01-02 «ПНР. Вентиляция».</t>
        </is>
      </c>
      <c r="Q127" s="44" t="s">
        <v>24</v>
      </c>
      <c r="R127" s="44" t="inlineStr">
        <is>
          <t>23/085-И-ИОС4-ТЧ, л. 3–6</t>
        </is>
      </c>
    </row>
    <row r="128" spans="1:18">
      <c r="A128" s="42">
        <v>159</v>
      </c>
      <c r="B128" s="10">
        <v>102</v>
      </c>
      <c r="C128" s="11" t="s">
        <v>257</v>
      </c>
      <c r="D128" s="11" t="s">
        <v>257</v>
      </c>
      <c r="E128" s="12" t="s">
        <v>258</v>
      </c>
      <c r="F128" s="12" t="s">
        <v>259</v>
      </c>
      <c r="G128" s="4" t="s">
        <v>253</v>
      </c>
      <c r="H128" s="1">
        <v>2</v>
      </c>
      <c r="I128" s="2">
        <v>-2</v>
      </c>
      <c r="J128" s="3">
        <f t="shared" ref="J128:J146" si="72">H128+I128</f>
        <v>0</v>
      </c>
      <c r="K128" s="3">
        <v>4988.3100000000004</v>
      </c>
      <c r="L128" s="31"/>
      <c r="M128" s="3">
        <v>-4988.3100000000004</v>
      </c>
      <c r="N128" s="8">
        <f t="shared" si="70"/>
        <v>0</v>
      </c>
      <c r="O128" s="8">
        <f t="shared" si="71"/>
        <v>-4988.31</v>
      </c>
      <c r="P128" s="381" t="inlineStr">
        <is>
          <t>Исключены пусконаладочные работы «Вентилятор радиальный (центробежный), диаметральный или крышный, № дo 5» (2 устройство) из сметы 2018 г. по разделу ОВ: пусконаладочные работы систем вентиляции учтены в ЛСР 09-01-02 «ПНР. Вентиляция».</t>
        </is>
      </c>
      <c r="Q128" s="44" t="s">
        <v>24</v>
      </c>
      <c r="R128" s="44" t="inlineStr">
        <is>
          <t>23/085-И-ИОС4-ТЧ, л. 3–6</t>
        </is>
      </c>
    </row>
    <row r="129" spans="1:18">
      <c r="A129" s="42">
        <v>160</v>
      </c>
      <c r="B129" s="10">
        <v>103</v>
      </c>
      <c r="C129" s="11" t="s">
        <v>260</v>
      </c>
      <c r="D129" s="11" t="s">
        <v>260</v>
      </c>
      <c r="E129" s="12" t="s">
        <v>261</v>
      </c>
      <c r="F129" s="12" t="s">
        <v>262</v>
      </c>
      <c r="G129" s="4" t="s">
        <v>253</v>
      </c>
      <c r="H129" s="1">
        <v>8</v>
      </c>
      <c r="I129" s="2">
        <v>-8</v>
      </c>
      <c r="J129" s="3">
        <f t="shared" si="72"/>
        <v>0</v>
      </c>
      <c r="K129" s="3">
        <v>17688.91</v>
      </c>
      <c r="L129" s="31"/>
      <c r="M129" s="3">
        <v>-17688.91</v>
      </c>
      <c r="N129" s="8">
        <f t="shared" si="70"/>
        <v>0</v>
      </c>
      <c r="O129" s="8">
        <f t="shared" si="71"/>
        <v>-17688.91</v>
      </c>
      <c r="P129" s="381" t="inlineStr">
        <is>
          <t>Исключены пусконаладочные работы «Регулировочно-запорные устройства: клапан oгнeзaдepживaющий» (8 устройство) из сметы 2018 г. по разделу ОВ: пусконаладочные работы систем вентиляции учтены в ЛСР 09-01-02 «ПНР. Вентиляция».</t>
        </is>
      </c>
      <c r="Q129" s="44" t="s">
        <v>24</v>
      </c>
      <c r="R129" s="44" t="inlineStr">
        <is>
          <t>23/085-И-ИОС4-ТЧ, л. 3–6</t>
        </is>
      </c>
    </row>
    <row r="130" spans="1:18">
      <c r="A130" s="42">
        <v>161</v>
      </c>
      <c r="B130" s="10">
        <v>104</v>
      </c>
      <c r="C130" s="11" t="s">
        <v>263</v>
      </c>
      <c r="D130" s="11" t="s">
        <v>263</v>
      </c>
      <c r="E130" s="12" t="s">
        <v>264</v>
      </c>
      <c r="F130" s="12" t="s">
        <v>265</v>
      </c>
      <c r="G130" s="4" t="s">
        <v>266</v>
      </c>
      <c r="H130" s="1">
        <v>18</v>
      </c>
      <c r="I130" s="2">
        <v>-18</v>
      </c>
      <c r="J130" s="3">
        <f t="shared" si="72"/>
        <v>0</v>
      </c>
      <c r="K130" s="3">
        <v>29599.040000000001</v>
      </c>
      <c r="L130" s="31"/>
      <c r="M130" s="3">
        <v>-29599.040000000001</v>
      </c>
      <c r="N130" s="8">
        <f t="shared" si="70"/>
        <v>0</v>
      </c>
      <c r="O130" s="8">
        <f t="shared" si="71"/>
        <v>-29599.04</v>
      </c>
      <c r="P130" s="381" t="inlineStr">
        <is>
          <t>Исключены пусконаладочные работы «Система воздухораспредeлeния в одном помещении при количестве приточных нacaдкoв (вoздуxopacпpeдeлитeлeй) до:» (18 помещение) из сметы 2018 г. по разделу ОВ: пусконаладочные работы систем вентиляции учтены в ЛСР 09-01-02 «ПНР. Вентиляция».</t>
        </is>
      </c>
      <c r="Q130" s="44" t="s">
        <v>24</v>
      </c>
      <c r="R130" s="44" t="inlineStr">
        <is>
          <t>23/085-И-ИОС4-ТЧ, л. 3–6</t>
        </is>
      </c>
    </row>
    <row r="131" spans="1:18">
      <c r="A131" s="42">
        <v>162</v>
      </c>
      <c r="B131" s="10">
        <v>105</v>
      </c>
      <c r="C131" s="11" t="s">
        <v>267</v>
      </c>
      <c r="D131" s="11" t="s">
        <v>267</v>
      </c>
      <c r="E131" s="12" t="s">
        <v>268</v>
      </c>
      <c r="F131" s="12" t="s">
        <v>269</v>
      </c>
      <c r="G131" s="4" t="s">
        <v>270</v>
      </c>
      <c r="H131" s="1">
        <v>4</v>
      </c>
      <c r="I131" s="2">
        <v>-4</v>
      </c>
      <c r="J131" s="3">
        <f t="shared" si="72"/>
        <v>0</v>
      </c>
      <c r="K131" s="3">
        <v>119725.75</v>
      </c>
      <c r="L131" s="31"/>
      <c r="M131" s="3">
        <v>-119725.75</v>
      </c>
      <c r="N131" s="8">
        <f t="shared" si="70"/>
        <v>0</v>
      </c>
      <c r="O131" s="8">
        <f t="shared" si="71"/>
        <v>-119725.75</v>
      </c>
      <c r="P131" s="381" t="inlineStr">
        <is>
          <t>Исключены пусконаладочные работы «Система подпора в лестничных клетках и в лифтовых шахтах, при количестве обслуживаемых этажей: до 6» (4 система) из сметы 2018 г. по разделу ОВ: пусконаладочные работы систем вентиляции учтены в ЛСР 09-01-02 «ПНР. Вентиляция».</t>
        </is>
      </c>
      <c r="Q131" s="44" t="s">
        <v>24</v>
      </c>
      <c r="R131" s="44" t="inlineStr">
        <is>
          <t>23/085-И-ИОС4-ТЧ, л. 3–6</t>
        </is>
      </c>
    </row>
    <row r="132" spans="1:18">
      <c r="A132" s="42">
        <v>163</v>
      </c>
      <c r="B132" s="10">
        <v>106</v>
      </c>
      <c r="C132" s="11" t="s">
        <v>271</v>
      </c>
      <c r="D132" s="11" t="s">
        <v>271</v>
      </c>
      <c r="E132" s="12" t="s">
        <v>272</v>
      </c>
      <c r="F132" s="12" t="s">
        <v>273</v>
      </c>
      <c r="G132" s="4" t="s">
        <v>270</v>
      </c>
      <c r="H132" s="1">
        <v>1</v>
      </c>
      <c r="I132" s="2">
        <v>-1</v>
      </c>
      <c r="J132" s="3">
        <f t="shared" si="72"/>
        <v>0</v>
      </c>
      <c r="K132" s="3">
        <v>24379.94</v>
      </c>
      <c r="L132" s="31"/>
      <c r="M132" s="3">
        <v>-24379.94</v>
      </c>
      <c r="N132" s="8">
        <f t="shared" ref="N132" si="73">K132+L132+M132</f>
        <v>0</v>
      </c>
      <c r="O132" s="8">
        <f t="shared" ref="O132" si="74">N132-K132</f>
        <v>-24379.94</v>
      </c>
      <c r="P132" s="381" t="inlineStr">
        <is>
          <t>Исключены пусконаладочные работы «Система дымoудaлeния, при количестве обслуживаемых этажей: до 6» (1 система) из сметы 2018 г. по разделу ОВ: пусконаладочные работы систем вентиляции учтены в ЛСР 09-01-02 «ПНР. Вентиляция».</t>
        </is>
      </c>
      <c r="Q132" s="44" t="s">
        <v>24</v>
      </c>
      <c r="R132" s="44" t="inlineStr">
        <is>
          <t>23/085-И-ИОС4-ТЧ, л. 3–6</t>
        </is>
      </c>
    </row>
    <row r="133" spans="1:18">
      <c r="A133" s="42"/>
      <c r="B133" s="286" t="s">
        <v>274</v>
      </c>
      <c r="C133" s="286"/>
      <c r="D133" s="286"/>
      <c r="E133" s="286"/>
      <c r="F133" s="286"/>
      <c r="G133" s="286"/>
      <c r="H133" s="286"/>
      <c r="I133" s="286"/>
      <c r="J133" s="3"/>
      <c r="K133" s="8"/>
      <c r="L133" s="32"/>
      <c r="M133" s="46"/>
      <c r="N133" s="8"/>
      <c r="O133" s="8"/>
      <c r="P133" s="42"/>
      <c r="Q133" s="51"/>
      <c r="R133" s="51"/>
    </row>
    <row r="134" spans="1:18">
      <c r="A134" s="42">
        <v>164</v>
      </c>
      <c r="B134" s="216" t="s">
        <v>275</v>
      </c>
      <c r="C134" s="217" t="s">
        <v>276</v>
      </c>
      <c r="D134" s="217" t="s">
        <v>276</v>
      </c>
      <c r="E134" s="218" t="s">
        <v>277</v>
      </c>
      <c r="F134" s="218" t="s">
        <v>278</v>
      </c>
      <c r="G134" s="219" t="s">
        <v>279</v>
      </c>
      <c r="H134" s="228">
        <v>0.70176000000000005</v>
      </c>
      <c r="I134" s="229">
        <v>-0.70176</v>
      </c>
      <c r="J134" s="230">
        <f t="shared" si="72"/>
        <v>0</v>
      </c>
      <c r="K134" s="230">
        <v>29504.93</v>
      </c>
      <c r="L134" s="31">
        <v>0</v>
      </c>
      <c r="M134" s="3">
        <v>-29504.93</v>
      </c>
      <c r="N134" s="8">
        <f t="shared" ref="N134:N135" si="75">K134+L134+M134</f>
        <v>0</v>
      </c>
      <c r="O134" s="8">
        <f t="shared" ref="O134:O135" si="76">N134-K134</f>
        <v>-29504.93</v>
      </c>
      <c r="P134" s="381" t="inlineStr">
        <is>
          <t>Исключена установка стальных радиаторов (344 секции, 0,70176 × 100 кВт) по утверждённой смете 2018 г.: в откорректированной ПД приняты биметаллические радиаторы Baze 500 Rifal — 590 секций (ОВ.С, лист 1), их поставка и установка учтены в п. 240 и 267.</t>
        </is>
      </c>
      <c r="Q134" s="44" t="s">
        <v>24</v>
      </c>
      <c r="R134" s="44" t="inlineStr">
        <is>
          <t>23/085-И-ИОС4-ТЧ, л. 2–3; 23/085-И-ОВ, л. 2–9; 23/085-И-ОВ.С, л. 1–3</t>
        </is>
      </c>
    </row>
    <row r="135" spans="1:18">
      <c r="A135" s="42">
        <v>165</v>
      </c>
      <c r="B135" s="10">
        <v>108</v>
      </c>
      <c r="C135" s="11" t="s">
        <v>280</v>
      </c>
      <c r="D135" s="11" t="s">
        <v>281</v>
      </c>
      <c r="E135" s="12" t="s">
        <v>282</v>
      </c>
      <c r="F135" s="12" t="s">
        <v>282</v>
      </c>
      <c r="G135" s="4" t="s">
        <v>283</v>
      </c>
      <c r="H135" s="224">
        <v>344</v>
      </c>
      <c r="I135" s="2">
        <v>-344</v>
      </c>
      <c r="J135" s="3">
        <f t="shared" si="72"/>
        <v>0</v>
      </c>
      <c r="K135" s="3">
        <v>204656.88</v>
      </c>
      <c r="L135" s="31"/>
      <c r="M135" s="3">
        <v>-204656.88</v>
      </c>
      <c r="N135" s="8">
        <f t="shared" si="75"/>
        <v>0</v>
      </c>
      <c r="O135" s="8">
        <f t="shared" si="76"/>
        <v>-204656.88</v>
      </c>
      <c r="P135" s="381" t="inlineStr">
        <is>
          <t>Исключено: «Радиаторы биметаллические отопительные секционные, размер секции 80x95x560 мм, межосевое расстояние 500 мм,» — 344 секция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35" s="44" t="s">
        <v>24</v>
      </c>
      <c r="R135" s="44" t="inlineStr">
        <is>
          <t>23/085-И-ИОС4-ТЧ, л. 2–3; 23/085-И-ОВ, л. 2–9; 23/085-И-ОВ.С, л. 1–3</t>
        </is>
      </c>
    </row>
    <row r="136" spans="1:18">
      <c r="A136" s="42">
        <v>166</v>
      </c>
      <c r="B136" s="10">
        <v>109</v>
      </c>
      <c r="C136" s="11" t="s">
        <v>284</v>
      </c>
      <c r="D136" s="11" t="s">
        <v>284</v>
      </c>
      <c r="E136" s="12" t="inlineStr">
        <is>
          <t>УЗЛЫ ДЛЯ НИЖНЕГО ПОДКЛЮЧЕНИЯ ОТОПИТЕЛЬНЫХ ПРИБОРОВ ПРИ ПРОКЛАДКЕ ДВУХТРУБНОЙ СИСТЕМЫ ОТОПЛЕНИЯ, НИКЕЛИРОВАННЫЕ, С ВЕНТИЛЬНОЙ ВСТАВКОЙ, ВНУТРЕННЕЙ РЕЗЬБОЙ, ТИП VECOTEC RP 1/2, ПРОПУСКНАЯ СПОСОБНОСТЬ 1,23 М3/Ч, ДИАМЕТР УСЛОВНОГО ПРОХОДА 15ММ</t>
        </is>
      </c>
      <c r="F136" s="12" t="inlineStr">
        <is>
          <t>УЗЛЫ ДЛЯ НИЖНЕГО ПОДКЛЮЧЕНИЯ ОТОПИТЕЛЬНЫХ ПРИБОРОВ ПРИ ПРОКЛАДКЕ ДВУХТРУБНОЙ СИСТЕМЫ ОТОПЛЕНИЯ, НИКЕЛИРОВАННЫЕ, С ВЕНТИЛЬНОЙ ВСТАВКОЙ, ВНУТРЕННЕЙ РЕЗЬБОЙ, ТИП VECOTEC RP 1/2, ПРОПУСКНАЯ СПОСОБНОСТЬ 1,23 М3/Ч, ДИАМЕТР УСЛОВНОГО ПРОХОДА 15ММ</t>
        </is>
      </c>
      <c r="G136" s="4" t="s">
        <v>94</v>
      </c>
      <c r="H136" s="227">
        <v>36</v>
      </c>
      <c r="I136" s="2">
        <v>-36</v>
      </c>
      <c r="J136" s="3">
        <f t="shared" si="72"/>
        <v>0</v>
      </c>
      <c r="K136" s="3">
        <v>45042.29</v>
      </c>
      <c r="L136" s="31"/>
      <c r="M136" s="3">
        <v>-45042.29</v>
      </c>
      <c r="N136" s="8">
        <f t="shared" ref="N136" si="77">K136+L136+M136</f>
        <v>0</v>
      </c>
      <c r="O136" s="8">
        <f t="shared" ref="O136" si="78">N136-K136</f>
        <v>-45042.29</v>
      </c>
      <c r="P136" s="381" t="inlineStr">
        <is>
          <t>Исключено: «Узлы для нижнего подключения отопительных приборов при прокладке двухтрубной системы отопления,» — 36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36" s="44" t="s">
        <v>24</v>
      </c>
      <c r="R136" s="44" t="inlineStr">
        <is>
          <t>23/085-И-ИОС4-ТЧ, л. 2–3; 23/085-И-ОВ, л. 2–9; 23/085-И-ОВ.С, л. 1–3</t>
        </is>
      </c>
    </row>
    <row r="137" spans="1:18">
      <c r="A137" s="42">
        <v>167</v>
      </c>
      <c r="B137" s="10">
        <v>110</v>
      </c>
      <c r="C137" s="11" t="s">
        <v>285</v>
      </c>
      <c r="D137" s="11" t="s">
        <v>285</v>
      </c>
      <c r="E137" s="12" t="s">
        <v>286</v>
      </c>
      <c r="F137" s="12" t="s">
        <v>286</v>
      </c>
      <c r="G137" s="4" t="s">
        <v>94</v>
      </c>
      <c r="H137" s="7">
        <v>72</v>
      </c>
      <c r="I137" s="2">
        <v>-72</v>
      </c>
      <c r="J137" s="3">
        <f t="shared" si="72"/>
        <v>0</v>
      </c>
      <c r="K137" s="3">
        <v>42039.82</v>
      </c>
      <c r="L137" s="31"/>
      <c r="M137" s="3">
        <v>-42039.82</v>
      </c>
      <c r="N137" s="8">
        <f t="shared" ref="N137" si="79">K137+L137+M137</f>
        <v>0</v>
      </c>
      <c r="O137" s="8">
        <f t="shared" ref="O137" si="80">N137-K137</f>
        <v>-42039.82</v>
      </c>
      <c r="P137" s="381" t="inlineStr">
        <is>
          <t>Исключено: «Кран шаровой латунный полнопроходной techno-a (аналог v665), т макс.=120°с, р=1,6 мпа, диаметр 20 мм» — 72 шт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37" s="44" t="s">
        <v>24</v>
      </c>
      <c r="R137" s="44" t="inlineStr">
        <is>
          <t>23/085-И-ИОС4-ТЧ, л. 2–3; 23/085-И-ОВ, л. 2–9; 23/085-И-ОВ.С, л. 1–3</t>
        </is>
      </c>
    </row>
    <row r="138" spans="1:18">
      <c r="A138" s="42">
        <v>168</v>
      </c>
      <c r="B138" s="216" t="s">
        <v>287</v>
      </c>
      <c r="C138" s="217" t="s">
        <v>288</v>
      </c>
      <c r="D138" s="217" t="inlineStr">
        <is>
          <t>3.16-6-2</t>
        </is>
      </c>
      <c r="E138" s="218" t="s">
        <v>289</v>
      </c>
      <c r="F138" s="218" t="inlineStr">
        <is>
          <t>Прокладка трубопроводов отопления из стальных водогазопроводных неоцинкованных труб диаметром до 40 мм</t>
        </is>
      </c>
      <c r="G138" s="4" t="s">
        <v>34</v>
      </c>
      <c r="H138" s="1">
        <v>0.3</v>
      </c>
      <c r="I138" s="2">
        <v>2.64</v>
      </c>
      <c r="J138" s="3">
        <f t="shared" si="72"/>
        <v>2.94</v>
      </c>
      <c r="K138" s="3">
        <v>10063.950000000001</v>
      </c>
      <c r="L138" s="31">
        <v>261287.41</v>
      </c>
      <c r="M138" s="3"/>
      <c r="N138" s="8">
        <f t="shared" ref="N138:N146" si="81">K138+L138+M138</f>
        <v>271351.36</v>
      </c>
      <c r="O138" s="8">
        <f t="shared" ref="O138:O146" si="82">N138-K138</f>
        <v>261287.41</v>
      </c>
      <c r="P138" s="381" t="inlineStr">
        <is>
          <t>Прокладка трубопроводов отопления из стальных водогазопроводных труб Ø15 — 294 м (30 м по смете 2018 г. и 264 м добавлено) по ОВ.С, лист 2.</t>
        </is>
      </c>
      <c r="Q138" s="44" t="s">
        <v>24</v>
      </c>
      <c r="R138" s="44" t="inlineStr">
        <is>
          <t>23/085-И-ИОС4-ТЧ, л. 2–3; 23/085-И-ОВ, л. 2–9; 23/085-И-ОВ.С, л. 1–3</t>
        </is>
      </c>
    </row>
    <row r="139" spans="1:18">
      <c r="A139" s="42">
        <v>169</v>
      </c>
      <c r="B139" s="10">
        <v>112</v>
      </c>
      <c r="C139" s="11" t="s">
        <v>290</v>
      </c>
      <c r="D139" s="11" t="s">
        <v>290</v>
      </c>
      <c r="E139" s="12" t="s">
        <v>291</v>
      </c>
      <c r="F139" s="12" t="s">
        <v>292</v>
      </c>
      <c r="G139" s="4" t="s">
        <v>34</v>
      </c>
      <c r="H139" s="7">
        <v>1.2</v>
      </c>
      <c r="I139" s="2">
        <v>-0.52</v>
      </c>
      <c r="J139" s="3">
        <f t="shared" si="72"/>
        <v>0.68</v>
      </c>
      <c r="K139" s="3">
        <v>44662.8</v>
      </c>
      <c r="L139" s="31"/>
      <c r="M139" s="3">
        <v>-19353.87</v>
      </c>
      <c r="N139" s="8">
        <f t="shared" si="81"/>
        <v>25308.93</v>
      </c>
      <c r="O139" s="8">
        <f t="shared" si="82"/>
        <v>-19353.87</v>
      </c>
      <c r="P139" s="381" t="inlineStr">
        <is>
          <t>Сохранена прокладка трубопроводов отопления Ø20 в объёме 68 м (исключено 52 м сметы 2018 г.) по ОВ.С, лист 2.</t>
        </is>
      </c>
      <c r="Q139" s="44" t="s">
        <v>24</v>
      </c>
      <c r="R139" s="44" t="inlineStr">
        <is>
          <t>23/085-И-ИОС4-ТЧ, л. 2–3; 23/085-И-ОВ, л. 2–9; 23/085-И-ОВ.С, л. 1–3</t>
        </is>
      </c>
    </row>
    <row r="140" spans="1:18">
      <c r="A140" s="42">
        <v>170</v>
      </c>
      <c r="B140" s="10">
        <v>113</v>
      </c>
      <c r="C140" s="11" t="s">
        <v>293</v>
      </c>
      <c r="D140" s="11" t="s">
        <v>293</v>
      </c>
      <c r="E140" s="12" t="s">
        <v>294</v>
      </c>
      <c r="F140" s="12" t="s">
        <v>294</v>
      </c>
      <c r="G140" s="4" t="s">
        <v>295</v>
      </c>
      <c r="H140" s="1">
        <v>0.02</v>
      </c>
      <c r="I140" s="2">
        <v>-0.02</v>
      </c>
      <c r="J140" s="3">
        <f t="shared" si="72"/>
        <v>0</v>
      </c>
      <c r="K140" s="3">
        <v>2547.21</v>
      </c>
      <c r="L140" s="31"/>
      <c r="M140" s="3">
        <v>-2547.21</v>
      </c>
      <c r="N140" s="8">
        <f t="shared" si="81"/>
        <v>0</v>
      </c>
      <c r="O140" s="8">
        <f t="shared" si="82"/>
        <v>-2547.21</v>
      </c>
      <c r="P140" s="381" t="inlineStr">
        <is>
          <t>Исключено: «Подвески пружинные, жесткие» — 0,02 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40" s="44" t="s">
        <v>24</v>
      </c>
      <c r="R140" s="44" t="inlineStr">
        <is>
          <t>23/085-И-ИОС4-ТЧ, л. 2–3; 23/085-И-ОВ, л. 2–9; 23/085-И-ОВ.С, л. 1–3</t>
        </is>
      </c>
    </row>
    <row r="141" spans="1:18">
      <c r="A141" s="42">
        <v>171</v>
      </c>
      <c r="B141" s="10">
        <v>114</v>
      </c>
      <c r="C141" s="11" t="s">
        <v>296</v>
      </c>
      <c r="D141" s="11" t="s">
        <v>296</v>
      </c>
      <c r="E141" s="12" t="s">
        <v>297</v>
      </c>
      <c r="F141" s="12" t="s">
        <v>297</v>
      </c>
      <c r="G141" s="4" t="s">
        <v>298</v>
      </c>
      <c r="H141" s="224">
        <v>6</v>
      </c>
      <c r="I141" s="2">
        <v>-6</v>
      </c>
      <c r="J141" s="3">
        <f t="shared" si="72"/>
        <v>0</v>
      </c>
      <c r="K141" s="3">
        <v>656.61</v>
      </c>
      <c r="L141" s="31"/>
      <c r="M141" s="3">
        <v>-656.61</v>
      </c>
      <c r="N141" s="8">
        <f t="shared" si="81"/>
        <v>0</v>
      </c>
      <c r="O141" s="8">
        <f t="shared" si="82"/>
        <v>-656.61</v>
      </c>
      <c r="P141" s="381" t="inlineStr">
        <is>
          <t>Исключено: «Трубы стальные водогазопроводные черные (неоцинкованные), обыкновенные, гост 3262-75, диаметр условного» — 6 м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41" s="44" t="s">
        <v>24</v>
      </c>
      <c r="R141" s="44" t="inlineStr">
        <is>
          <t>23/085-И-ИОС4-ТЧ, л. 2–3; 23/085-И-ОВ, л. 2–9; 23/085-И-ОВ.С, л. 1–3</t>
        </is>
      </c>
    </row>
    <row r="142" spans="1:18">
      <c r="A142" s="42">
        <v>175</v>
      </c>
      <c r="B142" s="216" t="s">
        <v>299</v>
      </c>
      <c r="C142" s="217" t="s">
        <v>300</v>
      </c>
      <c r="D142" s="217" t="inlineStr">
        <is>
          <t>3.16-29-3</t>
        </is>
      </c>
      <c r="E142" s="218" t="s">
        <v>301</v>
      </c>
      <c r="F142" s="218" t="inlineStr">
        <is>
          <t>Гидравлическое испытание трубопроводов систем отопления, водопровода и горячего водоснабжения диаметром до 200 мм</t>
        </is>
      </c>
      <c r="G142" s="4" t="s">
        <v>34</v>
      </c>
      <c r="H142" s="224">
        <v>1.5</v>
      </c>
      <c r="I142" s="2">
        <v>2.96</v>
      </c>
      <c r="J142" s="3">
        <f t="shared" si="72"/>
        <v>4.46</v>
      </c>
      <c r="K142" s="3">
        <v>10592.25</v>
      </c>
      <c r="L142" s="31">
        <v>41313.76</v>
      </c>
      <c r="M142" s="3"/>
      <c r="N142" s="8">
        <f t="shared" si="81"/>
        <v>51906.01</v>
      </c>
      <c r="O142" s="8">
        <f t="shared" si="82"/>
        <v>41313.76</v>
      </c>
      <c r="P142" s="381" t="inlineStr">
        <is>
          <t>Гидравлическое испытание трубопроводов отопления диаметром до 40 мм — 446 м (Ø15 — 294, Ø20 — 68, Ø25 — 28, Ø32 — 41, Ø40 — 15 м; 150 м по смете 2018 г. и 296 м добавлено) по ОВ.С, лист 2.</t>
        </is>
      </c>
      <c r="Q142" s="44" t="s">
        <v>24</v>
      </c>
      <c r="R142" s="44" t="inlineStr">
        <is>
          <t>23/085-И-ИОС4-ТЧ, л. 2–3; 23/085-И-ОВ, л. 2–9; 23/085-И-ОВ.С, л. 1–3</t>
        </is>
      </c>
    </row>
    <row r="143" spans="1:18">
      <c r="A143" s="42">
        <v>176</v>
      </c>
      <c r="B143" s="10">
        <v>116</v>
      </c>
      <c r="C143" s="11" t="s">
        <v>302</v>
      </c>
      <c r="D143" s="11" t="s">
        <v>302</v>
      </c>
      <c r="E143" s="12" t="s">
        <v>303</v>
      </c>
      <c r="F143" s="12" t="s">
        <v>303</v>
      </c>
      <c r="G143" s="4" t="s">
        <v>304</v>
      </c>
      <c r="H143" s="224">
        <v>13</v>
      </c>
      <c r="I143" s="2">
        <v>-13</v>
      </c>
      <c r="J143" s="3">
        <f t="shared" si="72"/>
        <v>0</v>
      </c>
      <c r="K143" s="3">
        <v>11863.09</v>
      </c>
      <c r="L143" s="31"/>
      <c r="M143" s="3">
        <v>-11863.09</v>
      </c>
      <c r="N143" s="8">
        <f t="shared" si="81"/>
        <v>0</v>
      </c>
      <c r="O143" s="8">
        <f t="shared" si="82"/>
        <v>-11863.09</v>
      </c>
      <c r="P143" s="381" t="inlineStr">
        <is>
          <t>Исключено: «Установка термометров в оправе прямых или угловых /термометры биметаллические в алюминиевом корпусе тип а» — 13 комплект по утверждённой смете 2018 г. Прежнее решение отменено корректировкой ПД в полном объёме (23/085-И-ИОС4-ТЧ); оборудование и работы по спецификации 23/085-И-ОВ.С учтены в новых работах.</t>
        </is>
      </c>
      <c r="Q143" s="44" t="s">
        <v>24</v>
      </c>
      <c r="R143" s="44" t="inlineStr">
        <is>
          <t>23/085-И-ИОС4-ТЧ, л. 2–3; 23/085-И-ОВ, л. 2–9; 23/085-И-ОВ.С, л. 1–3</t>
        </is>
      </c>
    </row>
    <row r="144" spans="1:18">
      <c r="A144" s="42">
        <v>177</v>
      </c>
      <c r="B144" s="10">
        <v>117</v>
      </c>
      <c r="C144" s="11" t="s">
        <v>305</v>
      </c>
      <c r="D144" s="11" t="s">
        <v>306</v>
      </c>
      <c r="E144" s="12" t="s">
        <v>307</v>
      </c>
      <c r="F144" s="12" t="inlineStr">
        <is>
          <t>Огрунтовка металлических поверхностей грунтовкой ГФ-021 за один раз</t>
        </is>
      </c>
      <c r="G144" s="4" t="s">
        <v>23</v>
      </c>
      <c r="H144" s="224">
        <v>0.15</v>
      </c>
      <c r="I144" s="2">
        <v>0.61866</v>
      </c>
      <c r="J144" s="384">
        <f t="shared" si="72"/>
        <v>0.76866</v>
      </c>
      <c r="K144" s="3">
        <v>662.67</v>
      </c>
      <c r="L144" s="31">
        <v>8606.69</v>
      </c>
      <c r="M144" s="3">
        <v>-662.67</v>
      </c>
      <c r="N144" s="8">
        <f t="shared" si="81"/>
        <v>8606.69</v>
      </c>
      <c r="O144" s="8">
        <f t="shared" si="82"/>
        <v>7944.02</v>
      </c>
      <c r="P144" s="381" t="inlineStr">
        <is>
          <t>Огрунтовка трубопроводов отопления и теплоснабжения приточных установок грунтовкой ГФ-021 — 76,87 м² по 23/085-И-ИОС4-ТЧ, стр. 7; площадь по прил. 4.30 ТЧ сб. 3.70: Ø15 — 294 м × 0,11; Ø20 — 68 м × 0,13; Ø25 — 28 м × 0,16; Ø32 — 41 м × 0,18; Ø40 — 15 м × 0,21; Ø50 — 54 м × 0,26; Ø65 — 28 м × 0,237 м²/м (длины — ОВ.С, лист 2). Огрунтовка по смете 2018 г. (15 м² и 10 м², п. 191) исключена полностью. Окраска — по ИОС4-ТЧ (масляная за 2 раза по ГФ-021); эмаль ПФ-115 2018 г. исключена как не соответствующая ПД.</t>
        </is>
      </c>
      <c r="Q144" s="44" t="s">
        <v>24</v>
      </c>
      <c r="R144" s="44" t="inlineStr">
        <is>
          <t>23/085-И-ИОС4-ТЧ, стр. 7; 23/085-И-ОВ.С, л. 2; ТСН-2001.3, сб. 3.70, прил. 4.30</t>
        </is>
      </c>
    </row>
    <row r="145" spans="1:18">
      <c r="A145" s="42" t="inlineStr">
        <is>
          <t>177а</t>
        </is>
      </c>
      <c r="B145" s="10" t="inlineStr">
        <is>
          <t>174</t>
        </is>
      </c>
      <c r="C145" s="11"/>
      <c r="D145" s="11" t="inlineStr">
        <is>
          <t>1.1-1-165</t>
        </is>
      </c>
      <c r="E145" s="12"/>
      <c r="F145" s="12" t="inlineStr">
        <is>
          <t>Грунтовка глифталевая, типа ГФ-021</t>
        </is>
      </c>
      <c r="G145" s="4" t="inlineStr">
        <is>
          <t>т</t>
        </is>
      </c>
      <c r="H145" s="224"/>
      <c r="I145" s="2">
        <v>0.006918</v>
      </c>
      <c r="J145" s="385">
        <f>H145+I145</f>
        <v>0.006918</v>
      </c>
      <c r="K145" s="3"/>
      <c r="L145" s="31">
        <v>463.25</v>
      </c>
      <c r="M145" s="3"/>
      <c r="N145" s="8">
        <f>K145+L145+M145</f>
        <v>463.25</v>
      </c>
      <c r="O145" s="8">
        <f>N145-K145</f>
        <v>463.25</v>
      </c>
      <c r="P145" s="381" t="inlineStr">
        <is>
          <t>Грунтовка ГФ-021 к норме п. 177 — 0,006918 т по расходу нормы 3.13-9-2 (0,009 т на 100 м²).</t>
        </is>
      </c>
      <c r="Q145" s="44"/>
      <c r="R145" s="44" t="inlineStr">
        <is>
          <t>23/085-И-ИОС4-ТЧ, стр. 7; ТСН-2001.1</t>
        </is>
      </c>
    </row>
    <row r="146" spans="1:18">
      <c r="A146" s="42">
        <v>178</v>
      </c>
      <c r="B146" s="10">
        <v>118</v>
      </c>
      <c r="C146" s="11" t="s">
        <v>308</v>
      </c>
      <c r="D146" s="11" t="s">
        <v>308</v>
      </c>
      <c r="E146" s="12" t="s">
        <v>309</v>
      </c>
      <c r="F146" s="12" t="s">
        <v>309</v>
      </c>
      <c r="G146" s="4" t="s">
        <v>23</v>
      </c>
      <c r="H146" s="224">
        <v>0.15</v>
      </c>
      <c r="I146" s="2">
        <f>-H146</f>
        <v>-0.15</v>
      </c>
      <c r="J146" s="3">
        <f t="shared" si="72"/>
        <v>0</v>
      </c>
      <c r="K146" s="3">
        <v>526.08000000000004</v>
      </c>
      <c r="L146" s="31"/>
      <c r="M146" s="3">
        <v>-526.08</v>
      </c>
      <c r="N146" s="8">
        <f t="shared" si="81"/>
        <v>0</v>
      </c>
      <c r="O146" s="8">
        <f t="shared" si="82"/>
        <v>-526.08</v>
      </c>
      <c r="P146" s="381" t="inlineStr">
        <is>
          <t>Исключена окраска эмалью ПФ-115 по смете 2018 г. (15 м²); масляная окраска — п. 178а–178е. Окраска — по ИОС4-ТЧ (масляная за 2 раза по ГФ-021); эмаль ПФ-115 2018 г. исключена как не соответствующая ПД.</t>
        </is>
      </c>
      <c r="Q146" s="44" t="s">
        <v>24</v>
      </c>
      <c r="R146" s="44" t="inlineStr">
        <is>
          <t>23/085-И-ИОС4-ТЧ, стр. 7</t>
        </is>
      </c>
    </row>
    <row r="147" spans="1:18">
      <c r="A147" s="42" t="inlineStr">
        <is>
          <t>178а</t>
        </is>
      </c>
      <c r="B147" s="10" t="inlineStr">
        <is>
          <t>185</t>
        </is>
      </c>
      <c r="C147" s="11"/>
      <c r="D147" s="11" t="inlineStr">
        <is>
          <t>3.70-309-4</t>
        </is>
      </c>
      <c r="E147" s="12"/>
      <c r="F147" s="12" t="inlineStr">
        <is>
          <t>Масляная окраска белилами с добавлением колера металлических решеток, переплетов, труб, диаметром менее 50 мм и т.п. за два раза</t>
        </is>
      </c>
      <c r="G147" s="4" t="inlineStr">
        <is>
          <t>100 м2 окрашиваемой поверхности</t>
        </is>
      </c>
      <c r="H147" s="224"/>
      <c r="I147" s="2">
        <v>0.5837</v>
      </c>
      <c r="J147" s="392">
        <f>H147+I147</f>
        <v>0.5837</v>
      </c>
      <c r="K147" s="3"/>
      <c r="L147" s="31">
        <v>87232.55</v>
      </c>
      <c r="M147" s="3"/>
      <c r="N147" s="8">
        <f>K147+L147+M147</f>
        <v>87232.55</v>
      </c>
      <c r="O147" s="8">
        <f>N147-K147</f>
        <v>87232.55</v>
      </c>
      <c r="P147" s="381" t="inlineStr">
        <is>
          <t>Добавлена масляная окраска за 2 раза трубопроводов Ø15–50 — 58,37 м²: 70,23 м² по прил. 4.30 ТЧ сб. 3.70 за вычетом изолируемых трубопроводов Ø25 и Ø32 — 11,86 м² (п. 197а, 197д). Окраска — по ИОС4-ТЧ (масляная за 2 раза по ГФ-021); эмаль ПФ-115 2018 г. исключена как не соответствующая ПД.</t>
        </is>
      </c>
      <c r="Q147" s="44"/>
      <c r="R147" s="44" t="inlineStr">
        <is>
          <t>23/085-И-ИОС4-ТЧ, стр. 7; 23/085-И-ОВ.С, л. 2; ТСН-2001.3, сб. 3.70, прил. 4.30; табл. 3.70-309</t>
        </is>
      </c>
    </row>
    <row r="148" spans="1:18">
      <c r="A148" s="42" t="inlineStr">
        <is>
          <t>178б</t>
        </is>
      </c>
      <c r="B148" s="10" t="inlineStr">
        <is>
          <t>185</t>
        </is>
      </c>
      <c r="C148" s="11"/>
      <c r="D148" s="11" t="inlineStr">
        <is>
          <t>1.1-1-461</t>
        </is>
      </c>
      <c r="E148" s="12"/>
      <c r="F148" s="12" t="inlineStr">
        <is>
          <t>Краска масляная жидкотертая (готовая к употреблению), для наружных и внутренних работ, цветная, типа МА-15</t>
        </is>
      </c>
      <c r="G148" s="4" t="inlineStr">
        <is>
          <t>т</t>
        </is>
      </c>
      <c r="H148" s="224"/>
      <c r="I148" s="2">
        <v>0.014359</v>
      </c>
      <c r="J148" s="393">
        <f>H148+I148</f>
        <v>0.014359</v>
      </c>
      <c r="K148" s="3"/>
      <c r="L148" s="31">
        <v>1295.32</v>
      </c>
      <c r="M148" s="3"/>
      <c r="N148" s="8">
        <f>K148+L148+M148</f>
        <v>1295.32</v>
      </c>
      <c r="O148" s="8">
        <f>N148-K148</f>
        <v>1295.32</v>
      </c>
      <c r="P148" s="381" t="inlineStr">
        <is>
          <t>Краска масляная к норме п. 178а — 0,014359 т по расходу нормы 3.70-309-4 (0,0246 т на 100 м²).</t>
        </is>
      </c>
      <c r="Q148" s="44"/>
      <c r="R148" s="44" t="inlineStr">
        <is>
          <t>ТСН-2001.1</t>
        </is>
      </c>
    </row>
    <row r="149" spans="1:18">
      <c r="A149" s="42" t="inlineStr">
        <is>
          <t>178в</t>
        </is>
      </c>
      <c r="B149" s="10" t="inlineStr">
        <is>
          <t>185</t>
        </is>
      </c>
      <c r="C149" s="11"/>
      <c r="D149" s="11" t="inlineStr">
        <is>
          <t>1.1-1-732</t>
        </is>
      </c>
      <c r="E149" s="12"/>
      <c r="F149" s="12" t="inlineStr">
        <is>
          <t>Олифа для окраски комбинированная, типа Оксоль</t>
        </is>
      </c>
      <c r="G149" s="4" t="inlineStr">
        <is>
          <t>кг</t>
        </is>
      </c>
      <c r="H149" s="224"/>
      <c r="I149" s="2">
        <v>1.57599</v>
      </c>
      <c r="J149" s="394">
        <f>H149+I149</f>
        <v>1.57599</v>
      </c>
      <c r="K149" s="3"/>
      <c r="L149" s="31">
        <v>134.6</v>
      </c>
      <c r="M149" s="3"/>
      <c r="N149" s="8">
        <f>K149+L149+M149</f>
        <v>134.6</v>
      </c>
      <c r="O149" s="8">
        <f>N149-K149</f>
        <v>134.6</v>
      </c>
      <c r="P149" s="381" t="inlineStr">
        <is>
          <t>Олифа к норме п. 178а — 1,57599 кг по расходу нормы 3.70-309-4 (2,7 кг на 100 м²).</t>
        </is>
      </c>
      <c r="Q149" s="44"/>
      <c r="R149" s="44" t="inlineStr">
        <is>
          <t>ТСН-2001.1</t>
        </is>
      </c>
    </row>
    <row r="150" spans="1:18">
      <c r="A150" s="42" t="inlineStr">
        <is>
          <t>178г</t>
        </is>
      </c>
      <c r="B150" s="10" t="inlineStr">
        <is>
          <t>186</t>
        </is>
      </c>
      <c r="C150" s="11"/>
      <c r="D150" s="11" t="inlineStr">
        <is>
          <t>3.70-309-3</t>
        </is>
      </c>
      <c r="E150" s="12"/>
      <c r="F150" s="12" t="inlineStr">
        <is>
          <t>Масляная окраска белилами с добавлением колера стальных балок, труб, диаметром более 50 мм и т.п. за два раза</t>
        </is>
      </c>
      <c r="G150" s="4" t="inlineStr">
        <is>
          <t>100 м2 окрашиваемой поверхности</t>
        </is>
      </c>
      <c r="H150" s="224"/>
      <c r="I150" s="2">
        <v>0.06636</v>
      </c>
      <c r="J150" s="394">
        <f>H150+I150</f>
        <v>0.06636</v>
      </c>
      <c r="K150" s="3"/>
      <c r="L150" s="31">
        <v>5595.19</v>
      </c>
      <c r="M150" s="3"/>
      <c r="N150" s="8">
        <f>K150+L150+M150</f>
        <v>5595.19</v>
      </c>
      <c r="O150" s="8">
        <f>N150-K150</f>
        <v>5595.19</v>
      </c>
      <c r="P150" s="381" t="inlineStr">
        <is>
          <t>Добавлена масляная окраска за 2 раза трубопроводов Ø65 — 6,64 м² (28 м × 0,237 м²/м по прил. 4.30 ТЧ сб. 3.70). Окраска — по ИОС4-ТЧ (масляная за 2 раза по ГФ-021); эмаль ПФ-115 2018 г. исключена как не соответствующая ПД.</t>
        </is>
      </c>
      <c r="Q150" s="44"/>
      <c r="R150" s="44" t="inlineStr">
        <is>
          <t>23/085-И-ИОС4-ТЧ, стр. 7; 23/085-И-ОВ.С, л. 2; ТСН-2001.3, сб. 3.70, прил. 4.30; табл. 3.70-309</t>
        </is>
      </c>
    </row>
    <row r="151" spans="1:18">
      <c r="A151" s="42" t="inlineStr">
        <is>
          <t>178д</t>
        </is>
      </c>
      <c r="B151" s="10" t="inlineStr">
        <is>
          <t>186</t>
        </is>
      </c>
      <c r="C151" s="11"/>
      <c r="D151" s="11" t="inlineStr">
        <is>
          <t>1.1-1-461</t>
        </is>
      </c>
      <c r="E151" s="12"/>
      <c r="F151" s="12" t="inlineStr">
        <is>
          <t>Краска масляная жидкотертая (готовая к употреблению), для наружных и внутренних работ, цветная, типа МА-15</t>
        </is>
      </c>
      <c r="G151" s="4" t="inlineStr">
        <is>
          <t>т</t>
        </is>
      </c>
      <c r="H151" s="224"/>
      <c r="I151" s="2">
        <v>0.001632</v>
      </c>
      <c r="J151" s="393">
        <f>H151+I151</f>
        <v>0.001632</v>
      </c>
      <c r="K151" s="3"/>
      <c r="L151" s="31">
        <v>147.21</v>
      </c>
      <c r="M151" s="3"/>
      <c r="N151" s="8">
        <f>K151+L151+M151</f>
        <v>147.21</v>
      </c>
      <c r="O151" s="8">
        <f>N151-K151</f>
        <v>147.21</v>
      </c>
      <c r="P151" s="381" t="inlineStr">
        <is>
          <t>Краска масляная к норме п. 178г — 0,001632 т по расходу нормы 3.70-309-3 (0,0246 т на 100 м²).</t>
        </is>
      </c>
      <c r="Q151" s="44"/>
      <c r="R151" s="44" t="inlineStr">
        <is>
          <t>ТСН-2001.1</t>
        </is>
      </c>
    </row>
    <row r="152" spans="1:18">
      <c r="A152" s="42" t="inlineStr">
        <is>
          <t>178е</t>
        </is>
      </c>
      <c r="B152" s="10" t="inlineStr">
        <is>
          <t>186</t>
        </is>
      </c>
      <c r="C152" s="11"/>
      <c r="D152" s="11" t="inlineStr">
        <is>
          <t>1.1-1-732</t>
        </is>
      </c>
      <c r="E152" s="12"/>
      <c r="F152" s="12" t="inlineStr">
        <is>
          <t>Олифа для окраски комбинированная, типа Оксоль</t>
        </is>
      </c>
      <c r="G152" s="4" t="inlineStr">
        <is>
          <t>кг</t>
        </is>
      </c>
      <c r="H152" s="224"/>
      <c r="I152" s="2">
        <v>0.179172</v>
      </c>
      <c r="J152" s="393">
        <f>H152+I152</f>
        <v>0.179172</v>
      </c>
      <c r="K152" s="3"/>
      <c r="L152" s="31">
        <v>15.31</v>
      </c>
      <c r="M152" s="3"/>
      <c r="N152" s="8">
        <f>K152+L152+M152</f>
        <v>15.31</v>
      </c>
      <c r="O152" s="8">
        <f>N152-K152</f>
        <v>15.31</v>
      </c>
      <c r="P152" s="381" t="inlineStr">
        <is>
          <t>Олифа к норме п. 178г — 0,179172 кг по расходу нормы 3.70-309-3 (2,7 кг на 100 м²).</t>
        </is>
      </c>
      <c r="Q152" s="44"/>
      <c r="R152" s="44" t="inlineStr">
        <is>
          <t>ТСН-2001.1</t>
        </is>
      </c>
    </row>
    <row r="153" spans="1:18" hidden="1">
      <c r="A153" s="42"/>
      <c r="B153" s="10"/>
      <c r="C153" s="11"/>
      <c r="D153" s="11"/>
      <c r="E153" s="12"/>
      <c r="F153" s="12"/>
      <c r="G153" s="4"/>
      <c r="H153" s="1"/>
      <c r="I153" s="2">
        <v>0</v>
      </c>
      <c r="J153" s="6">
        <f>H153+I153</f>
        <v>0</v>
      </c>
      <c r="K153" s="3"/>
      <c r="L153" s="31"/>
      <c r="M153" s="46"/>
      <c r="N153" s="8">
        <f>K153+L153+M153</f>
        <v>0</v>
      </c>
      <c r="O153" s="8">
        <f>N153-K153</f>
        <v>0</v>
      </c>
      <c r="P153" s="43" t="s">
        <v>118</v>
      </c>
      <c r="Q153" s="44" t="s">
        <v>24</v>
      </c>
      <c r="R153" s="44" t="s">
        <v>310</v>
      </c>
    </row>
    <row r="154" spans="1:18">
      <c r="A154" s="42"/>
      <c r="B154" s="286" t="s">
        <v>311</v>
      </c>
      <c r="C154" s="286"/>
      <c r="D154" s="286"/>
      <c r="E154" s="286"/>
      <c r="F154" s="286"/>
      <c r="G154" s="286"/>
      <c r="H154" s="286"/>
      <c r="I154" s="286"/>
      <c r="J154" s="3"/>
      <c r="K154" s="8"/>
      <c r="L154" s="32"/>
      <c r="M154" s="46"/>
      <c r="N154" s="8"/>
      <c r="O154" s="8"/>
      <c r="P154" s="42"/>
      <c r="Q154" s="51"/>
      <c r="R154" s="51"/>
    </row>
    <row r="155" spans="1:18">
      <c r="A155" s="42">
        <v>187</v>
      </c>
      <c r="B155" s="216" t="s">
        <v>312</v>
      </c>
      <c r="C155" s="217" t="s">
        <v>313</v>
      </c>
      <c r="D155" s="217" t="inlineStr">
        <is>
          <t>3.16-6-2</t>
        </is>
      </c>
      <c r="E155" s="218" t="s">
        <v>314</v>
      </c>
      <c r="F155" s="218" t="inlineStr">
        <is>
          <t>Прокладка трубопроводов отопления из стальных водогазопроводных неоцинкованных труб диаметром до 40 мм</t>
        </is>
      </c>
      <c r="G155" s="4" t="s">
        <v>315</v>
      </c>
      <c r="H155" s="7">
        <v>0.09</v>
      </c>
      <c r="I155" s="2">
        <v>0.19</v>
      </c>
      <c r="J155" s="3">
        <f t="shared" ref="J155:J184" si="83">H155+I155</f>
        <v>0.28</v>
      </c>
      <c r="K155" s="3">
        <v>3871.54</v>
      </c>
      <c r="L155" s="31">
        <v>31066.11</v>
      </c>
      <c r="M155" s="3">
        <v>-3871.54</v>
      </c>
      <c r="N155" s="8">
        <f t="shared" ref="N155" si="84">K155+L155+M155</f>
        <v>31066.11</v>
      </c>
      <c r="O155" s="8">
        <f t="shared" ref="O155" si="85">N155-K155</f>
        <v>27194.57</v>
      </c>
      <c r="P155" s="381" t="inlineStr">
        <is>
          <t>Прокладка трубопроводов отопления Ø25 — 28 м по ОВ.С, лист 2 (добавлено 28 м); 9 м сметы 2018 г. (теплоснабжение приточных установок) исключены: трубопроводы теплоснабжения приточных установок входят в состав раздела (23/085-И-ИОС4-ТЧ, стр. 6) и в итог ОВ.С.</t>
        </is>
      </c>
      <c r="Q155" s="44" t="s">
        <v>24</v>
      </c>
      <c r="R155" s="44" t="inlineStr">
        <is>
          <t>23/085-И-ИОС4-ТЧ, л. 2–3; 23/085-И-ОВ, л. 2–9; 23/085-И-ОВ.С, л. 1–3</t>
        </is>
      </c>
    </row>
    <row r="156" spans="1:18">
      <c r="A156" s="42">
        <v>188</v>
      </c>
      <c r="B156" s="216" t="s">
        <v>316</v>
      </c>
      <c r="C156" s="217" t="s">
        <v>317</v>
      </c>
      <c r="D156" s="217" t="inlineStr">
        <is>
          <t>3.16-6-2</t>
        </is>
      </c>
      <c r="E156" s="218" t="s">
        <v>318</v>
      </c>
      <c r="F156" s="218" t="inlineStr">
        <is>
          <t>Прокладка трубопроводов отопления из стальных водогазопроводных неоцинкованных труб диаметром до 40 мм</t>
        </is>
      </c>
      <c r="G156" s="4" t="s">
        <v>315</v>
      </c>
      <c r="H156" s="7">
        <v>0.56000000000000005</v>
      </c>
      <c r="I156" s="2">
        <v>-0.15</v>
      </c>
      <c r="J156" s="3">
        <f t="shared" si="83"/>
        <v>0.41</v>
      </c>
      <c r="K156" s="3">
        <v>27643.25</v>
      </c>
      <c r="L156" s="31">
        <v>49157.34</v>
      </c>
      <c r="M156" s="3">
        <v>-27643.25</v>
      </c>
      <c r="N156" s="8">
        <f t="shared" ref="N156:N157" si="86">K156+L156+M156</f>
        <v>49157.34</v>
      </c>
      <c r="O156" s="8">
        <f t="shared" ref="O156:O157" si="87">N156-K156</f>
        <v>21514.09</v>
      </c>
      <c r="P156" s="381" t="inlineStr">
        <is>
          <t>Прокладка трубопроводов отопления Ø32 — 41 м по ОВ.С, лист 2 (добавлено 41 м); 56 м сметы 2018 г. (теплоснабжение приточных установок) исключены: трубопроводы теплоснабжения приточных установок входят в состав раздела (23/085-И-ИОС4-ТЧ, стр. 6) и в итог ОВ.С.</t>
        </is>
      </c>
      <c r="Q156" s="44" t="s">
        <v>24</v>
      </c>
      <c r="R156" s="44" t="inlineStr">
        <is>
          <t>23/085-И-ИОС4-ТЧ, л. 2–3; 23/085-И-ОВ, л. 2–9; 23/085-И-ОВ.С, л. 1–3</t>
        </is>
      </c>
    </row>
    <row r="157" spans="1:18">
      <c r="A157" s="42">
        <v>189</v>
      </c>
      <c r="B157" s="10">
        <v>121</v>
      </c>
      <c r="C157" s="11" t="s">
        <v>293</v>
      </c>
      <c r="D157" s="11" t="s">
        <v>293</v>
      </c>
      <c r="E157" s="12" t="s">
        <v>294</v>
      </c>
      <c r="F157" s="12" t="s">
        <v>294</v>
      </c>
      <c r="G157" s="4" t="s">
        <v>295</v>
      </c>
      <c r="H157" s="7">
        <v>0.02</v>
      </c>
      <c r="I157" s="2"/>
      <c r="J157" s="3">
        <f t="shared" si="83"/>
        <v>0.02</v>
      </c>
      <c r="K157" s="3">
        <v>2547.21</v>
      </c>
      <c r="L157" s="31"/>
      <c r="M157" s="3"/>
      <c r="N157" s="8">
        <f t="shared" si="86"/>
        <v>2547.21</v>
      </c>
      <c r="O157" s="8">
        <f t="shared" si="87"/>
        <v>0</v>
      </c>
      <c r="P157" s="381" t="inlineStr">
        <is>
          <t>Сохранены подвески (0,02 т) по смете 2018 г. — обвязка воздухонагревателей вне состава смесительного узла ONX (схема узла смешения — 23/085-И-ИОС4, лист 8).</t>
        </is>
      </c>
      <c r="Q157" s="44" t="s">
        <v>24</v>
      </c>
      <c r="R157" s="44" t="inlineStr">
        <is>
          <t>23/085-И-ИОС4-ТЧ, стр. 6–7; ИОС4, л. 8</t>
        </is>
      </c>
    </row>
    <row r="158" spans="1:18">
      <c r="A158" s="42">
        <v>190</v>
      </c>
      <c r="B158" s="10">
        <v>122</v>
      </c>
      <c r="C158" s="11" t="s">
        <v>300</v>
      </c>
      <c r="D158" s="11" t="s">
        <v>300</v>
      </c>
      <c r="E158" s="12" t="s">
        <v>301</v>
      </c>
      <c r="F158" s="12" t="s">
        <v>319</v>
      </c>
      <c r="G158" s="4" t="inlineStr">
        <is>
          <t>100 м</t>
        </is>
      </c>
      <c r="H158" s="7">
        <v>0.65</v>
      </c>
      <c r="I158" s="2">
        <v>-0.65</v>
      </c>
      <c r="J158" s="3">
        <f t="shared" si="83"/>
        <v>0</v>
      </c>
      <c r="K158" s="3">
        <v>4589.97</v>
      </c>
      <c r="L158" s="31"/>
      <c r="M158" s="3">
        <v>-4589.97</v>
      </c>
      <c r="N158" s="8">
        <f t="shared" ref="N158" si="88">K158+L158+M158</f>
        <v>0</v>
      </c>
      <c r="O158" s="8">
        <f t="shared" ref="O158" si="89">N158-K158</f>
        <v>-4589.97</v>
      </c>
      <c r="P158" s="381" t="inlineStr">
        <is>
          <t>Исключено гидравлическое испытание 65 м трубопроводов теплоснабжения сметы 2018 г. (п. 187, 188); испытание трубопроводов по ОВ.С, лист 2 (528 м) учтено в п. 175 и 260.</t>
        </is>
      </c>
      <c r="Q158" s="44" t="s">
        <v>24</v>
      </c>
      <c r="R158" s="44" t="inlineStr">
        <is>
          <t>23/085-И-ИОС4-ТЧ, л. 2–3; 23/085-И-ОВ, л. 2–9; 23/085-И-ОВ.С, л. 1–3</t>
        </is>
      </c>
    </row>
    <row r="159" spans="1:18">
      <c r="A159" s="42">
        <v>191</v>
      </c>
      <c r="B159" s="10">
        <v>123</v>
      </c>
      <c r="C159" s="11" t="s">
        <v>320</v>
      </c>
      <c r="D159" s="11" t="s">
        <v>321</v>
      </c>
      <c r="E159" s="12" t="s">
        <v>322</v>
      </c>
      <c r="F159" s="12" t="s">
        <v>322</v>
      </c>
      <c r="G159" s="4" t="s">
        <v>23</v>
      </c>
      <c r="H159" s="7">
        <v>0.1</v>
      </c>
      <c r="I159" s="2">
        <f>-H159</f>
        <v>-0.1</v>
      </c>
      <c r="J159" s="3">
        <f t="shared" si="83"/>
        <v>0</v>
      </c>
      <c r="K159" s="3">
        <v>441.77</v>
      </c>
      <c r="L159" s="31"/>
      <c r="M159" s="3">
        <v>-441.77</v>
      </c>
      <c r="N159" s="8">
        <f t="shared" ref="N159:N161" si="90">K159+L159+M159</f>
        <v>0</v>
      </c>
      <c r="O159" s="8">
        <f t="shared" ref="O159:O161" si="91">N159-K159</f>
        <v>-441.77</v>
      </c>
      <c r="P159" s="381" t="inlineStr">
        <is>
          <t>Исключена огрунтовка грунтовкой ГФ-021 трубопроводов теплоснабжения приточных установок по смете 2018 г. (10 м²): огрунтовка всех трубопроводов — 76,87 м² в п. 177.</t>
        </is>
      </c>
      <c r="Q159" s="44" t="s">
        <v>24</v>
      </c>
      <c r="R159" s="44" t="inlineStr">
        <is>
          <t>23/085-И-ИОС4-ТЧ, стр. 7; 23/085-И-ОВ.С, л. 2; ТСН-2001.3, сб. 3.70, прил. 4.30</t>
        </is>
      </c>
    </row>
    <row r="160" spans="1:18">
      <c r="A160" s="42">
        <v>192</v>
      </c>
      <c r="B160" s="10">
        <v>124</v>
      </c>
      <c r="C160" s="11" t="s">
        <v>308</v>
      </c>
      <c r="D160" s="11" t="s">
        <v>308</v>
      </c>
      <c r="E160" s="12" t="s">
        <v>309</v>
      </c>
      <c r="F160" s="12" t="s">
        <v>309</v>
      </c>
      <c r="G160" s="4" t="s">
        <v>23</v>
      </c>
      <c r="H160" s="7">
        <v>0.1</v>
      </c>
      <c r="I160" s="2">
        <f>-H160</f>
        <v>-0.1</v>
      </c>
      <c r="J160" s="3">
        <f t="shared" si="83"/>
        <v>0</v>
      </c>
      <c r="K160" s="3">
        <v>350.74</v>
      </c>
      <c r="L160" s="31"/>
      <c r="M160" s="3">
        <v>-350.74</v>
      </c>
      <c r="N160" s="8">
        <f t="shared" si="90"/>
        <v>0</v>
      </c>
      <c r="O160" s="8">
        <f t="shared" si="91"/>
        <v>-350.74</v>
      </c>
      <c r="P160" s="381" t="inlineStr">
        <is>
          <t>Исключена окраска эмалью ПФ-115 трубопроводов теплоснабжения приточных установок по смете 2018 г. (10 м²); масляная окраска — п. 178а–178е. Окраска — по ИОС4-ТЧ (масляная за 2 раза по ГФ-021); эмаль ПФ-115 2018 г. исключена как не соответствующая ПД.</t>
        </is>
      </c>
      <c r="Q160" s="44" t="s">
        <v>24</v>
      </c>
      <c r="R160" s="44" t="inlineStr">
        <is>
          <t>23/085-И-ИОС4-ТЧ, стр. 7</t>
        </is>
      </c>
    </row>
    <row r="161" spans="1:18">
      <c r="A161" s="42">
        <v>193</v>
      </c>
      <c r="B161" s="10">
        <v>125</v>
      </c>
      <c r="C161" s="11" t="s">
        <v>323</v>
      </c>
      <c r="D161" s="11" t="s">
        <v>324</v>
      </c>
      <c r="E161" s="12" t="s">
        <v>325</v>
      </c>
      <c r="F161" s="12" t="s">
        <v>325</v>
      </c>
      <c r="G161" s="4" t="s">
        <v>94</v>
      </c>
      <c r="H161" s="7">
        <v>4</v>
      </c>
      <c r="I161" s="2"/>
      <c r="J161" s="3">
        <f t="shared" si="83"/>
        <v>4</v>
      </c>
      <c r="K161" s="3">
        <v>6176.64</v>
      </c>
      <c r="L161" s="31"/>
      <c r="M161" s="3"/>
      <c r="N161" s="8">
        <f t="shared" si="90"/>
        <v>6176.64</v>
      </c>
      <c r="O161" s="8">
        <f t="shared" si="91"/>
        <v>0</v>
      </c>
      <c r="P161" s="381" t="inlineStr">
        <is>
          <t>Сохранена установка 4 воздухоотводчиков по смете 2018 г. — обвязка воздухонагревателей вне состава смесительного узла ONX (схема узла смешения — 23/085-И-ИОС4, лист 8).</t>
        </is>
      </c>
      <c r="Q161" s="44" t="s">
        <v>24</v>
      </c>
      <c r="R161" s="44" t="inlineStr">
        <is>
          <t>23/085-И-ИОС4-ТЧ, стр. 6–7; ИОС4, л. 8</t>
        </is>
      </c>
    </row>
    <row r="162" spans="1:18">
      <c r="A162" s="42">
        <v>194</v>
      </c>
      <c r="B162" s="10">
        <v>126</v>
      </c>
      <c r="C162" s="11" t="s">
        <v>326</v>
      </c>
      <c r="D162" s="11" t="s">
        <v>326</v>
      </c>
      <c r="E162" s="12" t="s">
        <v>327</v>
      </c>
      <c r="F162" s="12" t="s">
        <v>327</v>
      </c>
      <c r="G162" s="4" t="s">
        <v>94</v>
      </c>
      <c r="H162" s="7">
        <v>4</v>
      </c>
      <c r="I162" s="2"/>
      <c r="J162" s="3">
        <f t="shared" si="83"/>
        <v>4</v>
      </c>
      <c r="K162" s="3">
        <v>8183.9</v>
      </c>
      <c r="L162" s="31"/>
      <c r="M162" s="3"/>
      <c r="N162" s="8">
        <f t="shared" ref="N162" si="92">K162+L162+M162</f>
        <v>8183.9</v>
      </c>
      <c r="O162" s="8">
        <f t="shared" ref="O162" si="93">N162-K162</f>
        <v>0</v>
      </c>
      <c r="P162" s="381" t="inlineStr">
        <is>
          <t>Сохранены 4 крана шаровых Ø15 по смете 2018 г. — обвязка воздухонагревателей вне состава смесительного узла ONX (схема узла смешения — 23/085-И-ИОС4, лист 8).</t>
        </is>
      </c>
      <c r="Q162" s="44" t="s">
        <v>24</v>
      </c>
      <c r="R162" s="44" t="inlineStr">
        <is>
          <t>23/085-И-ИОС4-ТЧ, стр. 6–7; ИОС4, л. 8</t>
        </is>
      </c>
    </row>
    <row r="163" spans="1:18">
      <c r="A163" s="42">
        <v>195</v>
      </c>
      <c r="B163" s="10">
        <v>127</v>
      </c>
      <c r="C163" s="11" t="s">
        <v>328</v>
      </c>
      <c r="D163" s="11" t="s">
        <v>329</v>
      </c>
      <c r="E163" s="12" t="s">
        <v>330</v>
      </c>
      <c r="F163" s="12" t="s">
        <v>330</v>
      </c>
      <c r="G163" s="4" t="s">
        <v>331</v>
      </c>
      <c r="H163" s="7">
        <v>6.5</v>
      </c>
      <c r="I163" s="2">
        <f>-H163</f>
        <v>-6.5</v>
      </c>
      <c r="J163" s="3">
        <f t="shared" si="83"/>
        <v>0</v>
      </c>
      <c r="K163" s="3">
        <v>22204.61</v>
      </c>
      <c r="L163" s="31"/>
      <c r="M163" s="3">
        <v>-22204.61</v>
      </c>
      <c r="N163" s="8">
        <f t="shared" ref="N163:N165" si="94">K163+L163+M163</f>
        <v>0</v>
      </c>
      <c r="O163" s="8">
        <f t="shared" ref="O163:O165" si="95">N163-K163</f>
        <v>-22204.61</v>
      </c>
      <c r="P163" s="381" t="inlineStr">
        <is>
          <t>Исключена изоляция трубопроводов теплоснабжения приточных установок трубками толщиной 9 мм по смете 2018 г. (65 м): на чердаке по 23/085-И-ИОС4-ТЧ, л. 3 (стр. 7) — изоляция K-flex ST 25 мм (п. 197а, 197д).</t>
        </is>
      </c>
      <c r="Q163" s="44" t="s">
        <v>24</v>
      </c>
      <c r="R163" s="44" t="inlineStr">
        <is>
          <t>23/085-И-ИОС4-ТЧ, л. 3 (стр. 7); 23/085-И-ОВ.С, л. 2</t>
        </is>
      </c>
    </row>
    <row r="164" spans="1:18">
      <c r="A164" s="42">
        <v>196</v>
      </c>
      <c r="B164" s="10">
        <v>128</v>
      </c>
      <c r="C164" s="11" t="s">
        <v>332</v>
      </c>
      <c r="D164" s="11" t="s">
        <v>332</v>
      </c>
      <c r="E164" s="12" t="s">
        <v>333</v>
      </c>
      <c r="F164" s="12" t="s">
        <v>333</v>
      </c>
      <c r="G164" s="4" t="s">
        <v>298</v>
      </c>
      <c r="H164" s="7">
        <v>9.4499999999999993</v>
      </c>
      <c r="I164" s="2">
        <f>-H164</f>
        <v>-9.45</v>
      </c>
      <c r="J164" s="3">
        <f t="shared" si="83"/>
        <v>0</v>
      </c>
      <c r="K164" s="3">
        <v>493.95</v>
      </c>
      <c r="L164" s="31"/>
      <c r="M164" s="3">
        <v>-493.95</v>
      </c>
      <c r="N164" s="8">
        <f t="shared" ref="N164" si="96">K164+L164+M164</f>
        <v>0</v>
      </c>
      <c r="O164" s="8">
        <f t="shared" ref="O164" si="97">N164-K164</f>
        <v>-493.95</v>
      </c>
      <c r="P164" s="381" t="inlineStr">
        <is>
          <t>Исключены трубки K-flex ST 28(9) мм по смете 2018 г. (9,45 м): толщина изоляции по ПД — 25 мм (п. 197б).</t>
        </is>
      </c>
      <c r="Q164" s="44" t="s">
        <v>24</v>
      </c>
      <c r="R164" s="44" t="inlineStr">
        <is>
          <t>23/085-И-ИОС4-ТЧ, л. 3 (стр. 7); 23/085-И-ОВ.С, л. 2</t>
        </is>
      </c>
    </row>
    <row r="165" spans="1:18">
      <c r="A165" s="42">
        <v>197</v>
      </c>
      <c r="B165" s="10">
        <v>129</v>
      </c>
      <c r="C165" s="11" t="s">
        <v>334</v>
      </c>
      <c r="D165" s="11" t="s">
        <v>334</v>
      </c>
      <c r="E165" s="12" t="s">
        <v>335</v>
      </c>
      <c r="F165" s="12" t="s">
        <v>335</v>
      </c>
      <c r="G165" s="4" t="s">
        <v>298</v>
      </c>
      <c r="H165" s="7">
        <v>58.8</v>
      </c>
      <c r="I165" s="2">
        <f>-H165</f>
        <v>-58.8</v>
      </c>
      <c r="J165" s="3">
        <f t="shared" si="83"/>
        <v>0</v>
      </c>
      <c r="K165" s="3">
        <v>3676.32</v>
      </c>
      <c r="L165" s="31"/>
      <c r="M165" s="3">
        <v>-3676.32</v>
      </c>
      <c r="N165" s="8">
        <f t="shared" si="94"/>
        <v>0</v>
      </c>
      <c r="O165" s="8">
        <f t="shared" si="95"/>
        <v>-3676.32</v>
      </c>
      <c r="P165" s="381" t="inlineStr">
        <is>
          <t>Исключены трубки K-flex ST 35(9) мм по смете 2018 г. (58,8 м): толщина изоляции по ПД — 25 мм (п. 197е).</t>
        </is>
      </c>
      <c r="Q165" s="44" t="s">
        <v>24</v>
      </c>
      <c r="R165" s="44" t="inlineStr">
        <is>
          <t>23/085-И-ИОС4-ТЧ, л. 3 (стр. 7); 23/085-И-ОВ.С, л. 2</t>
        </is>
      </c>
    </row>
    <row r="166" spans="1:18">
      <c r="A166" s="42" t="inlineStr">
        <is>
          <t>197а</t>
        </is>
      </c>
      <c r="B166" s="10" t="inlineStr">
        <is>
          <t>189</t>
        </is>
      </c>
      <c r="C166" s="11"/>
      <c r="D166" s="11" t="inlineStr">
        <is>
          <t>3.26-16-1</t>
        </is>
      </c>
      <c r="E166" s="12"/>
      <c r="F166" s="12" t="inlineStr">
        <is>
          <t>Изоляция трубопроводов изделиями из вспененного каучука, вспененного полиэтилена, трубками</t>
        </is>
      </c>
      <c r="G166" s="4" t="inlineStr">
        <is>
          <t>10 м изоляции</t>
        </is>
      </c>
      <c r="H166" s="7"/>
      <c r="I166" s="2">
        <v>2.8</v>
      </c>
      <c r="J166" s="3">
        <f>H166+I166</f>
        <v>2.8</v>
      </c>
      <c r="K166" s="3"/>
      <c r="L166" s="31">
        <v>14958.25</v>
      </c>
      <c r="M166" s="3"/>
      <c r="N166" s="8">
        <f>K166+L166+M166</f>
        <v>14958.25</v>
      </c>
      <c r="O166" s="8">
        <f>N166-K166</f>
        <v>14958.25</v>
      </c>
      <c r="P166" s="381" t="inlineStr">
        <is>
          <t>Добавлена изоляция трубопроводов теплоснабжения приточных установок Ø25 трубками K-flex ST толщиной 25 мм — 28 м по ОВ.С, лист 2 (п. 187); на чердаке изоляция K-flex ST 25 мм по 23/085-И-ИОС4-ТЧ, л. 3 (стр. 7).</t>
        </is>
      </c>
      <c r="Q166" s="44"/>
      <c r="R166" s="44" t="inlineStr">
        <is>
          <t>23/085-И-ИОС4-ТЧ, л. 3 (стр. 7); 23/085-И-ОВ.С, л. 2; ТСН-2001.3, табл. 3.26-16</t>
        </is>
      </c>
    </row>
    <row r="167" spans="1:18">
      <c r="A167" s="42" t="inlineStr">
        <is>
          <t>197б</t>
        </is>
      </c>
      <c r="B167" s="10" t="inlineStr">
        <is>
          <t>189</t>
        </is>
      </c>
      <c r="C167" s="11"/>
      <c r="D167" s="11" t="inlineStr">
        <is>
          <t>22.21.41.130 КА 25x035</t>
        </is>
      </c>
      <c r="E167" s="12"/>
      <c r="F167" s="12" t="inlineStr">
        <is>
          <t>Трубка теплоизоляционная из вспененного каучука K-FLEX ST 25x035-2, толщина 25 мм, внутренний диаметр 35 мм (для труб Ø25)</t>
        </is>
      </c>
      <c r="G167" s="4" t="inlineStr">
        <is>
          <t>м</t>
        </is>
      </c>
      <c r="H167" s="7"/>
      <c r="I167" s="2">
        <v>29.4</v>
      </c>
      <c r="J167" s="3">
        <f>H167+I167</f>
        <v>29.4</v>
      </c>
      <c r="K167" s="3"/>
      <c r="L167" s="31">
        <v>14770.06</v>
      </c>
      <c r="M167" s="3"/>
      <c r="N167" s="8">
        <f>K167+L167+M167</f>
        <v>14770.06</v>
      </c>
      <c r="O167" s="8">
        <f>N167-K167</f>
        <v>14770.06</v>
      </c>
      <c r="P167" s="381" t="inlineStr">
        <is>
          <t>Трубки K-flex ST 25 мм — цена по конъюнктурному анализу (венторус.рф), до КП. Трубка 25x035 к норме п. 197а — 29,4 м по расходу нормы 3.26-16-1 (10,5 м на 10 м изоляции).</t>
        </is>
      </c>
      <c r="Q167" s="44"/>
      <c r="R167" s="44" t="inlineStr">
        <is>
          <t>Конъюнктурный анализ 24.09.2026 (венторус.рф)</t>
        </is>
      </c>
    </row>
    <row r="168" spans="1:18">
      <c r="A168" s="42" t="inlineStr">
        <is>
          <t>197в</t>
        </is>
      </c>
      <c r="B168" s="10" t="inlineStr">
        <is>
          <t>189</t>
        </is>
      </c>
      <c r="C168" s="11"/>
      <c r="D168" s="11" t="inlineStr">
        <is>
          <t>1.1-1-2541</t>
        </is>
      </c>
      <c r="E168" s="12"/>
      <c r="F168" s="12" t="inlineStr">
        <is>
          <t>Лента из вспененного каучука, самоклеящаяся, для герметизации клеевых швов и соединений универсальной каучуковой теплоизоляции, диапазон рабочих температур (эксплуатации) от -40 до +85°C, ширина 50 мм, толщина 3 мм</t>
        </is>
      </c>
      <c r="G168" s="4" t="inlineStr">
        <is>
          <t>м</t>
        </is>
      </c>
      <c r="H168" s="7"/>
      <c r="I168" s="2">
        <v>42</v>
      </c>
      <c r="J168" s="3">
        <f>H168+I168</f>
        <v>42</v>
      </c>
      <c r="K168" s="3"/>
      <c r="L168" s="31">
        <v>1676.51</v>
      </c>
      <c r="M168" s="3"/>
      <c r="N168" s="8">
        <f>K168+L168+M168</f>
        <v>1676.51</v>
      </c>
      <c r="O168" s="8">
        <f>N168-K168</f>
        <v>1676.51</v>
      </c>
      <c r="P168" s="381" t="inlineStr">
        <is>
          <t>Лента из вспененного каучука к изоляции п. 197а — 42 м по расходу нормы 3.26-16-1 (15 м на 10 м изоляции).</t>
        </is>
      </c>
      <c r="Q168" s="44"/>
      <c r="R168" s="44" t="inlineStr">
        <is>
          <t>ТСН-2001.1; ТСН-2001.3, табл. 3.26-16</t>
        </is>
      </c>
    </row>
    <row r="169" spans="1:18">
      <c r="A169" s="42" t="inlineStr">
        <is>
          <t>197г</t>
        </is>
      </c>
      <c r="B169" s="10" t="inlineStr">
        <is>
          <t>189</t>
        </is>
      </c>
      <c r="C169" s="11"/>
      <c r="D169" s="11" t="inlineStr">
        <is>
          <t>1.1-1-2503</t>
        </is>
      </c>
      <c r="E169" s="12"/>
      <c r="F169" s="12" t="inlineStr">
        <is>
          <t>Материал рулонный теплоизоляционный из вспененного синтетического каучука, стойкий к УФ-излучению, для высокотемпературных трубопроводов, систем отопления и горячего водоснабжения, диапазон температур применения от -50 до +150°С, теплопроводность при температуре 0°С не более 0,045 Вт/(м х К), толщина 25 мм</t>
        </is>
      </c>
      <c r="G169" s="4" t="inlineStr">
        <is>
          <t>м2</t>
        </is>
      </c>
      <c r="H169" s="7"/>
      <c r="I169" s="2">
        <v>0.7</v>
      </c>
      <c r="J169" s="3">
        <f>H169+I169</f>
        <v>0.7</v>
      </c>
      <c r="K169" s="3"/>
      <c r="L169" s="31">
        <v>2697.53</v>
      </c>
      <c r="M169" s="3"/>
      <c r="N169" s="8">
        <f>K169+L169+M169</f>
        <v>2697.53</v>
      </c>
      <c r="O169" s="8">
        <f>N169-K169</f>
        <v>2697.53</v>
      </c>
      <c r="P169" s="381" t="inlineStr">
        <is>
          <t>Листы — по назначению для отопления (ТСН 1.1-1-2503), расход по норме 3.26-16-1: к изоляции п. 197а — 0,7 м² (0,25 м² на 10 м изоляции).</t>
        </is>
      </c>
      <c r="Q169" s="44"/>
      <c r="R169" s="44" t="inlineStr">
        <is>
          <t>ТСН-2001.1; ТСН-2001.3, табл. 3.26-16</t>
        </is>
      </c>
    </row>
    <row r="170" spans="1:18">
      <c r="A170" s="42" t="inlineStr">
        <is>
          <t>197д</t>
        </is>
      </c>
      <c r="B170" s="10" t="inlineStr">
        <is>
          <t>190</t>
        </is>
      </c>
      <c r="C170" s="11"/>
      <c r="D170" s="11" t="inlineStr">
        <is>
          <t>3.26-16-1</t>
        </is>
      </c>
      <c r="E170" s="12"/>
      <c r="F170" s="12" t="inlineStr">
        <is>
          <t>Изоляция трубопроводов изделиями из вспененного каучука, вспененного полиэтилена, трубками</t>
        </is>
      </c>
      <c r="G170" s="4" t="inlineStr">
        <is>
          <t>10 м изоляции</t>
        </is>
      </c>
      <c r="H170" s="7"/>
      <c r="I170" s="2">
        <v>4.1</v>
      </c>
      <c r="J170" s="3">
        <f>H170+I170</f>
        <v>4.1</v>
      </c>
      <c r="K170" s="3"/>
      <c r="L170" s="31">
        <v>21902.79</v>
      </c>
      <c r="M170" s="3"/>
      <c r="N170" s="8">
        <f>K170+L170+M170</f>
        <v>21902.79</v>
      </c>
      <c r="O170" s="8">
        <f>N170-K170</f>
        <v>21902.79</v>
      </c>
      <c r="P170" s="381" t="inlineStr">
        <is>
          <t>Добавлена изоляция трубопроводов теплоснабжения приточных установок Ø32 трубками K-flex ST толщиной 25 мм — 41 м по ОВ.С, лист 2 (п. 188); на чердаке изоляция K-flex ST 25 мм по 23/085-И-ИОС4-ТЧ, л. 3 (стр. 7).</t>
        </is>
      </c>
      <c r="Q170" s="44"/>
      <c r="R170" s="44" t="inlineStr">
        <is>
          <t>23/085-И-ИОС4-ТЧ, л. 3 (стр. 7); 23/085-И-ОВ.С, л. 2; ТСН-2001.3, табл. 3.26-16</t>
        </is>
      </c>
    </row>
    <row r="171" spans="1:18">
      <c r="A171" s="42" t="inlineStr">
        <is>
          <t>197е</t>
        </is>
      </c>
      <c r="B171" s="10" t="inlineStr">
        <is>
          <t>190</t>
        </is>
      </c>
      <c r="C171" s="11"/>
      <c r="D171" s="11" t="inlineStr">
        <is>
          <t>22.21.41.130 КА 25x042</t>
        </is>
      </c>
      <c r="E171" s="12"/>
      <c r="F171" s="12" t="inlineStr">
        <is>
          <t>Трубка теплоизоляционная из вспененного каучука K-FLEX ST 25x042-2, толщина 25 мм, внутренний диаметр 42 мм (для труб Ø32)</t>
        </is>
      </c>
      <c r="G171" s="4" t="inlineStr">
        <is>
          <t>м</t>
        </is>
      </c>
      <c r="H171" s="7"/>
      <c r="I171" s="2">
        <v>43.05</v>
      </c>
      <c r="J171" s="3">
        <f>H171+I171</f>
        <v>43.05</v>
      </c>
      <c r="K171" s="3"/>
      <c r="L171" s="31">
        <v>25287.02</v>
      </c>
      <c r="M171" s="3"/>
      <c r="N171" s="8">
        <f>K171+L171+M171</f>
        <v>25287.02</v>
      </c>
      <c r="O171" s="8">
        <f>N171-K171</f>
        <v>25287.02</v>
      </c>
      <c r="P171" s="381" t="inlineStr">
        <is>
          <t>Трубки K-flex ST 25 мм — цена по конъюнктурному анализу (венторус.рф), до КП. Трубка 25x042 к норме п. 197д — 43,05 м по расходу нормы 3.26-16-1 (10,5 м на 10 м изоляции).</t>
        </is>
      </c>
      <c r="Q171" s="44"/>
      <c r="R171" s="44" t="inlineStr">
        <is>
          <t>Конъюнктурный анализ 24.09.2026 (венторус.рф)</t>
        </is>
      </c>
    </row>
    <row r="172" spans="1:18">
      <c r="A172" s="42" t="inlineStr">
        <is>
          <t>197ж</t>
        </is>
      </c>
      <c r="B172" s="10" t="inlineStr">
        <is>
          <t>190</t>
        </is>
      </c>
      <c r="C172" s="11"/>
      <c r="D172" s="11" t="inlineStr">
        <is>
          <t>1.1-1-2541</t>
        </is>
      </c>
      <c r="E172" s="12"/>
      <c r="F172" s="12" t="inlineStr">
        <is>
          <t>Лента из вспененного каучука, самоклеящаяся, для герметизации клеевых швов и соединений универсальной каучуковой теплоизоляции, диапазон рабочих температур (эксплуатации) от -40 до +85°C, ширина 50 мм, толщина 3 мм</t>
        </is>
      </c>
      <c r="G172" s="4" t="inlineStr">
        <is>
          <t>м</t>
        </is>
      </c>
      <c r="H172" s="7"/>
      <c r="I172" s="2">
        <v>61.5</v>
      </c>
      <c r="J172" s="3">
        <f>H172+I172</f>
        <v>61.5</v>
      </c>
      <c r="K172" s="3"/>
      <c r="L172" s="31">
        <v>2454.88</v>
      </c>
      <c r="M172" s="3"/>
      <c r="N172" s="8">
        <f>K172+L172+M172</f>
        <v>2454.88</v>
      </c>
      <c r="O172" s="8">
        <f>N172-K172</f>
        <v>2454.88</v>
      </c>
      <c r="P172" s="381" t="inlineStr">
        <is>
          <t>Лента из вспененного каучука к изоляции п. 197д — 61,5 м по расходу нормы 3.26-16-1 (15 м на 10 м изоляции).</t>
        </is>
      </c>
      <c r="Q172" s="44"/>
      <c r="R172" s="44" t="inlineStr">
        <is>
          <t>ТСН-2001.1; ТСН-2001.3, табл. 3.26-16</t>
        </is>
      </c>
    </row>
    <row r="173" spans="1:18">
      <c r="A173" s="42" t="inlineStr">
        <is>
          <t>197з</t>
        </is>
      </c>
      <c r="B173" s="10" t="inlineStr">
        <is>
          <t>190</t>
        </is>
      </c>
      <c r="C173" s="11"/>
      <c r="D173" s="11" t="inlineStr">
        <is>
          <t>1.1-1-2503</t>
        </is>
      </c>
      <c r="E173" s="12"/>
      <c r="F173" s="12" t="inlineStr">
        <is>
          <t>Материал рулонный теплоизоляционный из вспененного синтетического каучука, стойкий к УФ-излучению, для высокотемпературных трубопроводов, систем отопления и горячего водоснабжения, диапазон температур применения от -50 до +150°С, теплопроводность при температуре 0°С не более 0,045 Вт/(м х К), толщина 25 мм</t>
        </is>
      </c>
      <c r="G173" s="4" t="inlineStr">
        <is>
          <t>м2</t>
        </is>
      </c>
      <c r="H173" s="7"/>
      <c r="I173" s="2">
        <v>1.025</v>
      </c>
      <c r="J173" s="395">
        <f>H173+I173</f>
        <v>1.025</v>
      </c>
      <c r="K173" s="3"/>
      <c r="L173" s="31">
        <v>3949.88</v>
      </c>
      <c r="M173" s="3"/>
      <c r="N173" s="8">
        <f>K173+L173+M173</f>
        <v>3949.88</v>
      </c>
      <c r="O173" s="8">
        <f>N173-K173</f>
        <v>3949.88</v>
      </c>
      <c r="P173" s="381" t="inlineStr">
        <is>
          <t>Листы — по назначению для отопления (ТСН 1.1-1-2503), расход по норме 3.26-16-1: к изоляции п. 197д — 1,025 м² (0,25 м² на 10 м изоляции).</t>
        </is>
      </c>
      <c r="Q173" s="44"/>
      <c r="R173" s="44" t="inlineStr">
        <is>
          <t>ТСН-2001.1; ТСН-2001.3, табл. 3.26-16</t>
        </is>
      </c>
    </row>
    <row r="174" spans="1:18">
      <c r="A174" s="42">
        <v>198</v>
      </c>
      <c r="B174" s="10">
        <v>130</v>
      </c>
      <c r="C174" s="11" t="s">
        <v>336</v>
      </c>
      <c r="D174" s="11" t="s">
        <v>336</v>
      </c>
      <c r="E174" s="12" t="s">
        <v>337</v>
      </c>
      <c r="F174" s="12" t="inlineStr">
        <is>
          <t>Установка насосов центробежных с электродвигателем массой агрегата до 0,1 т</t>
        </is>
      </c>
      <c r="G174" s="4" t="s">
        <v>338</v>
      </c>
      <c r="H174" s="7">
        <v>1</v>
      </c>
      <c r="I174" s="2">
        <v>1</v>
      </c>
      <c r="J174" s="3">
        <f t="shared" si="83"/>
        <v>2</v>
      </c>
      <c r="K174" s="3">
        <v>50877.68</v>
      </c>
      <c r="L174" s="31">
        <v>56049.87</v>
      </c>
      <c r="M174" s="3">
        <v>-50877.68</v>
      </c>
      <c r="N174" s="8">
        <f t="shared" ref="N174:N177" si="98">K174+L174+M174</f>
        <v>56049.87</v>
      </c>
      <c r="O174" s="8">
        <f t="shared" ref="O174:O177" si="99">N174-K174</f>
        <v>5172.19</v>
      </c>
      <c r="P174" s="381" t="inlineStr">
        <is>
          <t>Исключена установка насоса узла обвязки воздухонагревателей по смете 2018 г.; добавлен монтаж 2 смесительных узлов ONX 40-4,0 и ONX 40-1,0 (п. 237б, 237в) по норме установки насосов центробежных массой до 0,1 т — схема узла смешения — 23/085-И-ИОС4, лист 8.</t>
        </is>
      </c>
      <c r="Q174" s="44" t="s">
        <v>24</v>
      </c>
      <c r="R174" s="44" t="inlineStr">
        <is>
          <t>23/085-И-ИОС4-ТЧ, стр. 6–7; ИОС4, л. 8</t>
        </is>
      </c>
    </row>
    <row r="175" spans="1:18">
      <c r="A175" s="42" t="inlineStr">
        <is>
          <t>198а</t>
        </is>
      </c>
      <c r="B175" s="10" t="inlineStr">
        <is>
          <t>173</t>
        </is>
      </c>
      <c r="C175" s="11"/>
      <c r="D175" s="11" t="inlineStr">
        <is>
          <t>1.1-1-59</t>
        </is>
      </c>
      <c r="E175" s="12"/>
      <c r="F175" s="12" t="inlineStr">
        <is>
          <t>Болты строительные анкерные с гайками</t>
        </is>
      </c>
      <c r="G175" s="4" t="inlineStr">
        <is>
          <t>т</t>
        </is>
      </c>
      <c r="H175" s="7"/>
      <c r="I175" s="2">
        <v>0.0044</v>
      </c>
      <c r="J175" s="386">
        <f>H175+I175</f>
        <v>0.0044</v>
      </c>
      <c r="K175" s="3"/>
      <c r="L175" s="31">
        <v>688.04</v>
      </c>
      <c r="M175" s="3"/>
      <c r="N175" s="8">
        <f>K175+L175+M175</f>
        <v>688.04</v>
      </c>
      <c r="O175" s="8">
        <f>N175-K175</f>
        <v>688.04</v>
      </c>
      <c r="P175" s="381" t="inlineStr">
        <is>
          <t>Болты анкерные к норме п. 198 — 0,0044 т по расходу нормы 3.18-11-1 (0,0022 т на 1 узел, 2 смесительных узла).</t>
        </is>
      </c>
      <c r="Q175" s="44"/>
      <c r="R175" s="44" t="inlineStr">
        <is>
          <t>23/085-И-ИОС4, л. 8; ТСН-2001.1</t>
        </is>
      </c>
    </row>
    <row r="176" spans="1:18">
      <c r="A176" s="42" t="inlineStr">
        <is>
          <t>198б</t>
        </is>
      </c>
      <c r="B176" s="10" t="inlineStr">
        <is>
          <t>173</t>
        </is>
      </c>
      <c r="C176" s="11"/>
      <c r="D176" s="11" t="inlineStr">
        <is>
          <t>1.1-1-57</t>
        </is>
      </c>
      <c r="E176" s="12"/>
      <c r="F176" s="12" t="inlineStr">
        <is>
          <t>Болты строительные с гайками и шайбами, черные, М10х100 мм</t>
        </is>
      </c>
      <c r="G176" s="4" t="inlineStr">
        <is>
          <t>т</t>
        </is>
      </c>
      <c r="H176" s="7"/>
      <c r="I176" s="2">
        <v>0.00254</v>
      </c>
      <c r="J176" s="384">
        <f>H176+I176</f>
        <v>0.00254</v>
      </c>
      <c r="K176" s="3"/>
      <c r="L176" s="31">
        <v>342.69</v>
      </c>
      <c r="M176" s="3"/>
      <c r="N176" s="8">
        <f>K176+L176+M176</f>
        <v>342.69</v>
      </c>
      <c r="O176" s="8">
        <f>N176-K176</f>
        <v>342.69</v>
      </c>
      <c r="P176" s="381" t="inlineStr">
        <is>
          <t>Болты строительные к норме п. 198 — 0,00254 т по расходу нормы 3.18-11-1 (0,00127 т на 1 узел, 2 смесительных узла).</t>
        </is>
      </c>
      <c r="Q176" s="44"/>
      <c r="R176" s="44" t="inlineStr">
        <is>
          <t>23/085-И-ИОС4, л. 8; ТСН-2001.1</t>
        </is>
      </c>
    </row>
    <row r="177" spans="1:18">
      <c r="A177" s="42">
        <v>199</v>
      </c>
      <c r="B177" s="10">
        <v>131</v>
      </c>
      <c r="C177" s="11" t="s">
        <v>339</v>
      </c>
      <c r="D177" s="11" t="s">
        <v>339</v>
      </c>
      <c r="E177" s="12" t="s">
        <v>340</v>
      </c>
      <c r="F177" s="12" t="s">
        <v>341</v>
      </c>
      <c r="G177" s="4" t="s">
        <v>94</v>
      </c>
      <c r="H177" s="7">
        <v>1</v>
      </c>
      <c r="I177" s="2">
        <f>-H177</f>
        <v>-1</v>
      </c>
      <c r="J177" s="3">
        <f t="shared" si="83"/>
        <v>0</v>
      </c>
      <c r="K177" s="3">
        <v>2672.21</v>
      </c>
      <c r="L177" s="31"/>
      <c r="M177" s="3">
        <v>-2672.21</v>
      </c>
      <c r="N177" s="8">
        <f t="shared" si="98"/>
        <v>0</v>
      </c>
      <c r="O177" s="8">
        <f t="shared" si="99"/>
        <v>-2672.21</v>
      </c>
      <c r="P177" s="381" t="inlineStr">
        <is>
          <t>Исключена установка арматуры с электроприводом (1 шт.) по смете 2018 г.: трёхходовой клапан с приводом входит в смесительный узел ONX (схема узла смешения — 23/085-И-ИОС4, лист 8).</t>
        </is>
      </c>
      <c r="Q177" s="44" t="s">
        <v>24</v>
      </c>
      <c r="R177" s="44" t="inlineStr">
        <is>
          <t>23/085-И-ИОС4-ТЧ, стр. 6–7; ИОС4, л. 8</t>
        </is>
      </c>
    </row>
    <row r="178" spans="1:18">
      <c r="A178" s="42">
        <v>200</v>
      </c>
      <c r="B178" s="10">
        <v>132</v>
      </c>
      <c r="C178" s="11" t="s">
        <v>342</v>
      </c>
      <c r="D178" s="11" t="s">
        <v>342</v>
      </c>
      <c r="E178" s="12" t="s">
        <v>343</v>
      </c>
      <c r="F178" s="12" t="s">
        <v>344</v>
      </c>
      <c r="G178" s="4" t="s">
        <v>94</v>
      </c>
      <c r="H178" s="7">
        <v>1</v>
      </c>
      <c r="I178" s="2">
        <f>-H178</f>
        <v>-1</v>
      </c>
      <c r="J178" s="3">
        <f t="shared" si="83"/>
        <v>0</v>
      </c>
      <c r="K178" s="3">
        <v>14230.32</v>
      </c>
      <c r="L178" s="31"/>
      <c r="M178" s="3">
        <v>-14230.32</v>
      </c>
      <c r="N178" s="8">
        <f t="shared" ref="N178:N180" si="100">K178+L178+M178</f>
        <v>0</v>
      </c>
      <c r="O178" s="8">
        <f t="shared" ref="O178:O180" si="101">N178-K178</f>
        <v>-14230.32</v>
      </c>
      <c r="P178" s="381" t="inlineStr">
        <is>
          <t>Исключён клапан трёхходовой смесительный VRG131 с приводом ARA652 (1 шт.) по смете 2018 г.: входит в смесительный узел ONX (схема узла смешения — 23/085-И-ИОС4, лист 8).</t>
        </is>
      </c>
      <c r="Q178" s="44" t="s">
        <v>24</v>
      </c>
      <c r="R178" s="44" t="inlineStr">
        <is>
          <t>23/085-И-ИОС4-ТЧ, стр. 6–7; ИОС4, л. 8</t>
        </is>
      </c>
    </row>
    <row r="179" spans="1:18">
      <c r="A179" s="42">
        <v>201</v>
      </c>
      <c r="B179" s="10">
        <v>133</v>
      </c>
      <c r="C179" s="11" t="inlineStr">
        <is>
          <t>1.13-3-40</t>
        </is>
      </c>
      <c r="D179" s="11" t="inlineStr">
        <is>
          <t>1.13-3-40</t>
        </is>
      </c>
      <c r="E179" s="12" t="inlineStr">
        <is>
          <t>КЛАПАНЫ ОБЩЕГО НАЗНАЧЕНИЯ ОБРАТНЫЕ ЛАТУННЫЕ С ВНУТРЕННЕЙ РЕЗЬБОЙ, ТИП EURA (АНАЛОГ 601), УСЛОВНОЕ ДАВЛЕНИЕ 1 МПА, ТЕМПЕРАТУРА ДО 95°С, ДИАМЕТР УСЛОВНОГО ПРОХОДА 32 ММ</t>
        </is>
      </c>
      <c r="F179" s="12" t="inlineStr">
        <is>
          <t>КЛАПАНЫ ОБЩЕГО НАЗНАЧЕНИЯ ОБРАТНЫЕ ЛАТУННЫЕ С ВНУТРЕННЕЙ РЕЗЬБОЙ, ТИП EURA (АНАЛОГ 601), УСЛОВНОЕ ДАВЛЕНИЕ 1 МПА, ТЕМПЕРАТУРА ДО 95°С, ДИАМЕТР УСЛОВНОГО ПРОХОДА 32 ММ</t>
        </is>
      </c>
      <c r="G179" s="4" t="s">
        <v>94</v>
      </c>
      <c r="H179" s="7">
        <v>3</v>
      </c>
      <c r="I179" s="2">
        <v>-2</v>
      </c>
      <c r="J179" s="3">
        <f t="shared" si="83"/>
        <v>1</v>
      </c>
      <c r="K179" s="3">
        <v>2366.0100000000002</v>
      </c>
      <c r="L179" s="31"/>
      <c r="M179" s="3">
        <v>-1577.34</v>
      </c>
      <c r="N179" s="8">
        <f t="shared" si="100"/>
        <v>788.67</v>
      </c>
      <c r="O179" s="8">
        <f t="shared" si="101"/>
        <v>-1577.34</v>
      </c>
      <c r="P179" s="381" t="inlineStr">
        <is>
          <t>Исключены 2 из 3 обратных клапанов Ø32 по смете 2018 г. — по одному в каждом из 2 смесительных узлов ONX (схема узла смешения — 23/085-И-ИОС4, лист 8); 1 шт. сохранён.</t>
        </is>
      </c>
      <c r="Q179" s="44" t="s">
        <v>24</v>
      </c>
      <c r="R179" s="44" t="inlineStr">
        <is>
          <t>23/085-И-ИОС4-ТЧ, стр. 6–7; ИОС4, л. 8</t>
        </is>
      </c>
    </row>
    <row r="180" spans="1:18">
      <c r="A180" s="42">
        <v>202</v>
      </c>
      <c r="B180" s="10">
        <v>134</v>
      </c>
      <c r="C180" s="11" t="s">
        <v>345</v>
      </c>
      <c r="D180" s="11" t="s">
        <v>345</v>
      </c>
      <c r="E180" s="12" t="s">
        <v>346</v>
      </c>
      <c r="F180" s="12" t="s">
        <v>347</v>
      </c>
      <c r="G180" s="4" t="s">
        <v>94</v>
      </c>
      <c r="H180" s="7">
        <v>7</v>
      </c>
      <c r="I180" s="2">
        <v>-4</v>
      </c>
      <c r="J180" s="3">
        <f t="shared" si="83"/>
        <v>3</v>
      </c>
      <c r="K180" s="3">
        <v>9471.2900000000009</v>
      </c>
      <c r="L180" s="31"/>
      <c r="M180" s="3">
        <v>-5412.16</v>
      </c>
      <c r="N180" s="8">
        <f t="shared" si="100"/>
        <v>4059.13</v>
      </c>
      <c r="O180" s="8">
        <f t="shared" si="101"/>
        <v>-5412.16</v>
      </c>
      <c r="P180" s="381" t="inlineStr">
        <is>
          <t>Исключены 4 из 7 кранов шаровых Ø32 по смете 2018 г. — по два в каждом из 2 смесительных узлов ONX (схема узла смешения — 23/085-И-ИОС4, лист 8); 3 шт. сохранены.</t>
        </is>
      </c>
      <c r="Q180" s="44" t="s">
        <v>24</v>
      </c>
      <c r="R180" s="44" t="inlineStr">
        <is>
          <t>23/085-И-ИОС4-ТЧ, стр. 6–7; ИОС4, л. 8</t>
        </is>
      </c>
    </row>
    <row r="181" spans="1:18">
      <c r="A181" s="42">
        <v>203</v>
      </c>
      <c r="B181" s="10">
        <v>135</v>
      </c>
      <c r="C181" s="11" t="s">
        <v>348</v>
      </c>
      <c r="D181" s="11" t="s">
        <v>348</v>
      </c>
      <c r="E181" s="12" t="s">
        <v>349</v>
      </c>
      <c r="F181" s="12" t="s">
        <v>349</v>
      </c>
      <c r="G181" s="4" t="s">
        <v>94</v>
      </c>
      <c r="H181" s="7">
        <v>2</v>
      </c>
      <c r="I181" s="2"/>
      <c r="J181" s="3">
        <f t="shared" si="83"/>
        <v>2</v>
      </c>
      <c r="K181" s="3">
        <v>1302.49</v>
      </c>
      <c r="L181" s="31"/>
      <c r="M181" s="3"/>
      <c r="N181" s="8">
        <f t="shared" ref="N181:N182" si="102">K181+L181+M181</f>
        <v>1302.49</v>
      </c>
      <c r="O181" s="8">
        <f t="shared" ref="O181:O182" si="103">N181-K181</f>
        <v>0</v>
      </c>
      <c r="P181" s="381" t="inlineStr">
        <is>
          <t>Сохранены 2 крана шаровых Ø15 со спускным элементом по смете 2018 г. — обвязка воздухонагревателей вне состава смесительного узла ONX (схема узла смешения — 23/085-И-ИОС4, лист 8).</t>
        </is>
      </c>
      <c r="Q181" s="44" t="s">
        <v>24</v>
      </c>
      <c r="R181" s="44" t="inlineStr">
        <is>
          <t>23/085-И-ИОС4-ТЧ, стр. 6–7; ИОС4, л. 8</t>
        </is>
      </c>
    </row>
    <row r="182" spans="1:18">
      <c r="A182" s="42">
        <v>204</v>
      </c>
      <c r="B182" s="10">
        <v>136</v>
      </c>
      <c r="C182" s="11" t="s">
        <v>350</v>
      </c>
      <c r="D182" s="11" t="s">
        <v>350</v>
      </c>
      <c r="E182" s="12" t="s">
        <v>351</v>
      </c>
      <c r="F182" s="12" t="s">
        <v>351</v>
      </c>
      <c r="G182" s="4" t="s">
        <v>352</v>
      </c>
      <c r="H182" s="7">
        <v>2</v>
      </c>
      <c r="I182" s="2">
        <f>-H182</f>
        <v>-2</v>
      </c>
      <c r="J182" s="3">
        <f t="shared" si="83"/>
        <v>0</v>
      </c>
      <c r="K182" s="3">
        <v>2436.94</v>
      </c>
      <c r="L182" s="31"/>
      <c r="M182" s="3">
        <v>-2436.94</v>
      </c>
      <c r="N182" s="8">
        <f t="shared" si="102"/>
        <v>0</v>
      </c>
      <c r="O182" s="8">
        <f t="shared" si="103"/>
        <v>-2436.94</v>
      </c>
      <c r="P182" s="381" t="inlineStr">
        <is>
          <t>Исключена установка 2 фильтров по смете 2018 г.: фильтр входит в каждый из 2 смесительных узлов ONX (схема узла смешения — 23/085-И-ИОС4, лист 8).</t>
        </is>
      </c>
      <c r="Q182" s="44" t="s">
        <v>24</v>
      </c>
      <c r="R182" s="44" t="inlineStr">
        <is>
          <t>23/085-И-ИОС4-ТЧ, стр. 6–7; ИОС4, л. 8</t>
        </is>
      </c>
    </row>
    <row r="183" spans="1:18">
      <c r="A183" s="42">
        <v>205</v>
      </c>
      <c r="B183" s="10">
        <v>137</v>
      </c>
      <c r="C183" s="11" t="s">
        <v>353</v>
      </c>
      <c r="D183" s="11" t="s">
        <v>354</v>
      </c>
      <c r="E183" s="12" t="s">
        <v>355</v>
      </c>
      <c r="F183" s="12" t="s">
        <v>355</v>
      </c>
      <c r="G183" s="4" t="s">
        <v>356</v>
      </c>
      <c r="H183" s="7">
        <v>6</v>
      </c>
      <c r="I183" s="2">
        <f>-H183</f>
        <v>-6</v>
      </c>
      <c r="J183" s="3">
        <f t="shared" si="83"/>
        <v>0</v>
      </c>
      <c r="K183" s="3">
        <v>6769.04</v>
      </c>
      <c r="L183" s="31"/>
      <c r="M183" s="3">
        <v>-6769.04</v>
      </c>
      <c r="N183" s="8">
        <f t="shared" ref="N183" si="104">K183+L183+M183</f>
        <v>0</v>
      </c>
      <c r="O183" s="8">
        <f t="shared" ref="O183" si="105">N183-K183</f>
        <v>-6769.04</v>
      </c>
      <c r="P183" s="381" t="inlineStr">
        <is>
          <t>Исключена установка 6 манометров по смете 2018 г.: в 23/085-И-ИОС4 (текстовая часть, спецификация ОВ.С, схема узла смешения — лист 8) манометры не предусмотрены.</t>
        </is>
      </c>
      <c r="Q183" s="44" t="s">
        <v>24</v>
      </c>
      <c r="R183" s="44" t="inlineStr">
        <is>
          <t>23/085-И-ИОС4-ТЧ, стр. 6–7; ИОС4, л. 8</t>
        </is>
      </c>
    </row>
    <row r="184" spans="1:18">
      <c r="A184" s="42">
        <v>206</v>
      </c>
      <c r="B184" s="10">
        <v>138</v>
      </c>
      <c r="C184" s="11" t="inlineStr">
        <is>
          <t>3.18-20-4</t>
        </is>
      </c>
      <c r="D184" s="11" t="inlineStr">
        <is>
          <t>3.18-20-4</t>
        </is>
      </c>
      <c r="E184" s="12" t="s">
        <v>357</v>
      </c>
      <c r="F184" s="12" t="s">
        <v>358</v>
      </c>
      <c r="G184" s="4" t="s">
        <v>356</v>
      </c>
      <c r="H184" s="7">
        <v>4</v>
      </c>
      <c r="I184" s="2">
        <f>-H184</f>
        <v>-4</v>
      </c>
      <c r="J184" s="3">
        <f t="shared" si="83"/>
        <v>0</v>
      </c>
      <c r="K184" s="3">
        <v>2305.54</v>
      </c>
      <c r="L184" s="31"/>
      <c r="M184" s="3">
        <v>-2305.54</v>
      </c>
      <c r="N184" s="8">
        <f t="shared" ref="N184" si="106">K184+L184+M184</f>
        <v>0</v>
      </c>
      <c r="O184" s="8">
        <f t="shared" ref="O184" si="107">N184-K184</f>
        <v>-2305.54</v>
      </c>
      <c r="P184" s="381" t="inlineStr">
        <is>
          <t>Исключена установка 4 термометров по смете 2018 г.: в 23/085-И-ИОС4 (текстовая часть, спецификация ОВ.С, схема узла смешения — лист 8) термометры не предусмотрены.</t>
        </is>
      </c>
      <c r="Q184" s="44" t="s">
        <v>24</v>
      </c>
      <c r="R184" s="44" t="inlineStr">
        <is>
          <t>23/085-И-ИОС4-ТЧ, стр. 6–7; ИОС4, л. 8</t>
        </is>
      </c>
    </row>
    <row r="185" spans="1:18" ht="165.75" hidden="1" customHeight="1">
      <c r="A185" s="42"/>
      <c r="B185" s="10"/>
      <c r="C185" s="11"/>
      <c r="D185" s="11"/>
      <c r="E185" s="12"/>
      <c r="F185" s="12"/>
      <c r="G185" s="4"/>
      <c r="H185" s="7"/>
      <c r="I185" s="2">
        <v>0</v>
      </c>
      <c r="J185" s="3">
        <f>H185+I185</f>
        <v>0</v>
      </c>
      <c r="K185" s="3"/>
      <c r="L185" s="32"/>
      <c r="M185" s="3"/>
      <c r="N185" s="8">
        <f>K185+L185+M185</f>
        <v>0</v>
      </c>
      <c r="O185" s="8">
        <f>N185-K185</f>
        <v>0</v>
      </c>
      <c r="P185" s="43" t="s">
        <v>118</v>
      </c>
      <c r="Q185" s="52" t="s">
        <v>119</v>
      </c>
      <c r="R185" s="52" t="s">
        <v>120</v>
      </c>
    </row>
    <row r="186" spans="1:18">
      <c r="A186" s="42"/>
      <c r="B186" s="286" t="s">
        <v>359</v>
      </c>
      <c r="C186" s="286"/>
      <c r="D186" s="286"/>
      <c r="E186" s="286"/>
      <c r="F186" s="286"/>
      <c r="G186" s="286"/>
      <c r="H186" s="286"/>
      <c r="I186" s="286"/>
      <c r="J186" s="3"/>
      <c r="K186" s="3"/>
      <c r="L186" s="31"/>
      <c r="M186" s="3"/>
      <c r="N186" s="8"/>
      <c r="O186" s="8"/>
      <c r="P186" s="42"/>
      <c r="Q186" s="51"/>
      <c r="R186" s="51"/>
    </row>
    <row r="187" spans="1:18">
      <c r="A187" s="42">
        <v>207</v>
      </c>
      <c r="B187" s="10">
        <v>139</v>
      </c>
      <c r="C187" s="11" t="inlineStr">
        <is>
          <t>3.20-56-2
ТЧ п.1.20</t>
        </is>
      </c>
      <c r="D187" s="11" t="inlineStr">
        <is>
          <t>3.20-56-2
ТЧ п.1.20</t>
        </is>
      </c>
      <c r="E187" s="12" t="s">
        <v>360</v>
      </c>
      <c r="F187" s="12" t="s">
        <v>360</v>
      </c>
      <c r="G187" s="4" t="s">
        <v>361</v>
      </c>
      <c r="H187" s="7">
        <v>13</v>
      </c>
      <c r="I187" s="2">
        <v>-13</v>
      </c>
      <c r="J187" s="3">
        <f t="shared" ref="J187:J281" si="109">H187+I187</f>
        <v>0</v>
      </c>
      <c r="K187" s="3">
        <v>165982.35</v>
      </c>
      <c r="L187" s="31"/>
      <c r="M187" s="3">
        <v>-165982.35</v>
      </c>
      <c r="N187" s="8">
        <f t="shared" ref="N187:N191" si="110">K187+L187+M187</f>
        <v>0</v>
      </c>
      <c r="O187" s="8">
        <f t="shared" ref="O187:O191" si="111">N187-K187</f>
        <v>-165982.35</v>
      </c>
      <c r="P187" s="381" t="inlineStr">
        <is>
          <t>Исключены 13 наружных блоков сплит-систем по утверждённой смете 2018 г.; установка 2 наружных блоков К1/К2 на кронштейны учтена в новых работах (п. 265 и 266) по ОВ.С, лист 6.</t>
        </is>
      </c>
      <c r="Q187" s="44" t="s">
        <v>24</v>
      </c>
      <c r="R187" s="44" t="inlineStr">
        <is>
          <t>23/085-И-ИОС4, ОВ.С, л. 6</t>
        </is>
      </c>
    </row>
    <row r="188" spans="1:18">
      <c r="A188" s="42">
        <v>208</v>
      </c>
      <c r="B188" s="10" t="inlineStr">
        <is>
          <t>140 (167,168)</t>
        </is>
      </c>
      <c r="C188" s="11" t="s">
        <v>362</v>
      </c>
      <c r="D188" s="11" t="inlineStr">
        <is>
          <t>3.20-57-1 → 3.20-58-1</t>
        </is>
      </c>
      <c r="E188" s="12" t="s">
        <v>363</v>
      </c>
      <c r="F188" s="12" t="inlineStr">
        <is>
          <t>Старый монтаж внутренних блоков исключён; К1 и К2: полный монтаж настенного блока до 6,5 кВт по 3.20-58-1</t>
        </is>
      </c>
      <c r="G188" s="4" t="s">
        <v>361</v>
      </c>
      <c r="H188" s="7">
        <v>13</v>
      </c>
      <c r="I188" s="2">
        <v>-11</v>
      </c>
      <c r="J188" s="3">
        <f t="shared" si="109"/>
        <v>2</v>
      </c>
      <c r="K188" s="3">
        <v>79986.31</v>
      </c>
      <c r="L188" s="31">
        <v>32635.18</v>
      </c>
      <c r="M188" s="3">
        <v>-79986.31</v>
      </c>
      <c r="N188" s="8">
        <f t="shared" si="110"/>
        <v>32635.18</v>
      </c>
      <c r="O188" s="8">
        <f t="shared" si="111"/>
        <v>-47351.13</v>
      </c>
      <c r="P188" s="381" t="inlineStr">
        <is>
          <t>Исключён монтаж 13 внутренних блоков по утверждённой смете 2018 г.; монтаж 2 внутренних блоков К1/К2 мощностью до 6,5 кВт с прокладкой медной трассы учтён по 3.20-58-1 (ОВ.С, лист 6). Нормы 3.20-58-1 — с поправкой ТСН-2001, гл. 6, прил. 2, п. 2.2.6 (работы, аналогичные новому строительству). Открытые ресурсы нормы — п. 208а, 208б.</t>
        </is>
      </c>
      <c r="Q188" s="44" t="s">
        <v>24</v>
      </c>
      <c r="R188" s="44" t="inlineStr">
        <is>
          <t>23/085-И-ИОС4, ОВ.С, л. 6; ТСН-2001.3, табл. 3.20-58</t>
        </is>
      </c>
    </row>
    <row r="189" spans="1:18">
      <c r="A189" s="42" t="inlineStr">
        <is>
          <t>208а</t>
        </is>
      </c>
      <c r="B189" s="10" t="inlineStr">
        <is>
          <t>167, 168</t>
        </is>
      </c>
      <c r="C189" s="11"/>
      <c r="D189" s="11" t="inlineStr">
        <is>
          <t>1.1-1-3640</t>
        </is>
      </c>
      <c r="E189" s="12"/>
      <c r="F189" s="12" t="inlineStr">
        <is>
          <t>Трубки теплоизоляционные из вспененного каучука, для систем трубопроводов, диапазон температур применения от -200 до +110°C, коэффициент теплопроводности при температуре 0°C не более 0,032 Вт/(м х К), внутренний диаметр 10 мм, толщина 13 мм</t>
        </is>
      </c>
      <c r="G189" s="4" t="inlineStr">
        <is>
          <t>м</t>
        </is>
      </c>
      <c r="H189" s="7"/>
      <c r="I189" s="2">
        <v>12.3</v>
      </c>
      <c r="J189" s="3">
        <f>H189+I189</f>
        <v>12.3</v>
      </c>
      <c r="K189" s="3"/>
      <c r="L189" s="31">
        <v>953.76</v>
      </c>
      <c r="M189" s="3"/>
      <c r="N189" s="8">
        <f>K189+L189+M189</f>
        <v>953.76</v>
      </c>
      <c r="O189" s="8">
        <f>N189-K189</f>
        <v>953.76</v>
      </c>
      <c r="P189" s="381" t="inlineStr">
        <is>
          <t>Трубки теплоизоляционные к нормам п. 208 — 12,3 м по расходу нормы 3.20-58-1 (6,15 м на 1 блок, 2 блока); толщина 13 мм по 23/085-И-ОВ.С, л. 6 («Thermaflex 13 мм»).</t>
        </is>
      </c>
      <c r="Q189" s="44"/>
      <c r="R189" s="44" t="inlineStr">
        <is>
          <t>23/085-И-ИОС4, ОВ.С, л. 6; ТСН-2001.1</t>
        </is>
      </c>
    </row>
    <row r="190" spans="1:18">
      <c r="A190" s="42" t="inlineStr">
        <is>
          <t>208б</t>
        </is>
      </c>
      <c r="B190" s="10" t="inlineStr">
        <is>
          <t>167, 168</t>
        </is>
      </c>
      <c r="C190" s="11"/>
      <c r="D190" s="11" t="inlineStr">
        <is>
          <t>1.23-25-813</t>
        </is>
      </c>
      <c r="E190" s="12"/>
      <c r="F190" s="12" t="inlineStr">
        <is>
          <t>Кабель силовой ВВГнг(А)-LSLTх 4х1,5-1000</t>
        </is>
      </c>
      <c r="G190" s="4" t="inlineStr">
        <is>
          <t>км</t>
        </is>
      </c>
      <c r="H190" s="7"/>
      <c r="I190" s="2">
        <v>0.0062</v>
      </c>
      <c r="J190" s="392">
        <f>H190+I190</f>
        <v>0.0062</v>
      </c>
      <c r="K190" s="3"/>
      <c r="L190" s="31">
        <v>437.78</v>
      </c>
      <c r="M190" s="3"/>
      <c r="N190" s="8">
        <f>K190+L190+M190</f>
        <v>437.78</v>
      </c>
      <c r="O190" s="8">
        <f>N190-K190</f>
        <v>437.78</v>
      </c>
      <c r="P190" s="381" t="inlineStr">
        <is>
          <t>Кабель межблочный к нормам п. 208 — 0,0062 км по расходу нормы 3.20-58-1 (0,0031 км на 1 блок, 2 блока).</t>
        </is>
      </c>
      <c r="Q190" s="44"/>
      <c r="R190" s="44" t="inlineStr">
        <is>
          <t>23/085-И-ИОС4, ОВ.С, л. 6; ТСН-2001.1</t>
        </is>
      </c>
    </row>
    <row r="191" spans="1:18">
      <c r="A191" s="42">
        <v>209</v>
      </c>
      <c r="B191" s="10">
        <v>141</v>
      </c>
      <c r="C191" s="11" t="s">
        <v>364</v>
      </c>
      <c r="D191" s="11" t="s">
        <v>364</v>
      </c>
      <c r="E191" s="12" t="s">
        <v>365</v>
      </c>
      <c r="F191" s="12" t="s">
        <v>366</v>
      </c>
      <c r="G191" s="4" t="s">
        <v>361</v>
      </c>
      <c r="H191" s="7">
        <v>11</v>
      </c>
      <c r="I191" s="2">
        <v>-11</v>
      </c>
      <c r="J191" s="3">
        <f t="shared" si="109"/>
        <v>0</v>
      </c>
      <c r="K191" s="3">
        <v>571157.37</v>
      </c>
      <c r="L191" s="31"/>
      <c r="M191" s="3">
        <v>-571157.37</v>
      </c>
      <c r="N191" s="8">
        <f t="shared" si="110"/>
        <v>0</v>
      </c>
      <c r="O191" s="8">
        <f t="shared" si="111"/>
        <v>-571157.37</v>
      </c>
      <c r="P191" s="381" t="inlineStr">
        <is>
          <t>Исключено: «Сплит-система MSZ-SF25VE3/MUZ-SF25VE Mitsubishi Electric» — 11 1шт по утверждённой смете 2018 г. В откорректированной ПД кондиционирование выполняется двумя сплит-системами К1, К2 (ОВ.С, лист 6).</t>
        </is>
      </c>
      <c r="Q191" s="44" t="s">
        <v>24</v>
      </c>
      <c r="R191" s="44" t="inlineStr">
        <is>
          <t>23/085-И-ОВ, л. 1, 5–7; 23/085-И-ОВ.С, л. 6</t>
        </is>
      </c>
    </row>
    <row r="192" spans="1:18">
      <c r="A192" s="42">
        <v>210</v>
      </c>
      <c r="B192" s="10">
        <v>142</v>
      </c>
      <c r="C192" s="11" t="s">
        <v>364</v>
      </c>
      <c r="D192" s="11" t="s">
        <v>364</v>
      </c>
      <c r="E192" s="12" t="s">
        <v>367</v>
      </c>
      <c r="F192" s="12" t="s">
        <v>368</v>
      </c>
      <c r="G192" s="4" t="s">
        <v>361</v>
      </c>
      <c r="H192" s="7">
        <v>2</v>
      </c>
      <c r="I192" s="2">
        <v>-2</v>
      </c>
      <c r="J192" s="3">
        <f t="shared" si="109"/>
        <v>0</v>
      </c>
      <c r="K192" s="3">
        <v>127335.94</v>
      </c>
      <c r="L192" s="31"/>
      <c r="M192" s="3">
        <v>-127335.94</v>
      </c>
      <c r="N192" s="8">
        <f t="shared" ref="N192" si="112">K192+L192+M192</f>
        <v>0</v>
      </c>
      <c r="O192" s="8">
        <f t="shared" ref="O192" si="113">N192-K192</f>
        <v>-127335.94</v>
      </c>
      <c r="P192" s="381" t="inlineStr">
        <is>
          <t>Исключено: «Сплит-система MSZ-SF35VE3-ER1/MUZ-SF35VE-ER4 Mitsubishi Electric» — 2 1шт по утверждённой смете 2018 г. В откорректированной ПД кондиционирование выполняется двумя сплит-системами К1, К2 (ОВ.С, лист 6).</t>
        </is>
      </c>
      <c r="Q192" s="44" t="s">
        <v>24</v>
      </c>
      <c r="R192" s="44" t="inlineStr">
        <is>
          <t>23/085-И-ОВ, л. 1, 5–7; 23/085-И-ОВ.С, л. 6</t>
        </is>
      </c>
    </row>
    <row r="193" spans="1:18">
      <c r="A193" s="42">
        <v>211</v>
      </c>
      <c r="B193" s="10">
        <v>143</v>
      </c>
      <c r="C193" s="11" t="s">
        <v>369</v>
      </c>
      <c r="D193" s="11" t="s">
        <v>369</v>
      </c>
      <c r="E193" s="12" t="s">
        <v>370</v>
      </c>
      <c r="F193" s="12" t="s">
        <v>371</v>
      </c>
      <c r="G193" s="4" t="s">
        <v>361</v>
      </c>
      <c r="H193" s="7">
        <v>13</v>
      </c>
      <c r="I193" s="2">
        <v>-11</v>
      </c>
      <c r="J193" s="3">
        <f t="shared" si="109"/>
        <v>2</v>
      </c>
      <c r="K193" s="3">
        <v>8407.11</v>
      </c>
      <c r="L193" s="31"/>
      <c r="M193" s="3">
        <v>-7113.72</v>
      </c>
      <c r="N193" s="8">
        <f t="shared" ref="N193" si="114">K193+L193+M193</f>
        <v>1293.39</v>
      </c>
      <c r="O193" s="8">
        <f t="shared" ref="O193" si="115">N193-K193</f>
        <v>-7113.72</v>
      </c>
      <c r="P193" s="381" t="inlineStr">
        <is>
          <t>Сохранён монтаж 2 дренажных помп Crystal по ОВ.С, лист 6 (исключено 11 из 13 по смете 2018 г.).</t>
        </is>
      </c>
      <c r="Q193" s="44" t="s">
        <v>24</v>
      </c>
      <c r="R193" s="44" t="inlineStr">
        <is>
          <t>23/085-И-ОВ, л. 1, 5–7; 23/085-И-ОВ.С, л. 6</t>
        </is>
      </c>
    </row>
    <row r="194" spans="1:18" ht="114.75" customHeight="1">
      <c r="A194" s="42">
        <v>212</v>
      </c>
      <c r="B194" s="10">
        <v>144</v>
      </c>
      <c r="C194" s="11" t="s">
        <v>372</v>
      </c>
      <c r="D194" s="11" t="s">
        <v>372</v>
      </c>
      <c r="E194" s="12" t="s">
        <v>373</v>
      </c>
      <c r="F194" s="12" t="s">
        <v>374</v>
      </c>
      <c r="G194" s="4" t="s">
        <v>361</v>
      </c>
      <c r="H194" s="7">
        <v>13</v>
      </c>
      <c r="I194" s="2">
        <v>-11</v>
      </c>
      <c r="J194" s="3">
        <f t="shared" si="109"/>
        <v>2</v>
      </c>
      <c r="K194" s="3">
        <v>52815.42</v>
      </c>
      <c r="L194" s="31"/>
      <c r="M194" s="3">
        <v>-44689.97</v>
      </c>
      <c r="N194" s="8">
        <f t="shared" ref="N194" si="116">K194+L194+M194</f>
        <v>8125.45</v>
      </c>
      <c r="O194" s="8">
        <f t="shared" ref="O194" si="117">N194-K194</f>
        <v>-44689.97</v>
      </c>
      <c r="P194" s="381" t="inlineStr">
        <is>
          <t>Итоговые 2 дренажные помпы Crystal совпадают со спецификацией кондиционирования.</t>
        </is>
      </c>
      <c r="Q194" s="44" t="s">
        <v>24</v>
      </c>
      <c r="R194" s="44" t="inlineStr">
        <is>
          <t>23/085-И-ОВ, л. 1, 5–7; 23/085-И-ОВ.С, л. 6</t>
        </is>
      </c>
    </row>
    <row r="195" spans="1:18">
      <c r="A195" s="42">
        <v>213</v>
      </c>
      <c r="B195" s="10">
        <v>145</v>
      </c>
      <c r="C195" s="11" t="s">
        <v>375</v>
      </c>
      <c r="D195" s="11" t="s">
        <v>375</v>
      </c>
      <c r="E195" s="12" t="s">
        <v>376</v>
      </c>
      <c r="F195" s="12" t="s">
        <v>376</v>
      </c>
      <c r="G195" s="4" t="s">
        <v>331</v>
      </c>
      <c r="H195" s="7">
        <v>36</v>
      </c>
      <c r="I195" s="2">
        <v>-36</v>
      </c>
      <c r="J195" s="3">
        <f t="shared" si="109"/>
        <v>0</v>
      </c>
      <c r="K195" s="3">
        <v>180805.89</v>
      </c>
      <c r="L195" s="31"/>
      <c r="M195" s="3">
        <v>-180805.89</v>
      </c>
      <c r="N195" s="8">
        <f t="shared" ref="N195" si="118">K195+L195+M195</f>
        <v>0</v>
      </c>
      <c r="O195" s="8">
        <f t="shared" ref="O195" si="119">N195-K195</f>
        <v>-180805.89</v>
      </c>
      <c r="P195" s="381" t="inlineStr">
        <is>
          <t>Исключён монтаж медных трубопроводов (360 м) по утверждённой смете 2018 г.; прокладка трасс К1/К2 с медными трубами входит в норму монтажа внутренних блоков 3.20-58-1 (ОВ.С, лист 6; п. 208).</t>
        </is>
      </c>
      <c r="Q195" s="44" t="s">
        <v>24</v>
      </c>
      <c r="R195" s="44" t="inlineStr">
        <is>
          <t>23/085-И-ИОС4, ОВ.С, л. 6; ТСН-2001.3, табл. 3.20-58</t>
        </is>
      </c>
    </row>
    <row r="196" spans="1:18">
      <c r="A196" s="42">
        <v>214</v>
      </c>
      <c r="B196" s="10">
        <v>146</v>
      </c>
      <c r="C196" s="11" t="s">
        <v>377</v>
      </c>
      <c r="D196" s="11" t="s">
        <v>377</v>
      </c>
      <c r="E196" s="12" t="s">
        <v>378</v>
      </c>
      <c r="F196" s="12" t="s">
        <v>378</v>
      </c>
      <c r="G196" s="4" t="s">
        <v>298</v>
      </c>
      <c r="H196" s="13">
        <v>180</v>
      </c>
      <c r="I196" s="2">
        <v>-180</v>
      </c>
      <c r="J196" s="3">
        <f t="shared" si="109"/>
        <v>0</v>
      </c>
      <c r="K196" s="3">
        <v>8872.85</v>
      </c>
      <c r="L196" s="33"/>
      <c r="M196" s="3">
        <v>-8872.85</v>
      </c>
      <c r="N196" s="8">
        <f t="shared" ref="N196:N202" si="120">K196+L196+M196</f>
        <v>0</v>
      </c>
      <c r="O196" s="8">
        <f t="shared" si="2"/>
        <v>-8872.85</v>
      </c>
      <c r="P196" s="381" t="inlineStr">
        <is>
          <t>Исключено: «Трубы медные для систем кондиционирования, наружный диаметр (толщина стенки), мм, 6,35 (0,76)» — 180 м по утверждённой смете 2018 г. В откорректированной ПД кондиционирование выполняется двумя сплит-системами К1, К2 (ОВ.С, лист 6).</t>
        </is>
      </c>
      <c r="Q196" s="44" t="s">
        <v>24</v>
      </c>
      <c r="R196" s="44" t="inlineStr">
        <is>
          <t>23/085-И-ОВ, л. 1, 5–7; 23/085-И-ОВ.С, л. 6</t>
        </is>
      </c>
    </row>
    <row r="197" spans="1:18">
      <c r="A197" s="42">
        <v>215</v>
      </c>
      <c r="B197" s="10">
        <v>147</v>
      </c>
      <c r="C197" s="11" t="s">
        <v>379</v>
      </c>
      <c r="D197" s="11" t="s">
        <v>379</v>
      </c>
      <c r="E197" s="12" t="s">
        <v>380</v>
      </c>
      <c r="F197" s="12" t="s">
        <v>380</v>
      </c>
      <c r="G197" s="4" t="s">
        <v>298</v>
      </c>
      <c r="H197" s="13">
        <v>80</v>
      </c>
      <c r="I197" s="2">
        <v>-80</v>
      </c>
      <c r="J197" s="3">
        <f t="shared" si="109"/>
        <v>0</v>
      </c>
      <c r="K197" s="3">
        <v>7822.76</v>
      </c>
      <c r="L197" s="33"/>
      <c r="M197" s="3">
        <v>-7822.76</v>
      </c>
      <c r="N197" s="8">
        <f t="shared" ref="N197" si="121">K197+L197+M197</f>
        <v>0</v>
      </c>
      <c r="O197" s="8">
        <f t="shared" ref="O197" si="122">N197-K197</f>
        <v>-7822.76</v>
      </c>
      <c r="P197" s="381" t="inlineStr">
        <is>
          <t>Исключено: «Трубы медные для систем кондиционирования, наружный диаметр (толщина стенки), мм, 9,52 (0,81)» — 80 м по утверждённой смете 2018 г. В откорректированной ПД кондиционирование выполняется двумя сплит-системами К1, К2 (ОВ.С, лист 6).</t>
        </is>
      </c>
      <c r="Q197" s="44" t="s">
        <v>24</v>
      </c>
      <c r="R197" s="44" t="inlineStr">
        <is>
          <t>23/085-И-ОВ, л. 1, 5–7; 23/085-И-ОВ.С, л. 6</t>
        </is>
      </c>
    </row>
    <row r="198" spans="1:18">
      <c r="A198" s="42">
        <v>216</v>
      </c>
      <c r="B198" s="10">
        <v>148</v>
      </c>
      <c r="C198" s="11" t="s">
        <v>381</v>
      </c>
      <c r="D198" s="11" t="s">
        <v>381</v>
      </c>
      <c r="E198" s="12" t="s">
        <v>382</v>
      </c>
      <c r="F198" s="12" t="s">
        <v>382</v>
      </c>
      <c r="G198" s="4" t="s">
        <v>298</v>
      </c>
      <c r="H198" s="13">
        <v>100</v>
      </c>
      <c r="I198" s="2">
        <v>-100</v>
      </c>
      <c r="J198" s="3">
        <f t="shared" si="109"/>
        <v>0</v>
      </c>
      <c r="K198" s="3">
        <v>13148.12</v>
      </c>
      <c r="L198" s="33"/>
      <c r="M198" s="3">
        <v>-13148.12</v>
      </c>
      <c r="N198" s="8">
        <f t="shared" ref="N198" si="123">K198+L198+M198</f>
        <v>0</v>
      </c>
      <c r="O198" s="8">
        <f t="shared" ref="O198" si="124">N198-K198</f>
        <v>-13148.12</v>
      </c>
      <c r="P198" s="381" t="inlineStr">
        <is>
          <t>Исключено: «Трубы медные для систем кондиционирования, наружный диаметр (толщина стенки), мм, 12,7 (0,81)» — 100 м по утверждённой смете 2018 г. В откорректированной ПД кондиционирование выполняется двумя сплит-системами К1, К2 (ОВ.С, лист 6).</t>
        </is>
      </c>
      <c r="Q198" s="44" t="s">
        <v>24</v>
      </c>
      <c r="R198" s="44" t="inlineStr">
        <is>
          <t>23/085-И-ОВ, л. 1, 5–7; 23/085-И-ОВ.С, л. 6</t>
        </is>
      </c>
    </row>
    <row r="199" spans="1:18">
      <c r="A199" s="42">
        <v>217</v>
      </c>
      <c r="B199" s="10">
        <v>149</v>
      </c>
      <c r="C199" s="11" t="s">
        <v>383</v>
      </c>
      <c r="D199" s="11" t="s">
        <v>383</v>
      </c>
      <c r="E199" s="12" t="s">
        <v>384</v>
      </c>
      <c r="F199" s="12" t="s">
        <v>385</v>
      </c>
      <c r="G199" s="4" t="s">
        <v>386</v>
      </c>
      <c r="H199" s="13">
        <v>36</v>
      </c>
      <c r="I199" s="2">
        <v>-36</v>
      </c>
      <c r="J199" s="3">
        <f t="shared" si="109"/>
        <v>0</v>
      </c>
      <c r="K199" s="3">
        <v>151627.24</v>
      </c>
      <c r="L199" s="33"/>
      <c r="M199" s="3">
        <v>-151627.24</v>
      </c>
      <c r="N199" s="8">
        <f t="shared" ref="N199:N201" si="125">K199+L199+M199</f>
        <v>0</v>
      </c>
      <c r="O199" s="8">
        <f t="shared" ref="O199:O201" si="126">N199-K199</f>
        <v>-151627.24</v>
      </c>
      <c r="P199" s="381" t="inlineStr">
        <is>
          <t>Исключена изоляция трубопроводов (360 м) по смете 2018 г. Монтаж трасс К1/К2 учтён нормой установки внутренних блоков сплит-систем (п. 208); теплоизоляционные трубки из вспененного каучука (ОВ.С, лист 6: Thermaflex 13 мм) в норме не учтены — открытый ресурс, 6,15 м на блок; в ТСН-2001.1 наименьший внутренний диаметр трубок из вспененного каучука — 15 мм, под трубы 6,35 и 12,7 мм позиции не найдено; подлежат учёту по КП (п. 3.4.10 ТСН-2001.12).</t>
        </is>
      </c>
      <c r="Q199" s="44" t="s">
        <v>24</v>
      </c>
      <c r="R199" s="44" t="inlineStr">
        <is>
          <t>23/085-И-ИОС4, ОВ.С, л. 6; ТСН-2001.3, табл. 3.20-58</t>
        </is>
      </c>
    </row>
    <row r="200" spans="1:18" ht="102" customHeight="1">
      <c r="A200" s="42">
        <v>218</v>
      </c>
      <c r="B200" s="10">
        <v>150</v>
      </c>
      <c r="C200" s="11" t="s">
        <v>387</v>
      </c>
      <c r="D200" s="11" t="s">
        <v>387</v>
      </c>
      <c r="E200" s="12" t="s">
        <v>388</v>
      </c>
      <c r="F200" s="12" t="s">
        <v>388</v>
      </c>
      <c r="G200" s="4" t="s">
        <v>34</v>
      </c>
      <c r="H200" s="13">
        <v>1.5</v>
      </c>
      <c r="I200" s="2">
        <v>-1.45</v>
      </c>
      <c r="J200" s="3">
        <f t="shared" si="109"/>
        <v>0.05</v>
      </c>
      <c r="K200" s="3">
        <v>58431.17</v>
      </c>
      <c r="L200" s="33"/>
      <c r="M200" s="3">
        <v>-56483.45</v>
      </c>
      <c r="N200" s="8">
        <f t="shared" si="125"/>
        <v>1947.72</v>
      </c>
      <c r="O200" s="8">
        <f t="shared" si="126"/>
        <v>-56483.45</v>
      </c>
      <c r="P200" s="381" t="inlineStr">
        <is>
          <t>Итоговые 5 м дренажного трубопровода Ø20 совпадают с листом 6 спецификации.</t>
        </is>
      </c>
      <c r="Q200" s="44" t="s">
        <v>24</v>
      </c>
      <c r="R200" s="44" t="inlineStr">
        <is>
          <t>23/085-И-ОВ, л. 1, 5–7; 23/085-И-ОВ.С, л. 6</t>
        </is>
      </c>
    </row>
    <row r="201" spans="1:18" ht="114.75" customHeight="1">
      <c r="A201" s="42">
        <v>219</v>
      </c>
      <c r="B201" s="10">
        <v>151</v>
      </c>
      <c r="C201" s="11" t="s">
        <v>389</v>
      </c>
      <c r="D201" s="11" t="s">
        <v>389</v>
      </c>
      <c r="E201" s="12" t="s">
        <v>390</v>
      </c>
      <c r="F201" s="12" t="s">
        <v>390</v>
      </c>
      <c r="G201" s="4" t="s">
        <v>298</v>
      </c>
      <c r="H201" s="13">
        <v>70</v>
      </c>
      <c r="I201" s="2">
        <v>-65</v>
      </c>
      <c r="J201" s="3">
        <f t="shared" si="109"/>
        <v>5</v>
      </c>
      <c r="K201" s="3">
        <v>2258.62</v>
      </c>
      <c r="L201" s="33"/>
      <c r="M201" s="3">
        <v>-2097.29</v>
      </c>
      <c r="N201" s="8">
        <f t="shared" si="125"/>
        <v>161.33</v>
      </c>
      <c r="O201" s="8">
        <f t="shared" si="126"/>
        <v>-2097.29</v>
      </c>
      <c r="P201" s="381" t="inlineStr">
        <is>
          <t>Итоговые 5 м ПВХ-трубы Ø20 совпадают с дренажным трубопроводом листа 6 спецификации.</t>
        </is>
      </c>
      <c r="Q201" s="44" t="s">
        <v>24</v>
      </c>
      <c r="R201" s="44" t="inlineStr">
        <is>
          <t>23/085-И-ОВ, л. 1, 5–7; 23/085-И-ОВ.С, л. 6</t>
        </is>
      </c>
    </row>
    <row r="202" spans="1:18">
      <c r="A202" s="42">
        <v>220</v>
      </c>
      <c r="B202" s="10">
        <v>152</v>
      </c>
      <c r="C202" s="11" t="s">
        <v>391</v>
      </c>
      <c r="D202" s="11" t="s">
        <v>391</v>
      </c>
      <c r="E202" s="12" t="s">
        <v>392</v>
      </c>
      <c r="F202" s="12" t="s">
        <v>392</v>
      </c>
      <c r="G202" s="4" t="s">
        <v>298</v>
      </c>
      <c r="H202" s="13">
        <v>80</v>
      </c>
      <c r="I202" s="2">
        <v>-80</v>
      </c>
      <c r="J202" s="3">
        <f t="shared" si="109"/>
        <v>0</v>
      </c>
      <c r="K202" s="3">
        <v>3361.68</v>
      </c>
      <c r="L202" s="33"/>
      <c r="M202" s="3">
        <v>-3361.68</v>
      </c>
      <c r="N202" s="8">
        <f t="shared" si="120"/>
        <v>0</v>
      </c>
      <c r="O202" s="8">
        <f t="shared" si="2"/>
        <v>-3361.68</v>
      </c>
      <c r="P202" s="381" t="inlineStr">
        <is>
          <t>Исключено: «Трубы поливинилхлоридные, тип средний, пвх-40, наружный диаметр, мм, 25» — 80 м по утверждённой смете 2018 г. В откорректированной ПД кондиционирование выполняется двумя сплит-системами К1, К2 (ОВ.С, лист 6).</t>
        </is>
      </c>
      <c r="Q202" s="44" t="s">
        <v>24</v>
      </c>
      <c r="R202" s="44" t="inlineStr">
        <is>
          <t>23/085-И-ОВ, л. 1, 5–7; 23/085-И-ОВ.С, л. 6</t>
        </is>
      </c>
    </row>
    <row r="203" spans="1:18">
      <c r="A203" s="42">
        <v>221</v>
      </c>
      <c r="B203" s="10">
        <v>153</v>
      </c>
      <c r="C203" s="11" t="s">
        <v>393</v>
      </c>
      <c r="D203" s="11" t="s">
        <v>393</v>
      </c>
      <c r="E203" s="12" t="s">
        <v>394</v>
      </c>
      <c r="F203" s="12" t="s">
        <v>394</v>
      </c>
      <c r="G203" s="4" t="s">
        <v>395</v>
      </c>
      <c r="H203" s="13">
        <v>2</v>
      </c>
      <c r="I203" s="2">
        <v>-2</v>
      </c>
      <c r="J203" s="3">
        <f t="shared" si="109"/>
        <v>0</v>
      </c>
      <c r="K203" s="3">
        <v>3712.59</v>
      </c>
      <c r="L203" s="33"/>
      <c r="M203" s="3">
        <v>-3712.59</v>
      </c>
      <c r="N203" s="8">
        <f t="shared" ref="N203" si="127">K203+L203+M203</f>
        <v>0</v>
      </c>
      <c r="O203" s="8">
        <f t="shared" ref="O203" si="128">N203-K203</f>
        <v>-3712.59</v>
      </c>
      <c r="P203" s="381" t="inlineStr">
        <is>
          <t>Исключено: «Установка воронок водосточных» — 2 1 воронка по утверждённой смете 2018 г. В откорректированной ПД кондиционирование выполняется двумя сплит-системами К1, К2 (ОВ.С, лист 6).</t>
        </is>
      </c>
      <c r="Q203" s="44" t="s">
        <v>24</v>
      </c>
      <c r="R203" s="44" t="inlineStr">
        <is>
          <t>23/085-И-ОВ, л. 1, 5–7; 23/085-И-ОВ.С, л. 6</t>
        </is>
      </c>
    </row>
    <row r="204" spans="1:18">
      <c r="A204" s="42">
        <v>222</v>
      </c>
      <c r="B204" s="10">
        <v>154</v>
      </c>
      <c r="C204" s="11" t="s">
        <v>396</v>
      </c>
      <c r="D204" s="11" t="s">
        <v>396</v>
      </c>
      <c r="E204" s="12" t="s">
        <v>397</v>
      </c>
      <c r="F204" s="12" t="s">
        <v>397</v>
      </c>
      <c r="G204" s="4" t="s">
        <v>94</v>
      </c>
      <c r="H204" s="13">
        <v>2</v>
      </c>
      <c r="I204" s="2">
        <v>-2</v>
      </c>
      <c r="J204" s="3">
        <f t="shared" si="109"/>
        <v>0</v>
      </c>
      <c r="K204" s="3">
        <v>2161.0500000000002</v>
      </c>
      <c r="L204" s="33"/>
      <c r="M204" s="3">
        <v>-2161.0500000000002</v>
      </c>
      <c r="N204" s="8">
        <f t="shared" ref="N204" si="129">K204+L204+M204</f>
        <v>0</v>
      </c>
      <c r="O204" s="8">
        <f t="shared" ref="O204" si="130">N204-K204</f>
        <v>-2161.05</v>
      </c>
      <c r="P204" s="381" t="inlineStr">
        <is>
          <t>Исключено: «Капельная воронка с механическим запахозапирающим устройством HL21» — 2 шт по утверждённой смете 2018 г. В откорректированной ПД кондиционирование выполняется двумя сплит-системами К1, К2 (ОВ.С, лист 6).</t>
        </is>
      </c>
      <c r="Q204" s="44" t="s">
        <v>24</v>
      </c>
      <c r="R204" s="44" t="inlineStr">
        <is>
          <t>23/085-И-ОВ, л. 1, 5–7; 23/085-И-ОВ.С, л. 6</t>
        </is>
      </c>
    </row>
    <row r="205" spans="1:18">
      <c r="A205" s="42">
        <v>223</v>
      </c>
      <c r="B205" s="10">
        <v>155</v>
      </c>
      <c r="C205" s="11" t="s">
        <v>398</v>
      </c>
      <c r="D205" s="11" t="s">
        <v>398</v>
      </c>
      <c r="E205" s="12" t="s">
        <v>399</v>
      </c>
      <c r="F205" s="12" t="s">
        <v>399</v>
      </c>
      <c r="G205" s="4" t="s">
        <v>400</v>
      </c>
      <c r="H205" s="13">
        <v>13</v>
      </c>
      <c r="I205" s="2">
        <v>-13</v>
      </c>
      <c r="J205" s="3">
        <f t="shared" si="109"/>
        <v>0</v>
      </c>
      <c r="K205" s="3">
        <v>243231.99</v>
      </c>
      <c r="L205" s="33"/>
      <c r="M205" s="3">
        <v>-243231.99</v>
      </c>
      <c r="N205" s="8">
        <f t="shared" ref="N205" si="131">K205+L205+M205</f>
        <v>0</v>
      </c>
      <c r="O205" s="8">
        <f t="shared" ref="O205" si="132">N205-K205</f>
        <v>-243231.99</v>
      </c>
      <c r="P205" s="381" t="inlineStr">
        <is>
          <t>Исключено: «Система кондиционирования воздуха центральная с номинальной подачей по воздуху в тыc.м3/ч до: 10, при» — 13 установка по утверждённой смете 2018 г. В откорректированной ПД кондиционирование выполняется двумя сплит-системами К1, К2 (ОВ.С, лист 6).</t>
        </is>
      </c>
      <c r="Q205" s="44" t="s">
        <v>24</v>
      </c>
      <c r="R205" s="44" t="inlineStr">
        <is>
          <t>23/085-И-ОВ, л. 1, 5–7; 23/085-И-ОВ.С, л. 6</t>
        </is>
      </c>
    </row>
    <row r="206" spans="1:18" s="57" customFormat="1" ht="76.5" customHeight="1">
      <c r="A206" s="42"/>
      <c r="B206" s="291" t="inlineStr">
        <is>
          <t>Новые работы ЛС № 02-01-03_доб.</t>
        </is>
      </c>
      <c r="C206" s="292"/>
      <c r="D206" s="293"/>
      <c r="E206" s="12"/>
      <c r="F206" s="12"/>
      <c r="G206" s="4"/>
      <c r="H206" s="13"/>
      <c r="I206" s="2"/>
      <c r="J206" s="3"/>
      <c r="K206" s="3"/>
      <c r="L206" s="33"/>
      <c r="M206" s="3"/>
      <c r="N206" s="8"/>
      <c r="O206" s="8"/>
      <c r="P206" s="43"/>
      <c r="Q206" s="52"/>
      <c r="R206" s="52"/>
    </row>
    <row r="207" spans="1:18" s="57" customFormat="1" ht="18.75" customHeight="1">
      <c r="A207" s="42"/>
      <c r="B207" s="294" t="s">
        <v>19</v>
      </c>
      <c r="C207" s="295"/>
      <c r="D207" s="295"/>
      <c r="E207" s="295"/>
      <c r="F207" s="235"/>
      <c r="G207" s="235"/>
      <c r="H207" s="235"/>
      <c r="I207" s="235"/>
      <c r="J207" s="3"/>
      <c r="K207" s="3"/>
      <c r="L207" s="33"/>
      <c r="M207" s="3"/>
      <c r="N207" s="8"/>
      <c r="O207" s="8"/>
      <c r="P207" s="43"/>
      <c r="Q207" s="52"/>
      <c r="R207" s="52"/>
    </row>
    <row r="208" spans="1:18" s="57" customFormat="1" ht="18.75" customHeight="1">
      <c r="A208" s="42"/>
      <c r="B208" s="294" t="s">
        <v>401</v>
      </c>
      <c r="C208" s="295"/>
      <c r="D208" s="295"/>
      <c r="E208" s="295"/>
      <c r="F208" s="235"/>
      <c r="G208" s="235"/>
      <c r="H208" s="235"/>
      <c r="I208" s="235"/>
      <c r="J208" s="3"/>
      <c r="K208" s="3"/>
      <c r="L208" s="33"/>
      <c r="M208" s="3"/>
      <c r="N208" s="8"/>
      <c r="O208" s="8"/>
      <c r="P208" s="43"/>
      <c r="Q208" s="52"/>
      <c r="R208" s="52"/>
    </row>
    <row r="209" spans="1:18" s="57" customFormat="1" ht="18.75" customHeight="1">
      <c r="A209" s="42"/>
      <c r="B209" s="296" t="s">
        <v>402</v>
      </c>
      <c r="C209" s="297"/>
      <c r="D209" s="297"/>
      <c r="E209" s="297"/>
      <c r="F209" s="238"/>
      <c r="G209" s="238"/>
      <c r="H209" s="238"/>
      <c r="I209" s="238"/>
      <c r="J209" s="3"/>
      <c r="K209" s="3"/>
      <c r="L209" s="33"/>
      <c r="M209" s="3"/>
      <c r="N209" s="8"/>
      <c r="O209" s="8"/>
      <c r="P209" s="43"/>
      <c r="Q209" s="52"/>
      <c r="R209" s="52"/>
    </row>
    <row r="210" spans="1:18" s="57" customFormat="1">
      <c r="A210" s="42">
        <v>224</v>
      </c>
      <c r="B210" s="248">
        <v>4</v>
      </c>
      <c r="C210" s="248"/>
      <c r="D210" s="249" t="s">
        <v>403</v>
      </c>
      <c r="E210" s="249"/>
      <c r="F210" s="250" t="inlineStr">
        <is>
          <t>Прокладка воздуховодов прямоугольных из черной и оцинкованной стали толщиной до 0,7 мм, периметром до 1000 мм</t>
        </is>
      </c>
      <c r="G210" s="251" t="s">
        <v>404</v>
      </c>
      <c r="H210" s="251"/>
      <c r="I210" s="252">
        <v>0.878</v>
      </c>
      <c r="J210" s="395">
        <f t="shared" ref="J210:J280" si="133">H210+I210</f>
        <v>0.878</v>
      </c>
      <c r="K210" s="3"/>
      <c r="L210" s="8">
        <v>254244.48</v>
      </c>
      <c r="M210" s="3"/>
      <c r="N210" s="8">
        <f t="shared" ref="N210:N280" si="134">K210+L210+M210</f>
        <v>254244.48</v>
      </c>
      <c r="O210" s="8">
        <f t="shared" ref="O210:O281" si="135">N210-K210</f>
        <v>254244.48</v>
      </c>
      <c r="P210" s="381" t="inlineStr">
        <is>
          <t>Добавлена прокладка прямоугольных воздуховодов толщиной 0,7 мм периметром до 1000 мм — 87,8 м²: 300×100 мм — 41 м, 300×200 мм — 55 м по ОВ.С, лист 4.</t>
        </is>
      </c>
      <c r="Q210" s="44" t="s">
        <v>24</v>
      </c>
      <c r="R210" s="44" t="inlineStr">
        <is>
          <t>23/085-И-ИОС4-ТЧ, л. 3–5; 23/085-И-ОВ, л. 2–10; 23/085-И-ОВ.С, л. 4–6</t>
        </is>
      </c>
    </row>
    <row r="211" spans="1:18" s="57" customFormat="1">
      <c r="A211" s="42"/>
      <c r="B211" s="282" t="s">
        <v>121</v>
      </c>
      <c r="C211" s="283"/>
      <c r="D211" s="283"/>
      <c r="E211" s="253"/>
      <c r="F211" s="253"/>
      <c r="G211" s="253"/>
      <c r="H211" s="253"/>
      <c r="I211" s="253"/>
      <c r="J211" s="3">
        <f t="shared" si="133"/>
        <v>0</v>
      </c>
      <c r="K211" s="3"/>
      <c r="L211" s="33"/>
      <c r="M211" s="3"/>
      <c r="N211" s="8">
        <f t="shared" si="134"/>
        <v>0</v>
      </c>
      <c r="O211" s="8">
        <f t="shared" si="135"/>
        <v>0</v>
      </c>
      <c r="P211" s="43" t="s">
        <v>118</v>
      </c>
      <c r="Q211" s="44" t="s">
        <v>24</v>
      </c>
      <c r="R211" s="44" t="s">
        <v>310</v>
      </c>
    </row>
    <row r="212" spans="1:18" s="57" customFormat="1">
      <c r="A212" s="42">
        <v>225</v>
      </c>
      <c r="B212" s="248">
        <v>10</v>
      </c>
      <c r="C212" s="248"/>
      <c r="D212" s="249" t="s">
        <v>405</v>
      </c>
      <c r="E212" s="249"/>
      <c r="F212" s="250" t="s">
        <v>406</v>
      </c>
      <c r="G212" s="251" t="s">
        <v>407</v>
      </c>
      <c r="H212" s="251"/>
      <c r="I212" s="248">
        <v>5</v>
      </c>
      <c r="J212" s="3">
        <f t="shared" si="133"/>
        <v>5</v>
      </c>
      <c r="K212" s="3"/>
      <c r="L212" s="8">
        <v>1079.83</v>
      </c>
      <c r="M212" s="3"/>
      <c r="N212" s="8">
        <f t="shared" si="134"/>
        <v>1079.83</v>
      </c>
      <c r="O212" s="8">
        <f t="shared" si="135"/>
        <v>1079.83</v>
      </c>
      <c r="P212" s="381" t="inlineStr">
        <is>
          <t>Добавлены диффузоры универсальные ДПУ-М 100 — 5 шт. по ОВ.С, лист 5; монтаж 53 диффузоров учтён в п. 87.</t>
        </is>
      </c>
      <c r="Q212" s="44" t="s">
        <v>24</v>
      </c>
      <c r="R212" s="44" t="inlineStr">
        <is>
          <t>23/085-И-ИОС4-ТЧ, л. 3–5; 23/085-И-ОВ, л. 2–10; 23/085-И-ОВ.С, л. 4–6</t>
        </is>
      </c>
    </row>
    <row r="213" spans="1:18" s="57" customFormat="1" ht="114.75" customHeight="1">
      <c r="A213" s="42">
        <f>A212+1</f>
        <v>226</v>
      </c>
      <c r="B213" s="248">
        <v>12</v>
      </c>
      <c r="C213" s="248"/>
      <c r="D213" s="249" t="s">
        <v>408</v>
      </c>
      <c r="E213" s="249"/>
      <c r="F213" s="250" t="s">
        <v>409</v>
      </c>
      <c r="G213" s="251" t="s">
        <v>410</v>
      </c>
      <c r="H213" s="251"/>
      <c r="I213" s="248">
        <v>4</v>
      </c>
      <c r="J213" s="3">
        <f t="shared" si="133"/>
        <v>4</v>
      </c>
      <c r="K213" s="3"/>
      <c r="L213" s="8">
        <v>55788.46</v>
      </c>
      <c r="M213" s="3"/>
      <c r="N213" s="8">
        <f t="shared" si="134"/>
        <v>55788.46</v>
      </c>
      <c r="O213" s="8">
        <f t="shared" si="135"/>
        <v>55788.46</v>
      </c>
      <c r="P213" s="381" t="inlineStr">
        <is>
          <t>Добавлены 4 клапана КДМ-2м 400×500; размер эквивалентен 500×400 на листе 5 спецификации.</t>
        </is>
      </c>
      <c r="Q213" s="44" t="s">
        <v>24</v>
      </c>
      <c r="R213" s="44" t="inlineStr">
        <is>
          <t>23/085-И-ИОС4-ТЧ, л. 3–5; 23/085-И-ОВ, л. 2–10; 23/085-И-ОВ.С, л. 4–6</t>
        </is>
      </c>
    </row>
    <row r="214" spans="1:18" s="57" customFormat="1" ht="127.5" customHeight="1">
      <c r="A214" s="42">
        <f>A213+1</f>
        <v>227</v>
      </c>
      <c r="B214" s="248">
        <v>13</v>
      </c>
      <c r="C214" s="248"/>
      <c r="D214" s="249" t="s">
        <v>411</v>
      </c>
      <c r="E214" s="249"/>
      <c r="F214" s="250" t="s">
        <v>412</v>
      </c>
      <c r="G214" s="251" t="s">
        <v>410</v>
      </c>
      <c r="H214" s="251"/>
      <c r="I214" s="248">
        <v>3</v>
      </c>
      <c r="J214" s="3">
        <f t="shared" si="133"/>
        <v>3</v>
      </c>
      <c r="K214" s="3"/>
      <c r="L214" s="8">
        <v>43245.82</v>
      </c>
      <c r="M214" s="3"/>
      <c r="N214" s="8">
        <f t="shared" si="134"/>
        <v>43245.82</v>
      </c>
      <c r="O214" s="8">
        <f t="shared" si="135"/>
        <v>43245.82</v>
      </c>
      <c r="P214" s="381" t="inlineStr">
        <is>
          <t>Добавлены 3 клапана КДМ-2м 600×400; количество и размер совпадают с листом 5 спецификации.</t>
        </is>
      </c>
      <c r="Q214" s="44" t="s">
        <v>24</v>
      </c>
      <c r="R214" s="44" t="inlineStr">
        <is>
          <t>23/085-И-ИОС4-ТЧ, л. 3–5; 23/085-И-ОВ, л. 2–10; 23/085-И-ОВ.С, л. 4–6</t>
        </is>
      </c>
    </row>
    <row r="215" spans="1:18" s="57" customFormat="1">
      <c r="A215" s="42">
        <f>A214+1</f>
        <v>228</v>
      </c>
      <c r="B215" s="248">
        <v>14</v>
      </c>
      <c r="C215" s="248"/>
      <c r="D215" s="249" t="s">
        <v>413</v>
      </c>
      <c r="E215" s="249"/>
      <c r="F215" s="250" t="inlineStr">
        <is>
          <t>Клапан противопожарный нормально закрытый с электромеханическим приводом 24В КДМ-2м-МВ(24/220)-600х500-ВН "VKT"</t>
        </is>
      </c>
      <c r="G215" s="251" t="s">
        <v>410</v>
      </c>
      <c r="H215" s="251"/>
      <c r="I215" s="248">
        <v>7</v>
      </c>
      <c r="J215" s="3">
        <f t="shared" si="133"/>
        <v>7</v>
      </c>
      <c r="K215" s="3"/>
      <c r="L215" s="8">
        <v>103831.98</v>
      </c>
      <c r="M215" s="3"/>
      <c r="N215" s="8">
        <f t="shared" si="134"/>
        <v>103831.98</v>
      </c>
      <c r="O215" s="8">
        <f t="shared" si="135"/>
        <v>103831.98</v>
      </c>
      <c r="P215" s="381" t="inlineStr">
        <is>
          <t>Добавлены клапаны противопожарные нормально закрытые КДМ-2м-МВ(24/220)-600×500-ВН — 7 шт. по ОВ.С, лист 5.</t>
        </is>
      </c>
      <c r="Q215" s="44" t="s">
        <v>24</v>
      </c>
      <c r="R215" s="44" t="inlineStr">
        <is>
          <t>23/085-И-ИОС4, ОВ.С, л. 5; ответ проектировщика от 21.09.2026</t>
        </is>
      </c>
    </row>
    <row r="216" spans="1:18" s="57" customFormat="1">
      <c r="A216" s="42">
        <f>A215+1</f>
        <v>229</v>
      </c>
      <c r="B216" s="248">
        <v>15</v>
      </c>
      <c r="C216" s="248"/>
      <c r="D216" s="249" t="s">
        <v>414</v>
      </c>
      <c r="E216" s="249"/>
      <c r="F216" s="250" t="s">
        <v>415</v>
      </c>
      <c r="G216" s="251" t="s">
        <v>410</v>
      </c>
      <c r="H216" s="251"/>
      <c r="I216" s="248">
        <v>2</v>
      </c>
      <c r="J216" s="3">
        <f t="shared" si="133"/>
        <v>2</v>
      </c>
      <c r="K216" s="3"/>
      <c r="L216" s="8">
        <v>27894.23</v>
      </c>
      <c r="M216" s="3"/>
      <c r="N216" s="8">
        <f t="shared" si="134"/>
        <v>27894.23</v>
      </c>
      <c r="O216" s="8">
        <f t="shared" si="135"/>
        <v>27894.23</v>
      </c>
      <c r="P216" s="381" t="inlineStr">
        <is>
          <t>Добавлены клапаны противопожарные FPV-1м(60)-500×400 — 2 шт. по ОВ.С, лист 5.</t>
        </is>
      </c>
      <c r="Q216" s="44" t="s">
        <v>24</v>
      </c>
      <c r="R216" s="44" t="inlineStr">
        <is>
          <t>23/085-И-ИОС4-ТЧ, л. 3–5; 23/085-И-ОВ, л. 2–10; 23/085-И-ОВ.С, л. 4–6</t>
        </is>
      </c>
    </row>
    <row r="217" spans="1:18" s="57" customFormat="1">
      <c r="A217" s="42">
        <f>A216+1</f>
        <v>230</v>
      </c>
      <c r="B217" s="248">
        <v>16</v>
      </c>
      <c r="C217" s="248"/>
      <c r="D217" s="249" t="s">
        <v>416</v>
      </c>
      <c r="E217" s="249"/>
      <c r="F217" s="250" t="s">
        <v>417</v>
      </c>
      <c r="G217" s="251" t="s">
        <v>410</v>
      </c>
      <c r="H217" s="251"/>
      <c r="I217" s="248">
        <v>3</v>
      </c>
      <c r="J217" s="3">
        <f t="shared" si="133"/>
        <v>3</v>
      </c>
      <c r="K217" s="3"/>
      <c r="L217" s="8">
        <v>38609.4</v>
      </c>
      <c r="M217" s="3"/>
      <c r="N217" s="8">
        <f t="shared" si="134"/>
        <v>38609.4</v>
      </c>
      <c r="O217" s="8">
        <f t="shared" si="135"/>
        <v>38609.4</v>
      </c>
      <c r="P217" s="381" t="inlineStr">
        <is>
          <t>Добавлены клапаны противопожарные нормально закрытые КДМ-2м-МВ(24/220)-300×300-ВН — 3 шт. по ОВ.С, лист 5.</t>
        </is>
      </c>
      <c r="Q217" s="44" t="s">
        <v>24</v>
      </c>
      <c r="R217" s="44" t="inlineStr">
        <is>
          <t>23/085-И-ИОС4-ТЧ, л. 3–5; 23/085-И-ОВ, л. 2–10; 23/085-И-ОВ.С, л. 4–6</t>
        </is>
      </c>
    </row>
    <row r="218" spans="1:18" s="57" customFormat="1">
      <c r="A218" s="42">
        <f>A217+1</f>
        <v>231</v>
      </c>
      <c r="B218" s="248">
        <v>17</v>
      </c>
      <c r="C218" s="248"/>
      <c r="D218" s="249" t="s">
        <v>414</v>
      </c>
      <c r="E218" s="249"/>
      <c r="F218" s="250" t="s">
        <v>418</v>
      </c>
      <c r="G218" s="251" t="s">
        <v>410</v>
      </c>
      <c r="H218" s="251"/>
      <c r="I218" s="248">
        <v>0</v>
      </c>
      <c r="J218" s="3">
        <f t="shared" si="133"/>
        <v>0</v>
      </c>
      <c r="K218" s="3"/>
      <c r="L218" s="8">
        <v>0</v>
      </c>
      <c r="M218" s="3"/>
      <c r="N218" s="8">
        <f t="shared" si="134"/>
        <v>0</v>
      </c>
      <c r="O218" s="8">
        <f t="shared" si="135"/>
        <v>0</v>
      </c>
      <c r="P218" s="381" t="inlineStr">
        <is>
          <t>Позиция прямоугольных клапанов FPV-1м(60) 250×200 и 400×300 (2 шт., ОВ.С, лист 5) заменена материалами ТСН-2001.1 — п. 231а, 231б: прямоугольных нормально открытых клапанов EI 60 в ТСН-2001.1 нет, приняты ближайшие покрывающие сечения 250×250 и 400×400 мм (EI 90).</t>
        </is>
      </c>
      <c r="Q218" s="44" t="s">
        <v>24</v>
      </c>
      <c r="R218" s="44" t="inlineStr">
        <is>
          <t>23/085-И-ИОС4-ТЧ, л. 3–5; 23/085-И-ОВ, л. 2–10; 23/085-И-ОВ.С, л. 4–6</t>
        </is>
      </c>
    </row>
    <row r="219" spans="1:18" s="57" customFormat="1">
      <c r="A219" s="42" t="inlineStr">
        <is>
          <t>231а</t>
        </is>
      </c>
      <c r="B219" s="248" t="inlineStr">
        <is>
          <t>80</t>
        </is>
      </c>
      <c r="C219" s="248"/>
      <c r="D219" s="249" t="inlineStr">
        <is>
          <t>1.19-12-34</t>
        </is>
      </c>
      <c r="E219" s="249"/>
      <c r="F219" s="250" t="inlineStr">
        <is>
          <t>Клапан противопожарный, нормально открытый, из оцинкованной стали, с электромагнитом на 220 В, возвратной пружиной и плавкой вставкой, предел огнестойкости не менее EI 90, сечение 250х250 мм</t>
        </is>
      </c>
      <c r="G219" s="251" t="inlineStr">
        <is>
          <t>шт.</t>
        </is>
      </c>
      <c r="H219" s="251"/>
      <c r="I219" s="248">
        <v>1</v>
      </c>
      <c r="J219" s="3">
        <f>H219+I219</f>
        <v>1</v>
      </c>
      <c r="K219" s="3"/>
      <c r="L219" s="8">
        <v>8345.3</v>
      </c>
      <c r="M219" s="3"/>
      <c r="N219" s="8">
        <f>K219+L219+M219</f>
        <v>8345.3</v>
      </c>
      <c r="O219" s="8">
        <f>N219-K219</f>
        <v>8345.3</v>
      </c>
      <c r="P219" s="381" t="inlineStr">
        <is>
          <t>Клапан противопожарный FPV-1м(60)-250×200 — 1 шт. по ОВ.С, лист 5; цена — ТСН-2001.1, ближайшее покрывающее сечение 250×250 мм (EI 90, электромагнит 220 В): прямоугольных нормально открытых клапанов EI 60 в ТСН-2001.1 нет.</t>
        </is>
      </c>
      <c r="Q219" s="44"/>
      <c r="R219" s="44" t="inlineStr">
        <is>
          <t>23/085-И-ОВ.С, л. 5; ТСН-2001.1</t>
        </is>
      </c>
    </row>
    <row r="220" spans="1:18" s="57" customFormat="1">
      <c r="A220" s="42" t="inlineStr">
        <is>
          <t>231б</t>
        </is>
      </c>
      <c r="B220" s="248" t="inlineStr">
        <is>
          <t>80</t>
        </is>
      </c>
      <c r="C220" s="248"/>
      <c r="D220" s="249" t="inlineStr">
        <is>
          <t>1.19-12-36</t>
        </is>
      </c>
      <c r="E220" s="249"/>
      <c r="F220" s="250" t="inlineStr">
        <is>
          <t>Клапан противопожарный, нормально открытый, из оцинкованной стали, с электромагнитом на 220 В, возвратной пружиной и плавкой вставкой, предел огнестойкости не менее EI 90, сечение 400х400 мм</t>
        </is>
      </c>
      <c r="G220" s="251" t="inlineStr">
        <is>
          <t>шт.</t>
        </is>
      </c>
      <c r="H220" s="251"/>
      <c r="I220" s="248">
        <v>1</v>
      </c>
      <c r="J220" s="3">
        <f>H220+I220</f>
        <v>1</v>
      </c>
      <c r="K220" s="3"/>
      <c r="L220" s="8">
        <v>8665.32</v>
      </c>
      <c r="M220" s="3"/>
      <c r="N220" s="8">
        <f>K220+L220+M220</f>
        <v>8665.32</v>
      </c>
      <c r="O220" s="8">
        <f>N220-K220</f>
        <v>8665.32</v>
      </c>
      <c r="P220" s="381" t="inlineStr">
        <is>
          <t>Клапан противопожарный FPV-1м(60)-400×300 — 1 шт. по ОВ.С, лист 5; цена — ТСН-2001.1, ближайшее покрывающее сечение 400×400 мм (EI 90, электромагнит 220 В): прямоугольных нормально открытых клапанов EI 60 в ТСН-2001.1 нет.</t>
        </is>
      </c>
      <c r="Q220" s="44"/>
      <c r="R220" s="44" t="inlineStr">
        <is>
          <t>23/085-И-ОВ.С, л. 5; ТСН-2001.1</t>
        </is>
      </c>
    </row>
    <row r="221" spans="1:18" s="57" customFormat="1">
      <c r="A221" s="42">
        <f>A218+1</f>
        <v>232</v>
      </c>
      <c r="B221" s="248">
        <v>18</v>
      </c>
      <c r="C221" s="248"/>
      <c r="D221" s="249" t="inlineStr">
        <is>
          <t>3.20-11-15</t>
        </is>
      </c>
      <c r="E221" s="249"/>
      <c r="F221" s="250" t="inlineStr">
        <is>
          <t>Установка клапанов огнезадерживающих периметром до 1600 мм</t>
        </is>
      </c>
      <c r="G221" s="251" t="s">
        <v>163</v>
      </c>
      <c r="H221" s="251"/>
      <c r="I221" s="248">
        <v>28</v>
      </c>
      <c r="J221" s="3">
        <f t="shared" si="133"/>
        <v>28</v>
      </c>
      <c r="K221" s="3"/>
      <c r="L221" s="8">
        <v>238017.69</v>
      </c>
      <c r="M221" s="3"/>
      <c r="N221" s="8">
        <f t="shared" si="134"/>
        <v>238017.69</v>
      </c>
      <c r="O221" s="8">
        <f t="shared" si="135"/>
        <v>238017.69</v>
      </c>
      <c r="P221" s="381" t="inlineStr">
        <is>
          <t>Добавлена установка 28 круглых огнезадерживающих клапанов FPV-1м(60): Ø100 — 1, Ø125 — 7, Ø160 — 19, Ø200 — 1 по ОВ.С, лист 5; норма — установка огнезадерживающих клапанов периметром до 1600 мм.</t>
        </is>
      </c>
      <c r="Q221" s="44" t="s">
        <v>24</v>
      </c>
      <c r="R221" s="44" t="inlineStr">
        <is>
          <t>23/085-И-ИОС4-ТЧ, л. 3–5; 23/085-И-ОВ, л. 2–10; 23/085-И-ОВ.С, л. 4–6</t>
        </is>
      </c>
    </row>
    <row r="222" spans="1:18" s="57" customFormat="1">
      <c r="A222" s="42">
        <f>A221+1</f>
        <v>233</v>
      </c>
      <c r="B222" s="248">
        <v>19</v>
      </c>
      <c r="C222" s="248"/>
      <c r="D222" s="249" t="s">
        <v>414</v>
      </c>
      <c r="E222" s="249"/>
      <c r="F222" s="250" t="s">
        <v>419</v>
      </c>
      <c r="G222" s="251" t="s">
        <v>410</v>
      </c>
      <c r="H222" s="251"/>
      <c r="I222" s="248">
        <v>0</v>
      </c>
      <c r="J222" s="3">
        <f t="shared" si="133"/>
        <v>0</v>
      </c>
      <c r="K222" s="3"/>
      <c r="L222" s="8">
        <v>0</v>
      </c>
      <c r="M222" s="3"/>
      <c r="N222" s="8">
        <f t="shared" si="134"/>
        <v>0</v>
      </c>
      <c r="O222" s="8">
        <f t="shared" si="135"/>
        <v>0</v>
      </c>
      <c r="P222" s="381" t="inlineStr">
        <is>
          <t>Позиция 28 круглых клапанов FPV-1м(60) (ОВ.С, лист 5) заменена материалами ТСН-2001.1 по диаметрам: Ø100 — 1, Ø125 — 7, Ø160 — 19, Ø200 — 1 — п. 233а–233г: клапаны EI 60 сечением 150×150 и 200×200 мм с переходом на диаметр воздуховода.</t>
        </is>
      </c>
      <c r="Q222" s="44" t="s">
        <v>24</v>
      </c>
      <c r="R222" s="44" t="inlineStr">
        <is>
          <t>23/085-И-ИОС4-ТЧ, л. 3–5; 23/085-И-ОВ, л. 2–10; 23/085-И-ОВ.С, л. 4–6</t>
        </is>
      </c>
    </row>
    <row r="223" spans="1:18" s="57" customFormat="1">
      <c r="A223" s="42" t="inlineStr">
        <is>
          <t>233а</t>
        </is>
      </c>
      <c r="B223" s="248" t="inlineStr">
        <is>
          <t>82</t>
        </is>
      </c>
      <c r="C223" s="248"/>
      <c r="D223" s="249" t="inlineStr">
        <is>
          <t>1.19-6-289</t>
        </is>
      </c>
      <c r="E223" s="249"/>
      <c r="F223" s="250" t="inlineStr">
        <is>
      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150х150 мм, с переходом на диаметр 100 мм, типа КЛОП-2(90)-НО-150х150-ЭМ(24)-Н</t>
        </is>
      </c>
      <c r="G223" s="251" t="inlineStr">
        <is>
          <t>шт.</t>
        </is>
      </c>
      <c r="H223" s="251"/>
      <c r="I223" s="248">
        <v>1</v>
      </c>
      <c r="J223" s="3">
        <f>H223+I223</f>
        <v>1</v>
      </c>
      <c r="K223" s="3"/>
      <c r="L223" s="8">
        <v>8950.07</v>
      </c>
      <c r="M223" s="3"/>
      <c r="N223" s="8">
        <f>K223+L223+M223</f>
        <v>8950.07</v>
      </c>
      <c r="O223" s="8">
        <f>N223-K223</f>
        <v>8950.07</v>
      </c>
      <c r="P223" s="381" t="inlineStr">
        <is>
          <t>Клапан противопожарный FPV-1м(60)-100 — 1 шт. по ОВ.С, лист 5; цена — ТСН-2001.1: клапан EI 60 сечением 150×150 мм с переходом на диаметр 100 мм.</t>
        </is>
      </c>
      <c r="Q223" s="44"/>
      <c r="R223" s="44" t="inlineStr">
        <is>
          <t>23/085-И-ОВ.С, л. 5; ТСН-2001.1</t>
        </is>
      </c>
    </row>
    <row r="224" spans="1:18" s="57" customFormat="1">
      <c r="A224" s="42" t="inlineStr">
        <is>
          <t>233б</t>
        </is>
      </c>
      <c r="B224" s="248" t="inlineStr">
        <is>
          <t>82</t>
        </is>
      </c>
      <c r="C224" s="248"/>
      <c r="D224" s="249" t="inlineStr">
        <is>
          <t>1.19-6-290</t>
        </is>
      </c>
      <c r="E224" s="249"/>
      <c r="F224" s="250" t="inlineStr">
        <is>
      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150х150 мм, с переходом на диаметр 125 мм, типа КЛОП-2(90)-НО-150х150-ЭМ(24)-Н</t>
        </is>
      </c>
      <c r="G224" s="251" t="inlineStr">
        <is>
          <t>шт.</t>
        </is>
      </c>
      <c r="H224" s="251"/>
      <c r="I224" s="248">
        <v>7</v>
      </c>
      <c r="J224" s="3">
        <f>H224+I224</f>
        <v>7</v>
      </c>
      <c r="K224" s="3"/>
      <c r="L224" s="8">
        <v>62650.52</v>
      </c>
      <c r="M224" s="3"/>
      <c r="N224" s="8">
        <f>K224+L224+M224</f>
        <v>62650.52</v>
      </c>
      <c r="O224" s="8">
        <f>N224-K224</f>
        <v>62650.52</v>
      </c>
      <c r="P224" s="381" t="inlineStr">
        <is>
          <t>Клапан противопожарный FPV-1м(60)-125 — 7 шт. по ОВ.С, лист 5; цена — ТСН-2001.1: клапан EI 60 сечением 150×150 мм с переходом на диаметр 125 мм.</t>
        </is>
      </c>
      <c r="Q224" s="44"/>
      <c r="R224" s="44" t="inlineStr">
        <is>
          <t>23/085-И-ОВ.С, л. 5; ТСН-2001.1</t>
        </is>
      </c>
    </row>
    <row r="225" spans="1:18" s="57" customFormat="1">
      <c r="A225" s="42" t="inlineStr">
        <is>
          <t>233в</t>
        </is>
      </c>
      <c r="B225" s="248" t="inlineStr">
        <is>
          <t>82</t>
        </is>
      </c>
      <c r="C225" s="248"/>
      <c r="D225" s="249" t="inlineStr">
        <is>
          <t>1.19-6-291</t>
        </is>
      </c>
      <c r="E225" s="249"/>
      <c r="F225" s="250" t="inlineStr">
        <is>
      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200х200 мм, с переходом на диаметр 160 мм, типа КЛОП-2(90)-НО-200х200-ЭМ(24)-Н</t>
        </is>
      </c>
      <c r="G225" s="251" t="inlineStr">
        <is>
          <t>шт.</t>
        </is>
      </c>
      <c r="H225" s="251"/>
      <c r="I225" s="248">
        <v>19</v>
      </c>
      <c r="J225" s="3">
        <f>H225+I225</f>
        <v>19</v>
      </c>
      <c r="K225" s="3"/>
      <c r="L225" s="8">
        <v>198882.07</v>
      </c>
      <c r="M225" s="3"/>
      <c r="N225" s="8">
        <f>K225+L225+M225</f>
        <v>198882.07</v>
      </c>
      <c r="O225" s="8">
        <f>N225-K225</f>
        <v>198882.07</v>
      </c>
      <c r="P225" s="381" t="inlineStr">
        <is>
          <t>Клапан противопожарный FPV-1м(60)-160 — 19 шт. по ОВ.С, лист 5; цена — ТСН-2001.1: клапан EI 60 сечением 200×200 мм с переходом на диаметр 160 мм.</t>
        </is>
      </c>
      <c r="Q225" s="44"/>
      <c r="R225" s="44" t="inlineStr">
        <is>
          <t>23/085-И-ОВ.С, л. 5; ТСН-2001.1</t>
        </is>
      </c>
    </row>
    <row r="226" spans="1:18" s="57" customFormat="1">
      <c r="A226" s="42" t="inlineStr">
        <is>
          <t>233г</t>
        </is>
      </c>
      <c r="B226" s="248" t="inlineStr">
        <is>
          <t>82</t>
        </is>
      </c>
      <c r="C226" s="248"/>
      <c r="D226" s="249" t="inlineStr">
        <is>
          <t>1.19-6-292</t>
        </is>
      </c>
      <c r="E226" s="249"/>
      <c r="F226" s="250" t="inlineStr">
        <is>
          <t>Клапан противопожарный, нормально открытый, из холоднокатаной углеродистой стали, окрашенный, с электромагнитом на 24 В, предел огнестойкости не менее EI 60, сечение 200х200 мм, с переходом на диаметр 200 мм, типа КЛОП-2(90)-НО-200х200-ЭМ(24)-Н</t>
        </is>
      </c>
      <c r="G226" s="251" t="inlineStr">
        <is>
          <t>шт.</t>
        </is>
      </c>
      <c r="H226" s="251"/>
      <c r="I226" s="248">
        <v>1</v>
      </c>
      <c r="J226" s="3">
        <f>H226+I226</f>
        <v>1</v>
      </c>
      <c r="K226" s="3"/>
      <c r="L226" s="8">
        <v>10467.48</v>
      </c>
      <c r="M226" s="3"/>
      <c r="N226" s="8">
        <f>K226+L226+M226</f>
        <v>10467.48</v>
      </c>
      <c r="O226" s="8">
        <f>N226-K226</f>
        <v>10467.48</v>
      </c>
      <c r="P226" s="381" t="inlineStr">
        <is>
          <t>Клапан противопожарный FPV-1м(60)-200 — 1 шт. по ОВ.С, лист 5; цена — ТСН-2001.1: клапан EI 60 сечением 200×200 мм с переходом на диаметр 200 мм.</t>
        </is>
      </c>
      <c r="Q226" s="44"/>
      <c r="R226" s="44" t="inlineStr">
        <is>
          <t>23/085-И-ОВ.С, л. 5; ТСН-2001.1</t>
        </is>
      </c>
    </row>
    <row r="227" spans="1:18" s="57" customFormat="1">
      <c r="A227" s="42" t="inlineStr">
        <is>
          <t>233д</t>
        </is>
      </c>
      <c r="B227" s="248" t="inlineStr">
        <is>
          <t>169</t>
        </is>
      </c>
      <c r="C227" s="248"/>
      <c r="D227" s="249" t="inlineStr">
        <is>
          <t>3.26-77-1</t>
        </is>
      </c>
      <c r="E227" s="249"/>
      <c r="F227" s="250" t="inlineStr">
        <is>
          <t>Устройство комбинированного теплоогнезащитного покрытия воздуховодов на основе рулонных и смесевых материалов с пределом огнестойкости 0,5 часа</t>
        </is>
      </c>
      <c r="G227" s="251" t="inlineStr">
        <is>
          <t>100 м2 поверхности воздуховода</t>
        </is>
      </c>
      <c r="H227" s="251"/>
      <c r="I227" s="252">
        <v>6.96</v>
      </c>
      <c r="J227" s="3">
        <f>H227+I227</f>
        <v>6.96</v>
      </c>
      <c r="K227" s="3"/>
      <c r="L227" s="8">
        <v>478826.04</v>
      </c>
      <c r="M227" s="3"/>
      <c r="N227" s="8">
        <f>K227+L227+M227</f>
        <v>478826.04</v>
      </c>
      <c r="O227" s="8">
        <f>N227-K227</f>
        <v>478826.04</v>
      </c>
      <c r="P227" s="381" t="inlineStr">
        <is>
          <t>Добавлено устройство теплоогнезащитного покрытия воздуховодов ET Vent 30 (EI 30) — 696 м² по ОВ.С, лист 6 (ответ проектировщика от 21.09.2026, п. 11); оклеивание по смете 2018 г. (п. 72, 73) исключено.</t>
        </is>
      </c>
      <c r="Q227" s="44"/>
      <c r="R227" s="44" t="inlineStr">
        <is>
          <t>23/085-И-ОВ.С, л. 6; ответ проектировщика от 21.09.2026, п. 11</t>
        </is>
      </c>
    </row>
    <row r="228" spans="1:18" s="57" customFormat="1">
      <c r="A228" s="42" t="inlineStr">
        <is>
          <t>233е</t>
        </is>
      </c>
      <c r="B228" s="248" t="inlineStr">
        <is>
          <t>169</t>
        </is>
      </c>
      <c r="C228" s="248"/>
      <c r="D228" s="249" t="inlineStr">
        <is>
          <t>1.1-1-4332</t>
        </is>
      </c>
      <c r="E228" s="249"/>
      <c r="F228" s="250" t="inlineStr">
        <is>
          <t>Материал рулонный тепло-, звуко-, огнезащитный, базальтовый, прошивной, с обкладкой из алюминиевой фольги с одной стороны, толщина материала 5 мм, теплопроводность при температуре +25°С не более 0,038 Вт/(м х К), для строительных конструкций, воздуховодов систем вентиляции и дымоудаления</t>
        </is>
      </c>
      <c r="G228" s="251" t="inlineStr">
        <is>
          <t>м2</t>
        </is>
      </c>
      <c r="H228" s="251"/>
      <c r="I228" s="396">
        <v>1273.94448</v>
      </c>
      <c r="J228" s="394">
        <f>H228+I228</f>
        <v>1273.94448</v>
      </c>
      <c r="K228" s="3"/>
      <c r="L228" s="8">
        <v>141511.4</v>
      </c>
      <c r="M228" s="3"/>
      <c r="N228" s="8">
        <f>K228+L228+M228</f>
        <v>141511.4</v>
      </c>
      <c r="O228" s="8">
        <f>N228-K228</f>
        <v>141511.4</v>
      </c>
      <c r="P228" s="381" t="inlineStr">
        <is>
          <t>Рулонный теплоогнезащитный материал к норме п. 233д — 1273,94 м² по расходу нормы 3.26-77-1 (183,038 м² на 100 м² поверхности воздуховода); материал ТСН-2001.1, аналог ET Vent 30 «Тизол».</t>
        </is>
      </c>
      <c r="Q228" s="44"/>
      <c r="R228" s="44" t="inlineStr">
        <is>
          <t>23/085-И-ОВ.С, л. 6; ТСН-2001.1</t>
        </is>
      </c>
    </row>
    <row r="229" spans="1:18" s="57" customFormat="1" ht="21" customHeight="1">
      <c r="A229" s="42"/>
      <c r="B229" s="282" t="s">
        <v>184</v>
      </c>
      <c r="C229" s="283"/>
      <c r="D229" s="283"/>
      <c r="E229" s="283"/>
      <c r="F229" s="254"/>
      <c r="G229" s="254"/>
      <c r="H229" s="254"/>
      <c r="I229" s="254"/>
      <c r="J229" s="3">
        <f>H229+I229</f>
        <v>0</v>
      </c>
      <c r="K229" s="3"/>
      <c r="L229" s="33"/>
      <c r="M229" s="3"/>
      <c r="N229" s="8">
        <f>K229+L229+M229</f>
        <v>0</v>
      </c>
      <c r="O229" s="8">
        <f>N229-K229</f>
        <v>0</v>
      </c>
      <c r="P229" s="43" t="s">
        <v>118</v>
      </c>
      <c r="Q229" s="44" t="s">
        <v>24</v>
      </c>
      <c r="R229" s="44" t="s">
        <v>310</v>
      </c>
    </row>
    <row r="230" spans="1:18" s="57" customFormat="1">
      <c r="A230" s="42">
        <v>234</v>
      </c>
      <c r="B230" s="248">
        <v>21</v>
      </c>
      <c r="C230" s="248"/>
      <c r="D230" s="249" t="s">
        <v>420</v>
      </c>
      <c r="E230" s="249"/>
      <c r="F230" s="250" t="s">
        <v>421</v>
      </c>
      <c r="G230" s="251" t="s">
        <v>410</v>
      </c>
      <c r="H230" s="251"/>
      <c r="I230" s="248">
        <v>1</v>
      </c>
      <c r="J230" s="3">
        <f t="shared" si="133"/>
        <v>1</v>
      </c>
      <c r="K230" s="3"/>
      <c r="L230" s="8">
        <v>4567.96</v>
      </c>
      <c r="M230" s="3"/>
      <c r="N230" s="8">
        <f t="shared" si="134"/>
        <v>4567.96</v>
      </c>
      <c r="O230" s="8">
        <f t="shared" si="135"/>
        <v>4567.96</v>
      </c>
      <c r="P230" s="381" t="inlineStr">
        <is>
          <t>Добавлен вытяжной осевой вентилятор системы В3 типоразмера 15/6 — 1 шт. по ОВ.С, лист 4.</t>
        </is>
      </c>
      <c r="Q230" s="44" t="s">
        <v>24</v>
      </c>
      <c r="R230" s="44" t="inlineStr">
        <is>
          <t>23/085-И-ИОС4, л. 1; 23/085-И-ОВ.С, л. 4</t>
        </is>
      </c>
    </row>
    <row r="231" spans="1:18" s="57" customFormat="1">
      <c r="A231" s="42">
        <f>A230+1</f>
        <v>235</v>
      </c>
      <c r="B231" s="248">
        <v>22</v>
      </c>
      <c r="C231" s="248"/>
      <c r="D231" s="249" t="s">
        <v>422</v>
      </c>
      <c r="E231" s="249"/>
      <c r="F231" s="250" t="inlineStr">
        <is>
          <t>Вентилятор осевой ОСА 301-056/Б-42-Н</t>
        </is>
      </c>
      <c r="G231" s="251" t="s">
        <v>410</v>
      </c>
      <c r="H231" s="251"/>
      <c r="I231" s="248">
        <v>1</v>
      </c>
      <c r="J231" s="3">
        <f t="shared" si="133"/>
        <v>1</v>
      </c>
      <c r="K231" s="3"/>
      <c r="L231" s="8">
        <v>79243.820000000007</v>
      </c>
      <c r="M231" s="3"/>
      <c r="N231" s="8">
        <f t="shared" si="134"/>
        <v>79243.82</v>
      </c>
      <c r="O231" s="8">
        <f t="shared" si="135"/>
        <v>79243.82</v>
      </c>
      <c r="P231" s="381" t="inlineStr">
        <is>
          <t>Добавлен вентилятор осевой ОСА 301-056/Б-42-Н системы ПД3 — 1 шт. по ОВ.С, лист 4.</t>
        </is>
      </c>
      <c r="Q231" s="44" t="s">
        <v>24</v>
      </c>
      <c r="R231" s="44" t="inlineStr">
        <is>
          <t>23/085-И-ИОС4, ОВ.С, л. 4</t>
        </is>
      </c>
    </row>
    <row r="232" spans="1:18" s="57" customFormat="1">
      <c r="A232" s="42">
        <f>A231+1</f>
        <v>236</v>
      </c>
      <c r="B232" s="248">
        <v>24</v>
      </c>
      <c r="C232" s="248"/>
      <c r="D232" s="249" t="inlineStr">
        <is>
          <t>КП 2500-009004</t>
        </is>
      </c>
      <c r="E232" s="249"/>
      <c r="F232" s="250" t="inlineStr">
        <is>
          <t>Установка приточно-вытяжная внутреннего исполнения AVMD3500-190414 (система П1/В1)</t>
        </is>
      </c>
      <c r="G232" s="251" t="s">
        <v>410</v>
      </c>
      <c r="H232" s="251"/>
      <c r="I232" s="248">
        <v>1</v>
      </c>
      <c r="J232" s="3">
        <f t="shared" si="133"/>
        <v>1</v>
      </c>
      <c r="K232" s="3"/>
      <c r="L232" s="8">
        <v>778642.91</v>
      </c>
      <c r="M232" s="3"/>
      <c r="N232" s="8">
        <f t="shared" si="134"/>
        <v>778642.91</v>
      </c>
      <c r="O232" s="8">
        <f t="shared" si="135"/>
        <v>778642.91</v>
      </c>
      <c r="P232" s="381" t="inlineStr">
        <is>
          <t>Добавлена приточно-вытяжная установка П1/В1 AVMD3500-190414 — 1 компл. по ОВ.С, лист 3; КИПиА установки — п. 237б. Цена по КП VERTRO № 2500-009004 (ИОС4, стр. 61).</t>
        </is>
      </c>
      <c r="Q232" s="44" t="s">
        <v>24</v>
      </c>
      <c r="R232" s="44" t="inlineStr">
        <is>
          <t>23/085-И-ИОС4, л. 1; 23/085-И-ОВ.С, л. 3; КП VERTRO № 2500-009004 (ИОС4, стр. 61)</t>
        </is>
      </c>
    </row>
    <row r="233" spans="1:18" s="57" customFormat="1">
      <c r="A233" s="42">
        <f>A232+1</f>
        <v>237</v>
      </c>
      <c r="B233" s="248">
        <v>25</v>
      </c>
      <c r="C233" s="248"/>
      <c r="D233" s="249" t="inlineStr">
        <is>
          <t>КП 2500-009004</t>
        </is>
      </c>
      <c r="E233" s="249"/>
      <c r="F233" s="250" t="inlineStr">
        <is>
          <t>Установка вытяжная внутреннего исполнения VP 50-25-1129 с КИПиА (система В4)</t>
        </is>
      </c>
      <c r="G233" s="251" t="s">
        <v>410</v>
      </c>
      <c r="H233" s="251"/>
      <c r="I233" s="248">
        <v>1</v>
      </c>
      <c r="J233" s="3">
        <f t="shared" si="133"/>
        <v>1</v>
      </c>
      <c r="K233" s="3"/>
      <c r="L233" s="8">
        <v>162399.69</v>
      </c>
      <c r="M233" s="3"/>
      <c r="N233" s="8">
        <f t="shared" si="134"/>
        <v>162399.69</v>
      </c>
      <c r="O233" s="8">
        <f t="shared" si="135"/>
        <v>162399.69</v>
      </c>
      <c r="P233" s="381" t="inlineStr">
        <is>
          <t>Добавлена вытяжная установка В4 VP 50-25-1129 с КИПиА — 1 компл. по ОВ.С, лист 4. Цена по КП VERTRO № 2500-009004 (ИОС4, стр. 61).</t>
        </is>
      </c>
      <c r="Q233" s="44" t="s">
        <v>24</v>
      </c>
      <c r="R233" s="44" t="inlineStr">
        <is>
          <t>23/085-И-ИОС4, л. 1; 23/085-И-ОВ.С, л. 4; КП VERTRO № 2500-009004 (ИОС4, стр. 61)</t>
        </is>
      </c>
    </row>
    <row r="234" spans="1:18" s="57" customFormat="1">
      <c r="A234" s="42" t="inlineStr">
        <is>
          <t>237а</t>
        </is>
      </c>
      <c r="B234" s="248" t="inlineStr">
        <is>
          <t>170</t>
        </is>
      </c>
      <c r="C234" s="248"/>
      <c r="D234" s="249" t="inlineStr">
        <is>
          <t>КП 2500-009004</t>
        </is>
      </c>
      <c r="E234" s="249"/>
      <c r="F234" s="250" t="inlineStr">
        <is>
          <t>Установка приточно-вытяжная внутреннего исполнения VP 50-25-190415 (система П2/В2)</t>
        </is>
      </c>
      <c r="G234" s="251" t="inlineStr">
        <is>
          <t>компл.</t>
        </is>
      </c>
      <c r="H234" s="251"/>
      <c r="I234" s="248">
        <v>1</v>
      </c>
      <c r="J234" s="3">
        <f>H234+I234</f>
        <v>1</v>
      </c>
      <c r="K234" s="3"/>
      <c r="L234" s="8">
        <v>238700.42</v>
      </c>
      <c r="M234" s="3"/>
      <c r="N234" s="8">
        <f>K234+L234+M234</f>
        <v>238700.42</v>
      </c>
      <c r="O234" s="8">
        <f>N234-K234</f>
        <v>238700.42</v>
      </c>
      <c r="P234" s="381" t="inlineStr">
        <is>
          <t>Добавлена приточно-вытяжная установка П2/В2 VP 50-25-190415 — 1 компл. по ОВ.С, лист 3. Цена по КП VERTRO № 2500-009004 (ИОС4, стр. 62).</t>
        </is>
      </c>
      <c r="Q234" s="44"/>
      <c r="R234" s="44" t="inlineStr">
        <is>
          <t>23/085-И-ИОС4, л. 1; 23/085-И-ОВ.С, л. 3; КП VERTRO № 2500-009004 (ИОС4, стр. 62)</t>
        </is>
      </c>
    </row>
    <row r="235" spans="1:18" s="57" customFormat="1">
      <c r="A235" s="42" t="inlineStr">
        <is>
          <t>237б</t>
        </is>
      </c>
      <c r="B235" s="248" t="inlineStr">
        <is>
          <t>171</t>
        </is>
      </c>
      <c r="C235" s="248"/>
      <c r="D235" s="249" t="inlineStr">
        <is>
          <t>КП 2500-009004</t>
        </is>
      </c>
      <c r="E235" s="249"/>
      <c r="F235" s="250" t="inlineStr">
        <is>
          <t>КИПиА установки П1/В1 AVMD3500: преобразователи частоты GS-51 — 2, приводы воздушной заслонки VR10WS230-D — 2, датчики перепада давления DPD-5 — 2, датчики температуры канальные STK-3 — 2, датчик температуры воды VSP-3 — 1, смесительный узел ONX 40-4,0 — 1, термостат STW-KP61 — 1, блок управления UM CA-W-1R1R — 1</t>
        </is>
      </c>
      <c r="G235" s="251" t="inlineStr">
        <is>
          <t>компл.</t>
        </is>
      </c>
      <c r="H235" s="251"/>
      <c r="I235" s="248">
        <v>1</v>
      </c>
      <c r="J235" s="3">
        <f>H235+I235</f>
        <v>1</v>
      </c>
      <c r="K235" s="3"/>
      <c r="L235" s="8">
        <v>329698.49</v>
      </c>
      <c r="M235" s="3"/>
      <c r="N235" s="8">
        <f>K235+L235+M235</f>
        <v>329698.49</v>
      </c>
      <c r="O235" s="8">
        <f>N235-K235</f>
        <v>329698.49</v>
      </c>
      <c r="P235" s="381" t="inlineStr">
        <is>
          <t>Добавлен комплект КИПиА установки П1/В1 со смесительным узлом ONX 40-4,0 и блоком управления UM CA-W-1R1R — 1 компл. (регулирование воздухонагревателя смесительным узлом — 23/085-И-ИОС4-ТЧ, стр. 6). Цена по КП VERTRO № 2500-009004 (ИОС4, стр. 61).</t>
        </is>
      </c>
      <c r="Q235" s="44"/>
      <c r="R235" s="44" t="inlineStr">
        <is>
          <t>23/085-И-ИОС4-ТЧ, стр. 6; ИОС4, л. 8; КП VERTRO № 2500-009004 (ИОС4, стр. 61)</t>
        </is>
      </c>
    </row>
    <row r="236" spans="1:18" s="57" customFormat="1">
      <c r="A236" s="42" t="inlineStr">
        <is>
          <t>237в</t>
        </is>
      </c>
      <c r="B236" s="248" t="inlineStr">
        <is>
          <t>172</t>
        </is>
      </c>
      <c r="C236" s="248"/>
      <c r="D236" s="249" t="inlineStr">
        <is>
          <t>КП 2500-009004</t>
        </is>
      </c>
      <c r="E236" s="249"/>
      <c r="F236" s="250" t="inlineStr">
        <is>
          <t>КИПиА установки П2/В2 VP 50-25-190415: регуляторы частоты вращения ARW 3,0/2 — 2, приводы воздушной заслонки VR3WS230-D — 2, датчик перепада давления DPD-5 — 1, датчики температуры канальные STK-3 — 2, датчик температуры воды VSP-3 — 1, смесительный узел ONX 40-1,0 — 1, термостат STW-KP61 — 1, блок управления UM CA-W-11 — 1</t>
        </is>
      </c>
      <c r="G236" s="251" t="inlineStr">
        <is>
          <t>компл.</t>
        </is>
      </c>
      <c r="H236" s="251"/>
      <c r="I236" s="248">
        <v>1</v>
      </c>
      <c r="J236" s="3">
        <f>H236+I236</f>
        <v>1</v>
      </c>
      <c r="K236" s="3"/>
      <c r="L236" s="8">
        <v>324382.41</v>
      </c>
      <c r="M236" s="3"/>
      <c r="N236" s="8">
        <f>K236+L236+M236</f>
        <v>324382.41</v>
      </c>
      <c r="O236" s="8">
        <f>N236-K236</f>
        <v>324382.41</v>
      </c>
      <c r="P236" s="381" t="inlineStr">
        <is>
          <t>Добавлен комплект КИПиА установки П2/В2 со смесительным узлом ONX 40-1,0 и блоком управления UM CA-W-11 — 1 компл. (регулирование воздухонагревателя смесительным узлом — 23/085-И-ИОС4-ТЧ, стр. 6). Цена по КП VERTRO № 2500-009004 (ИОС4, стр. 62).</t>
        </is>
      </c>
      <c r="Q236" s="44"/>
      <c r="R236" s="44" t="inlineStr">
        <is>
          <t>23/085-И-ИОС4-ТЧ, стр. 6; ИОС4, л. 8; КП VERTRO № 2500-009004 (ИОС4, стр. 62)</t>
        </is>
      </c>
    </row>
    <row r="237" spans="1:18" s="57" customFormat="1">
      <c r="A237" s="42" t="inlineStr">
        <is>
          <t>237г</t>
        </is>
      </c>
      <c r="B237" s="248" t="inlineStr">
        <is>
          <t>175</t>
        </is>
      </c>
      <c r="C237" s="248"/>
      <c r="D237" s="249" t="inlineStr">
        <is>
          <t>4.11-3-1</t>
        </is>
      </c>
      <c r="E237" s="249"/>
      <c r="F237" s="250" t="inlineStr">
        <is>
          <t>Установка прибора массой до 5 кг на металлоконструкциях или щитах</t>
        </is>
      </c>
      <c r="G237" s="251" t="inlineStr">
        <is>
          <t>1 шт.</t>
        </is>
      </c>
      <c r="H237" s="251"/>
      <c r="I237" s="248">
        <v>4</v>
      </c>
      <c r="J237" s="3">
        <f>H237+I237</f>
        <v>4</v>
      </c>
      <c r="K237" s="3"/>
      <c r="L237" s="8">
        <v>3503.97</v>
      </c>
      <c r="M237" s="3"/>
      <c r="N237" s="8">
        <f>K237+L237+M237</f>
        <v>3503.97</v>
      </c>
      <c r="O237" s="8">
        <f>N237-K237</f>
        <v>3503.97</v>
      </c>
      <c r="P237" s="381" t="inlineStr">
        <is>
          <t>Монтаж преобразователей частоты GS-51 — 2 шт. и регуляторов ARW 3,0/2 — 2 шт. КИПиА установок П1/В1, П2/В2 (КП 2500-009004). НР и СП — 90/46 без понижения по п. 3.4.6 ТСН-2001.12: здание на период работ не эксплуатируется (ПОС).</t>
        </is>
      </c>
      <c r="Q237" s="44"/>
      <c r="R237" s="44" t="inlineStr">
        <is>
          <t>КП VERTRO № 2500-009004 (ИОС4, стр. 61–62); ТСН-2001.4-11</t>
        </is>
      </c>
    </row>
    <row r="238" spans="1:18" s="57" customFormat="1">
      <c r="A238" s="42" t="inlineStr">
        <is>
          <t>237д</t>
        </is>
      </c>
      <c r="B238" s="248" t="inlineStr">
        <is>
          <t>175</t>
        </is>
      </c>
      <c r="C238" s="248"/>
      <c r="D238" s="249" t="inlineStr">
        <is>
          <t>1.1-1-57</t>
        </is>
      </c>
      <c r="E238" s="249"/>
      <c r="F238" s="250" t="inlineStr">
        <is>
          <t>Болты строительные с гайками и шайбами, черные, М10х100 мм</t>
        </is>
      </c>
      <c r="G238" s="251" t="inlineStr">
        <is>
          <t>т</t>
        </is>
      </c>
      <c r="H238" s="251"/>
      <c r="I238" s="387">
        <v>0.00014</v>
      </c>
      <c r="J238" s="384">
        <f>H238+I238</f>
        <v>0.00014</v>
      </c>
      <c r="K238" s="3"/>
      <c r="L238" s="8">
        <v>18.88</v>
      </c>
      <c r="M238" s="3"/>
      <c r="N238" s="8">
        <f>K238+L238+M238</f>
        <v>18.88</v>
      </c>
      <c r="O238" s="8">
        <f>N238-K238</f>
        <v>18.88</v>
      </c>
      <c r="P238" s="381" t="inlineStr">
        <is>
          <t>Болты строительные к норме п. 237г — 0,00014 т по расходу нормы 4.11-3-1 (0,000035 т на 1 шт.).</t>
        </is>
      </c>
      <c r="Q238" s="44"/>
      <c r="R238" s="44" t="inlineStr">
        <is>
          <t>ТСН-2001.1</t>
        </is>
      </c>
    </row>
    <row r="239" spans="1:18" s="57" customFormat="1">
      <c r="A239" s="42" t="inlineStr">
        <is>
          <t>237е</t>
        </is>
      </c>
      <c r="B239" s="248" t="inlineStr">
        <is>
          <t>176</t>
        </is>
      </c>
      <c r="C239" s="248"/>
      <c r="D239" s="249" t="inlineStr">
        <is>
          <t>4.11-3-1</t>
        </is>
      </c>
      <c r="E239" s="249"/>
      <c r="F239" s="250" t="inlineStr">
        <is>
          <t>Установка прибора массой до 5 кг на металлоконструкциях или щитах</t>
        </is>
      </c>
      <c r="G239" s="251" t="inlineStr">
        <is>
          <t>1 шт.</t>
        </is>
      </c>
      <c r="H239" s="251"/>
      <c r="I239" s="248">
        <v>5</v>
      </c>
      <c r="J239" s="3">
        <f>H239+I239</f>
        <v>5</v>
      </c>
      <c r="K239" s="3"/>
      <c r="L239" s="8">
        <v>4379.95</v>
      </c>
      <c r="M239" s="3"/>
      <c r="N239" s="8">
        <f>K239+L239+M239</f>
        <v>4379.95</v>
      </c>
      <c r="O239" s="8">
        <f>N239-K239</f>
        <v>4379.95</v>
      </c>
      <c r="P239" s="381" t="inlineStr">
        <is>
          <t>Монтаж датчиков перепада давления DPD-5 — 3 шт. и термостатов защиты от замерзания STW-KP61 — 2 шт. (КП 2500-009004). НР и СП — 90/46 без понижения по п. 3.4.6 ТСН-2001.12: здание на период работ не эксплуатируется (ПОС).</t>
        </is>
      </c>
      <c r="Q239" s="44"/>
      <c r="R239" s="44" t="inlineStr">
        <is>
          <t>КП VERTRO № 2500-009004 (ИОС4, стр. 61–62); ТСН-2001.4-11</t>
        </is>
      </c>
    </row>
    <row r="240" spans="1:18" s="57" customFormat="1">
      <c r="A240" s="42" t="inlineStr">
        <is>
          <t>237ж</t>
        </is>
      </c>
      <c r="B240" s="248" t="inlineStr">
        <is>
          <t>176</t>
        </is>
      </c>
      <c r="C240" s="248"/>
      <c r="D240" s="249" t="inlineStr">
        <is>
          <t>1.1-1-57</t>
        </is>
      </c>
      <c r="E240" s="249"/>
      <c r="F240" s="250" t="inlineStr">
        <is>
          <t>Болты строительные с гайками и шайбами, черные, М10х100 мм</t>
        </is>
      </c>
      <c r="G240" s="251" t="inlineStr">
        <is>
          <t>т</t>
        </is>
      </c>
      <c r="H240" s="251"/>
      <c r="I240" s="388">
        <v>0.000175</v>
      </c>
      <c r="J240" s="385">
        <f>H240+I240</f>
        <v>0.000175</v>
      </c>
      <c r="K240" s="3"/>
      <c r="L240" s="8">
        <v>23.63</v>
      </c>
      <c r="M240" s="3"/>
      <c r="N240" s="8">
        <f>K240+L240+M240</f>
        <v>23.63</v>
      </c>
      <c r="O240" s="8">
        <f>N240-K240</f>
        <v>23.63</v>
      </c>
      <c r="P240" s="381" t="inlineStr">
        <is>
          <t>Болты строительные к норме п. 237е — 0,000175 т по расходу нормы 4.11-3-1 (0,000035 т на 1 шт.).</t>
        </is>
      </c>
      <c r="Q240" s="44"/>
      <c r="R240" s="44" t="inlineStr">
        <is>
          <t>ТСН-2001.1</t>
        </is>
      </c>
    </row>
    <row r="241" spans="1:18" s="57" customFormat="1">
      <c r="A241" s="42" t="inlineStr">
        <is>
          <t>237з</t>
        </is>
      </c>
      <c r="B241" s="248" t="inlineStr">
        <is>
          <t>177</t>
        </is>
      </c>
      <c r="C241" s="248"/>
      <c r="D241" s="249" t="inlineStr">
        <is>
          <t>4.11-2-1</t>
        </is>
      </c>
      <c r="E241" s="249"/>
      <c r="F241" s="250" t="inlineStr">
        <is>
          <t>Установка прибора на резьбовых соединениях</t>
        </is>
      </c>
      <c r="G241" s="251" t="inlineStr">
        <is>
          <t>1 шт.</t>
        </is>
      </c>
      <c r="H241" s="251"/>
      <c r="I241" s="248">
        <v>6</v>
      </c>
      <c r="J241" s="3">
        <f>H241+I241</f>
        <v>6</v>
      </c>
      <c r="K241" s="3"/>
      <c r="L241" s="8">
        <v>3079.54</v>
      </c>
      <c r="M241" s="3"/>
      <c r="N241" s="8">
        <f>K241+L241+M241</f>
        <v>3079.54</v>
      </c>
      <c r="O241" s="8">
        <f>N241-K241</f>
        <v>3079.54</v>
      </c>
      <c r="P241" s="381" t="inlineStr">
        <is>
          <t>Установка датчиков температуры канальных STK-3 — 4 шт. и погружных VSP-3 — 2 шт. (КП 2500-009004). НР и СП — 90/46 без понижения по п. 3.4.6 ТСН-2001.12: здание на период работ не эксплуатируется (ПОС).</t>
        </is>
      </c>
      <c r="Q241" s="44"/>
      <c r="R241" s="44" t="inlineStr">
        <is>
          <t>КП VERTRO № 2500-009004 (ИОС4, стр. 61–62); ТСН-2001.4-11</t>
        </is>
      </c>
    </row>
    <row r="242" spans="1:18" s="57" customFormat="1">
      <c r="A242" s="42" t="inlineStr">
        <is>
          <t>237и</t>
        </is>
      </c>
      <c r="B242" s="248" t="inlineStr">
        <is>
          <t>178</t>
        </is>
      </c>
      <c r="C242" s="248"/>
      <c r="D242" s="249" t="inlineStr">
        <is>
          <t>4.11-16-1</t>
        </is>
      </c>
      <c r="E242" s="249"/>
      <c r="F242" s="250" t="inlineStr">
        <is>
          <t>Монтаж механизма исполнительного массой до 20 кг</t>
        </is>
      </c>
      <c r="G242" s="251" t="inlineStr">
        <is>
          <t>1 шт.</t>
        </is>
      </c>
      <c r="H242" s="251"/>
      <c r="I242" s="248">
        <v>4</v>
      </c>
      <c r="J242" s="3">
        <f>H242+I242</f>
        <v>4</v>
      </c>
      <c r="K242" s="3"/>
      <c r="L242" s="8">
        <v>5627.9</v>
      </c>
      <c r="M242" s="3"/>
      <c r="N242" s="8">
        <f>K242+L242+M242</f>
        <v>5627.9</v>
      </c>
      <c r="O242" s="8">
        <f>N242-K242</f>
        <v>5627.9</v>
      </c>
      <c r="P242" s="381" t="inlineStr">
        <is>
          <t>Монтаж приводов воздушных заслонок VR10WS230-D — 2 шт., VR3WS230-D — 2 шт. (КП 2500-009004). НР и СП — 90/46 без понижения по п. 3.4.6 ТСН-2001.12: здание на период работ не эксплуатируется (ПОС).</t>
        </is>
      </c>
      <c r="Q242" s="44"/>
      <c r="R242" s="44" t="inlineStr">
        <is>
          <t>КП VERTRO № 2500-009004 (ИОС4, стр. 61–62); ТСН-2001.4-11</t>
        </is>
      </c>
    </row>
    <row r="243" spans="1:18" s="57" customFormat="1">
      <c r="A243" s="42" t="inlineStr">
        <is>
          <t>237к</t>
        </is>
      </c>
      <c r="B243" s="248" t="inlineStr">
        <is>
          <t>178</t>
        </is>
      </c>
      <c r="C243" s="248"/>
      <c r="D243" s="249" t="inlineStr">
        <is>
          <t>1.1-1-57</t>
        </is>
      </c>
      <c r="E243" s="249"/>
      <c r="F243" s="250" t="inlineStr">
        <is>
          <t>Болты строительные с гайками и шайбами, черные, М10х100 мм</t>
        </is>
      </c>
      <c r="G243" s="251" t="inlineStr">
        <is>
          <t>т</t>
        </is>
      </c>
      <c r="H243" s="251"/>
      <c r="I243" s="388">
        <v>0.000001</v>
      </c>
      <c r="J243" s="385">
        <f>H243+I243</f>
        <v>0.000001</v>
      </c>
      <c r="K243" s="3"/>
      <c r="L243" s="8">
        <v>0.15</v>
      </c>
      <c r="M243" s="3"/>
      <c r="N243" s="8">
        <f>K243+L243+M243</f>
        <v>0.15</v>
      </c>
      <c r="O243" s="8">
        <f>N243-K243</f>
        <v>0.15</v>
      </c>
      <c r="P243" s="381" t="inlineStr">
        <is>
          <t>Болты строительные к норме п. 237и — 0,000001 т по расходу нормы 4.11-16-1 (0,00000032 т на 1 шт.; количество округлено до 6 знаков).</t>
        </is>
      </c>
      <c r="Q243" s="44"/>
      <c r="R243" s="44" t="inlineStr">
        <is>
          <t>ТСН-2001.1</t>
        </is>
      </c>
    </row>
    <row r="244" spans="1:18" s="57" customFormat="1">
      <c r="A244" s="42" t="inlineStr">
        <is>
          <t>237л</t>
        </is>
      </c>
      <c r="B244" s="248" t="inlineStr">
        <is>
          <t>179</t>
        </is>
      </c>
      <c r="C244" s="248"/>
      <c r="D244" s="249" t="inlineStr">
        <is>
          <t>4.11-17-1</t>
        </is>
      </c>
      <c r="E244" s="249"/>
      <c r="F244" s="250" t="inlineStr">
        <is>
          <t>Монтаж щитов и пультов массой до 50кг</t>
        </is>
      </c>
      <c r="G244" s="251" t="inlineStr">
        <is>
          <t>1 шт.</t>
        </is>
      </c>
      <c r="H244" s="251"/>
      <c r="I244" s="248">
        <v>2</v>
      </c>
      <c r="J244" s="3">
        <f>H244+I244</f>
        <v>2</v>
      </c>
      <c r="K244" s="3"/>
      <c r="L244" s="8">
        <v>16603.72</v>
      </c>
      <c r="M244" s="3"/>
      <c r="N244" s="8">
        <f>K244+L244+M244</f>
        <v>16603.72</v>
      </c>
      <c r="O244" s="8">
        <f>N244-K244</f>
        <v>16603.72</v>
      </c>
      <c r="P244" s="381" t="inlineStr">
        <is>
          <t>Монтаж блоков управления UM CA-W-1R1R и UM CA-W-11 установок П1/В1, П2/В2 (КП 2500-009004). НР и СП — 90/46 без понижения по п. 3.4.6 ТСН-2001.12: здание на период работ не эксплуатируется (ПОС).</t>
        </is>
      </c>
      <c r="Q244" s="44"/>
      <c r="R244" s="44" t="inlineStr">
        <is>
          <t>КП VERTRO № 2500-009004 (ИОС4, стр. 61–62); ТСН-2001.4-11</t>
        </is>
      </c>
    </row>
    <row r="245" spans="1:18" s="57" customFormat="1">
      <c r="A245" s="42" t="inlineStr">
        <is>
          <t>237м</t>
        </is>
      </c>
      <c r="B245" s="248" t="inlineStr">
        <is>
          <t>180</t>
        </is>
      </c>
      <c r="C245" s="248"/>
      <c r="D245" s="249" t="inlineStr">
        <is>
          <t>4.11-3-1</t>
        </is>
      </c>
      <c r="E245" s="249"/>
      <c r="F245" s="250" t="inlineStr">
        <is>
          <t>Установка прибора массой до 5 кг на металлоконструкциях или щитах</t>
        </is>
      </c>
      <c r="G245" s="251" t="inlineStr">
        <is>
          <t>1 шт.</t>
        </is>
      </c>
      <c r="H245" s="251"/>
      <c r="I245" s="248">
        <v>1</v>
      </c>
      <c r="J245" s="3">
        <f>H245+I245</f>
        <v>1</v>
      </c>
      <c r="K245" s="3"/>
      <c r="L245" s="8">
        <v>875.98</v>
      </c>
      <c r="M245" s="3"/>
      <c r="N245" s="8">
        <f>K245+L245+M245</f>
        <v>875.98</v>
      </c>
      <c r="O245" s="8">
        <f>N245-K245</f>
        <v>875.98</v>
      </c>
      <c r="P245" s="381" t="inlineStr">
        <is>
          <t>Монтаж преобразователя частоты GS-51 установки В4 (КП 2500-009004). НР и СП — 90/46 без понижения по п. 3.4.6 ТСН-2001.12: здание на период работ не эксплуатируется (ПОС).</t>
        </is>
      </c>
      <c r="Q245" s="44"/>
      <c r="R245" s="44" t="inlineStr">
        <is>
          <t>КП VERTRO № 2500-009004 (ИОС4, стр. 61–62); ТСН-2001.4-11</t>
        </is>
      </c>
    </row>
    <row r="246" spans="1:18" s="57" customFormat="1">
      <c r="A246" s="42" t="inlineStr">
        <is>
          <t>237н</t>
        </is>
      </c>
      <c r="B246" s="248" t="inlineStr">
        <is>
          <t>180</t>
        </is>
      </c>
      <c r="C246" s="248"/>
      <c r="D246" s="249" t="inlineStr">
        <is>
          <t>1.1-1-57</t>
        </is>
      </c>
      <c r="E246" s="249"/>
      <c r="F246" s="250" t="inlineStr">
        <is>
          <t>Болты строительные с гайками и шайбами, черные, М10х100 мм</t>
        </is>
      </c>
      <c r="G246" s="251" t="inlineStr">
        <is>
          <t>т</t>
        </is>
      </c>
      <c r="H246" s="251"/>
      <c r="I246" s="388">
        <v>0.000035</v>
      </c>
      <c r="J246" s="385">
        <f>H246+I246</f>
        <v>0.000035</v>
      </c>
      <c r="K246" s="3"/>
      <c r="L246" s="8">
        <v>4.76</v>
      </c>
      <c r="M246" s="3"/>
      <c r="N246" s="8">
        <f>K246+L246+M246</f>
        <v>4.76</v>
      </c>
      <c r="O246" s="8">
        <f>N246-K246</f>
        <v>4.76</v>
      </c>
      <c r="P246" s="381" t="inlineStr">
        <is>
          <t>Болты строительные к норме п. 237м — 0,000035 т по расходу нормы 4.11-3-1 (0,000035 т на 1 шт.).</t>
        </is>
      </c>
      <c r="Q246" s="44"/>
      <c r="R246" s="44" t="inlineStr">
        <is>
          <t>ТСН-2001.1</t>
        </is>
      </c>
    </row>
    <row r="247" spans="1:18" s="57" customFormat="1">
      <c r="A247" s="42" t="inlineStr">
        <is>
          <t>237о</t>
        </is>
      </c>
      <c r="B247" s="248" t="inlineStr">
        <is>
          <t>181</t>
        </is>
      </c>
      <c r="C247" s="248"/>
      <c r="D247" s="249" t="inlineStr">
        <is>
          <t>4.11-17-1</t>
        </is>
      </c>
      <c r="E247" s="249"/>
      <c r="F247" s="250" t="inlineStr">
        <is>
          <t>Монтаж щитов и пультов массой до 50кг</t>
        </is>
      </c>
      <c r="G247" s="251" t="inlineStr">
        <is>
          <t>1 шт.</t>
        </is>
      </c>
      <c r="H247" s="251"/>
      <c r="I247" s="248">
        <v>1</v>
      </c>
      <c r="J247" s="3">
        <f>H247+I247</f>
        <v>1</v>
      </c>
      <c r="K247" s="3"/>
      <c r="L247" s="8">
        <v>8301.87</v>
      </c>
      <c r="M247" s="3"/>
      <c r="N247" s="8">
        <f>K247+L247+M247</f>
        <v>8301.87</v>
      </c>
      <c r="O247" s="8">
        <f>N247-K247</f>
        <v>8301.87</v>
      </c>
      <c r="P247" s="381" t="inlineStr">
        <is>
          <t>Монтаж щита управления вентилятором UM-V-1R2,2 установки В4 (КП 2500-009004). НР и СП — 90/46 без понижения по п. 3.4.6 ТСН-2001.12: здание на период работ не эксплуатируется (ПОС).</t>
        </is>
      </c>
      <c r="Q247" s="44"/>
      <c r="R247" s="44" t="inlineStr">
        <is>
          <t>КП VERTRO № 2500-009004 (ИОС4, стр. 61–62); ТСН-2001.4-11</t>
        </is>
      </c>
    </row>
    <row r="248" spans="1:18" s="57" customFormat="1">
      <c r="A248" s="42" t="inlineStr">
        <is>
          <t>237п</t>
        </is>
      </c>
      <c r="B248" s="248" t="inlineStr">
        <is>
          <t>182</t>
        </is>
      </c>
      <c r="C248" s="248"/>
      <c r="D248" s="249" t="inlineStr">
        <is>
          <t>4.11-16-1</t>
        </is>
      </c>
      <c r="E248" s="249"/>
      <c r="F248" s="250" t="inlineStr">
        <is>
          <t>Монтаж механизма исполнительного массой до 20 кг</t>
        </is>
      </c>
      <c r="G248" s="251" t="inlineStr">
        <is>
          <t>1 шт.</t>
        </is>
      </c>
      <c r="H248" s="251"/>
      <c r="I248" s="248">
        <v>1</v>
      </c>
      <c r="J248" s="3">
        <f>H248+I248</f>
        <v>1</v>
      </c>
      <c r="K248" s="3"/>
      <c r="L248" s="8">
        <v>1406.97</v>
      </c>
      <c r="M248" s="3"/>
      <c r="N248" s="8">
        <f>K248+L248+M248</f>
        <v>1406.97</v>
      </c>
      <c r="O248" s="8">
        <f>N248-K248</f>
        <v>1406.97</v>
      </c>
      <c r="P248" s="381" t="inlineStr">
        <is>
          <t>Монтаж привода воздушной заслонки VR2RS230-D установки В4 (КП 2500-009004). НР и СП — 90/46 без понижения по п. 3.4.6 ТСН-2001.12: здание на период работ не эксплуатируется (ПОС).</t>
        </is>
      </c>
      <c r="Q248" s="44"/>
      <c r="R248" s="44" t="inlineStr">
        <is>
          <t>КП VERTRO № 2500-009004 (ИОС4, стр. 61–62); ТСН-2001.4-11</t>
        </is>
      </c>
    </row>
    <row r="249" spans="1:18" s="57" customFormat="1">
      <c r="A249" s="42">
        <f>A233+1</f>
        <v>238</v>
      </c>
      <c r="B249" s="248">
        <v>26</v>
      </c>
      <c r="C249" s="248"/>
      <c r="D249" s="249" t="s">
        <v>423</v>
      </c>
      <c r="E249" s="249"/>
      <c r="F249" s="250" t="inlineStr">
        <is>
          <t>Приточная установка Airmate-846 "Веза" с водяным нагревом, карманным фильтром и автоматикой водяного нагрева</t>
        </is>
      </c>
      <c r="G249" s="251" t="s">
        <v>410</v>
      </c>
      <c r="H249" s="251"/>
      <c r="I249" s="248">
        <v>1</v>
      </c>
      <c r="J249" s="3">
        <f t="shared" si="133"/>
        <v>1</v>
      </c>
      <c r="K249" s="3"/>
      <c r="L249" s="8">
        <v>224565.55</v>
      </c>
      <c r="M249" s="3"/>
      <c r="N249" s="8">
        <f t="shared" si="134"/>
        <v>224565.55</v>
      </c>
      <c r="O249" s="8">
        <f t="shared" si="135"/>
        <v>224565.55</v>
      </c>
      <c r="P249" s="381" t="inlineStr">
        <is>
          <t>Добавлена приточная установка ПД1 Airmate-846 «Веза» с водяным нагревом, карманным фильтром и автоматикой — 1 шт. по ОВ.С, лист 3 и ответу проектировщика от 21.09.2026, п. 5. Теплоснабжение воздухонагревателя — трубопроводами по ИОС4 ОВ.С л.2 (п. 187, 188); отдельная ветка не вводится.</t>
        </is>
      </c>
      <c r="Q249" s="44" t="s">
        <v>24</v>
      </c>
      <c r="R249" s="44" t="inlineStr">
        <is>
          <t>23/085-И-ИОС4, ОВ.С, л. 2–3; ответ проектировщика от 21.09.2026, п. 5</t>
        </is>
      </c>
    </row>
    <row r="250" spans="1:18" s="57" customFormat="1">
      <c r="A250" s="42">
        <f>A249+1</f>
        <v>239</v>
      </c>
      <c r="B250" s="248">
        <v>27</v>
      </c>
      <c r="C250" s="248"/>
      <c r="D250" s="249" t="s">
        <v>424</v>
      </c>
      <c r="E250" s="249"/>
      <c r="F250" s="250" t="inlineStr">
        <is>
          <t>Вентилятор дымоудаления УКРОС61-063-ДУ400-Н-00400/4-У1 "Веза"</t>
        </is>
      </c>
      <c r="G250" s="251" t="s">
        <v>410</v>
      </c>
      <c r="H250" s="251"/>
      <c r="I250" s="248">
        <v>1</v>
      </c>
      <c r="J250" s="3">
        <f t="shared" si="133"/>
        <v>1</v>
      </c>
      <c r="K250" s="3"/>
      <c r="L250" s="8">
        <v>137116.10999999999</v>
      </c>
      <c r="M250" s="3"/>
      <c r="N250" s="8">
        <f t="shared" si="134"/>
        <v>137116.11</v>
      </c>
      <c r="O250" s="8">
        <f t="shared" si="135"/>
        <v>137116.11</v>
      </c>
      <c r="P250" s="381" t="inlineStr">
        <is>
          <t>Добавлен вентилятор дымоудаления УКРОС61-063-ДУ400-Н-00400/4-У1 «Веза» системы ДУ — 1 шт. по таблице характеристик систем ИОС4 и ответу проектировщика от 21.09.2026, п. 11.</t>
        </is>
      </c>
      <c r="Q250" s="44" t="s">
        <v>24</v>
      </c>
      <c r="R250" s="44" t="inlineStr">
        <is>
          <t>23/085-И-ИОС4, л. 1; ответ проектировщика от 21.09.2026, п. 11</t>
        </is>
      </c>
    </row>
    <row r="251" spans="1:18" s="57" customFormat="1">
      <c r="A251" s="42"/>
      <c r="B251" s="282" t="s">
        <v>247</v>
      </c>
      <c r="C251" s="283"/>
      <c r="D251" s="283"/>
      <c r="E251" s="253"/>
      <c r="F251" s="253"/>
      <c r="G251" s="253"/>
      <c r="H251" s="253"/>
      <c r="I251" s="253"/>
      <c r="J251" s="3"/>
      <c r="K251" s="3"/>
      <c r="L251" s="33"/>
      <c r="M251" s="3"/>
      <c r="N251" s="8"/>
      <c r="O251" s="8"/>
      <c r="P251" s="43"/>
      <c r="Q251" s="44"/>
      <c r="R251" s="44"/>
    </row>
    <row r="252" spans="1:18" s="57" customFormat="1" ht="25.5" customHeight="1">
      <c r="A252" s="42"/>
      <c r="B252" s="282" t="s">
        <v>425</v>
      </c>
      <c r="C252" s="283"/>
      <c r="D252" s="283"/>
      <c r="E252" s="255"/>
      <c r="F252" s="255"/>
      <c r="G252" s="255"/>
      <c r="H252" s="255"/>
      <c r="I252" s="255"/>
      <c r="J252" s="3"/>
      <c r="K252" s="3"/>
      <c r="L252" s="33"/>
      <c r="M252" s="3"/>
      <c r="N252" s="8"/>
      <c r="O252" s="8"/>
      <c r="P252" s="43"/>
      <c r="Q252" s="44"/>
      <c r="R252" s="44"/>
    </row>
    <row r="253" spans="1:18" s="57" customFormat="1">
      <c r="A253" s="42">
        <v>240</v>
      </c>
      <c r="B253" s="248">
        <v>29</v>
      </c>
      <c r="C253" s="248"/>
      <c r="D253" s="249" t="s">
        <v>280</v>
      </c>
      <c r="E253" s="249"/>
      <c r="F253" s="250" t="inlineStr">
        <is>
          <t>Радиатор отопительный, биметаллический, секционный, ГОСТ 31311, размер секции 80х95х560 мм, межосевое расстояние 500 мм, теплоотдача секции 0,185 кВт, количество секций в одном радиаторе: 3, 4, 5, 6, 7, 8, 9, 10, 11, 12, 13, 14, 15</t>
        </is>
      </c>
      <c r="G253" s="251" t="s">
        <v>283</v>
      </c>
      <c r="H253" s="251"/>
      <c r="I253" s="248">
        <v>590</v>
      </c>
      <c r="J253" s="3">
        <f t="shared" si="133"/>
        <v>590</v>
      </c>
      <c r="K253" s="3"/>
      <c r="L253" s="8">
        <v>575460.63</v>
      </c>
      <c r="M253" s="3"/>
      <c r="N253" s="8">
        <f t="shared" si="134"/>
        <v>575460.63</v>
      </c>
      <c r="O253" s="8">
        <f t="shared" si="135"/>
        <v>575460.63</v>
      </c>
      <c r="P253" s="381" t="inlineStr">
        <is>
          <t>Добавлены биметаллические радиаторы Baze 500 Rifal — 590 секций (87 приборов от 4 до 18 секций) по ОВ.С, лист 1.</t>
        </is>
      </c>
      <c r="Q253" s="44" t="s">
        <v>24</v>
      </c>
      <c r="R253" s="44" t="inlineStr">
        <is>
          <t>23/085-И-ИОС4-ТЧ, л. 2–3; 23/085-И-ОВ, л. 2–9; 23/085-И-ОВ.С, л. 1–3</t>
        </is>
      </c>
    </row>
    <row r="254" spans="1:18" s="57" customFormat="1">
      <c r="A254" s="42">
        <f>A253+1</f>
        <v>241</v>
      </c>
      <c r="B254" s="248">
        <v>30</v>
      </c>
      <c r="C254" s="248"/>
      <c r="D254" s="249" t="s">
        <v>426</v>
      </c>
      <c r="E254" s="249"/>
      <c r="F254" s="250" t="inlineStr">
        <is>
          <t>Установка вентилей, задвижек, затворов, клапанов обратных, кранов проходных на трубопроводах из стальных труб диаметром до 50 мм</t>
        </is>
      </c>
      <c r="G254" s="251" t="s">
        <v>427</v>
      </c>
      <c r="H254" s="251"/>
      <c r="I254" s="248">
        <v>289</v>
      </c>
      <c r="J254" s="3">
        <f t="shared" si="133"/>
        <v>289</v>
      </c>
      <c r="K254" s="3"/>
      <c r="L254" s="8">
        <v>934812.54</v>
      </c>
      <c r="M254" s="3"/>
      <c r="N254" s="8">
        <f t="shared" si="134"/>
        <v>934812.54</v>
      </c>
      <c r="O254" s="8">
        <f t="shared" si="135"/>
        <v>934812.54</v>
      </c>
      <c r="P254" s="381" t="inlineStr">
        <is>
          <t>Добавлена установка 289 единиц арматуры отопления диаметром до 25 мм: краны шаровые — 108, клапаны термостатические — 82, клапаны балансировочные — 17, краны Маевского — 82 по ОВ.С, листы 1–2.</t>
        </is>
      </c>
      <c r="Q254" s="44" t="s">
        <v>24</v>
      </c>
      <c r="R254" s="44" t="inlineStr">
        <is>
          <t>23/085-И-ИОС4-ТЧ, л. 2–3; 23/085-И-ОВ, л. 2–9; 23/085-И-ОВ.С, л. 1–3</t>
        </is>
      </c>
    </row>
    <row r="255" spans="1:18" s="57" customFormat="1">
      <c r="A255" s="42">
        <f>A254+1</f>
        <v>242</v>
      </c>
      <c r="B255" s="248">
        <v>31</v>
      </c>
      <c r="C255" s="248"/>
      <c r="D255" s="249" t="s">
        <v>428</v>
      </c>
      <c r="E255" s="249"/>
      <c r="F255" s="250" t="s">
        <v>429</v>
      </c>
      <c r="G255" s="251" t="s">
        <v>407</v>
      </c>
      <c r="H255" s="251"/>
      <c r="I255" s="248">
        <v>98</v>
      </c>
      <c r="J255" s="3">
        <f t="shared" si="133"/>
        <v>98</v>
      </c>
      <c r="K255" s="3"/>
      <c r="L255" s="8">
        <v>64154.559999999998</v>
      </c>
      <c r="M255" s="3"/>
      <c r="N255" s="8">
        <f t="shared" si="134"/>
        <v>64154.56</v>
      </c>
      <c r="O255" s="8">
        <f t="shared" si="135"/>
        <v>64154.56</v>
      </c>
      <c r="P255" s="381" t="inlineStr">
        <is>
          <t>Добавлены краны шаровые никелированные Ø15 — 98 шт. по ОВ.С, лист 1.</t>
        </is>
      </c>
      <c r="Q255" s="44" t="s">
        <v>24</v>
      </c>
      <c r="R255" s="44" t="inlineStr">
        <is>
          <t>23/085-И-ИОС4-ТЧ, л. 2–3; 23/085-И-ОВ, л. 2–9; 23/085-И-ОВ.С, л. 1–3</t>
        </is>
      </c>
    </row>
    <row r="256" spans="1:18" s="57" customFormat="1">
      <c r="A256" s="42">
        <f>A255+1</f>
        <v>243</v>
      </c>
      <c r="B256" s="248">
        <v>32</v>
      </c>
      <c r="C256" s="248"/>
      <c r="D256" s="249" t="s">
        <v>285</v>
      </c>
      <c r="E256" s="249"/>
      <c r="F256" s="250" t="s">
        <v>430</v>
      </c>
      <c r="G256" s="251" t="s">
        <v>407</v>
      </c>
      <c r="H256" s="251"/>
      <c r="I256" s="248">
        <v>4</v>
      </c>
      <c r="J256" s="3">
        <f t="shared" si="133"/>
        <v>4</v>
      </c>
      <c r="K256" s="3"/>
      <c r="L256" s="8">
        <v>3911.47</v>
      </c>
      <c r="M256" s="3"/>
      <c r="N256" s="8">
        <f t="shared" si="134"/>
        <v>3911.47</v>
      </c>
      <c r="O256" s="8">
        <f t="shared" si="135"/>
        <v>3911.47</v>
      </c>
      <c r="P256" s="381" t="inlineStr">
        <is>
          <t>Добавлены краны шаровые никелированные Ø20 — 4 шт. по ОВ.С, лист 1.</t>
        </is>
      </c>
      <c r="Q256" s="44" t="s">
        <v>24</v>
      </c>
      <c r="R256" s="44" t="inlineStr">
        <is>
          <t>23/085-И-ИОС4-ТЧ, л. 2–3; 23/085-И-ОВ, л. 2–9; 23/085-И-ОВ.С, л. 1–3</t>
        </is>
      </c>
    </row>
    <row r="257" spans="1:18" s="57" customFormat="1">
      <c r="A257" s="42">
        <f>A256+1</f>
        <v>244</v>
      </c>
      <c r="B257" s="248">
        <v>33</v>
      </c>
      <c r="C257" s="248"/>
      <c r="D257" s="249" t="s">
        <v>431</v>
      </c>
      <c r="E257" s="249"/>
      <c r="F257" s="250" t="s">
        <v>432</v>
      </c>
      <c r="G257" s="251" t="s">
        <v>407</v>
      </c>
      <c r="H257" s="251"/>
      <c r="I257" s="248">
        <v>6</v>
      </c>
      <c r="J257" s="3">
        <f t="shared" si="133"/>
        <v>6</v>
      </c>
      <c r="K257" s="3"/>
      <c r="L257" s="8">
        <v>8419.04</v>
      </c>
      <c r="M257" s="3"/>
      <c r="N257" s="8">
        <f t="shared" si="134"/>
        <v>8419.04</v>
      </c>
      <c r="O257" s="8">
        <f t="shared" si="135"/>
        <v>8419.04</v>
      </c>
      <c r="P257" s="381" t="inlineStr">
        <is>
          <t>Добавлены краны шаровые никелированные Ø25 — 6 шт. по ОВ.С, лист 1.</t>
        </is>
      </c>
      <c r="Q257" s="44" t="s">
        <v>24</v>
      </c>
      <c r="R257" s="44" t="inlineStr">
        <is>
          <t>23/085-И-ИОС4-ТЧ, л. 2–3; 23/085-И-ОВ, л. 2–9; 23/085-И-ОВ.С, л. 1–3</t>
        </is>
      </c>
    </row>
    <row r="258" spans="1:18" s="57" customFormat="1">
      <c r="A258" s="42">
        <f>A257+1</f>
        <v>245</v>
      </c>
      <c r="B258" s="248">
        <v>34</v>
      </c>
      <c r="C258" s="248"/>
      <c r="D258" s="249" t="s">
        <v>433</v>
      </c>
      <c r="E258" s="249"/>
      <c r="F258" s="250" t="s">
        <v>434</v>
      </c>
      <c r="G258" s="251" t="s">
        <v>407</v>
      </c>
      <c r="H258" s="251"/>
      <c r="I258" s="248">
        <v>73</v>
      </c>
      <c r="J258" s="3">
        <f t="shared" si="133"/>
        <v>73</v>
      </c>
      <c r="K258" s="3"/>
      <c r="L258" s="8">
        <v>96731.1</v>
      </c>
      <c r="M258" s="3"/>
      <c r="N258" s="8">
        <f t="shared" si="134"/>
        <v>96731.1</v>
      </c>
      <c r="O258" s="8">
        <f t="shared" si="135"/>
        <v>96731.1</v>
      </c>
      <c r="P258" s="381" t="inlineStr">
        <is>
          <t>Добавлены клапаны термостатические прямые Ø15 (VALTEC Vt.034) — 73 шт. по ОВ.С, лист 1; Ø20 и GRAVITY-П — п. 245а, 245б.</t>
        </is>
      </c>
      <c r="Q258" s="44" t="s">
        <v>24</v>
      </c>
      <c r="R258" s="44" t="inlineStr">
        <is>
          <t>23/085-И-ИОС4-ТЧ, л. 2–3; 23/085-И-ОВ, л. 2–9; 23/085-И-ОВ.С, л. 1–3</t>
        </is>
      </c>
    </row>
    <row r="259" spans="1:18" s="57" customFormat="1">
      <c r="A259" s="42" t="inlineStr">
        <is>
          <t>245а</t>
        </is>
      </c>
      <c r="B259" s="248" t="inlineStr">
        <is>
          <t>117</t>
        </is>
      </c>
      <c r="C259" s="248"/>
      <c r="D259" s="249" t="inlineStr">
        <is>
          <t>1.13-3-174</t>
        </is>
      </c>
      <c r="E259" s="249"/>
      <c r="F259" s="250" t="inlineStr">
        <is>
          <t>Клапан термостатический, из никелированной бронзы, прямой, с малым сопротивлением, для однотрубной системы отопления, максимальная температура +120°C, пропускная способность 4,5 м3/ч, номинальное давление PN 1,0 МПа, номинальный диаметр DN 20 мм</t>
        </is>
      </c>
      <c r="G259" s="251" t="inlineStr">
        <is>
          <t>шт.</t>
        </is>
      </c>
      <c r="H259" s="251"/>
      <c r="I259" s="248">
        <v>6</v>
      </c>
      <c r="J259" s="3">
        <f>H259+I259</f>
        <v>6</v>
      </c>
      <c r="K259" s="3"/>
      <c r="L259" s="8">
        <v>13094.69</v>
      </c>
      <c r="M259" s="3"/>
      <c r="N259" s="8">
        <f>K259+L259+M259</f>
        <v>13094.69</v>
      </c>
      <c r="O259" s="8">
        <f>N259-K259</f>
        <v>13094.69</v>
      </c>
      <c r="P259" s="381" t="inlineStr">
        <is>
          <t>Клапаны термостатические прямые Ø20 (VALTEC Vt.034) — 6 шт. по ОВ.С, лист 1; в ТСН-2001.1 термостатический клапан DN 20 — с малым сопротивлением.</t>
        </is>
      </c>
      <c r="Q259" s="44"/>
      <c r="R259" s="44" t="inlineStr">
        <is>
          <t>23/085-И-ОВ.С, л. 1; ТСН-2001.1</t>
        </is>
      </c>
    </row>
    <row r="260" spans="1:18" s="57" customFormat="1">
      <c r="A260" s="42" t="inlineStr">
        <is>
          <t>245б</t>
        </is>
      </c>
      <c r="B260" s="248" t="inlineStr">
        <is>
          <t>117</t>
        </is>
      </c>
      <c r="C260" s="248"/>
      <c r="D260" s="249" t="inlineStr">
        <is>
          <t>1.13-3-172</t>
        </is>
      </c>
      <c r="E260" s="249"/>
      <c r="F260" s="250" t="inlineStr">
        <is>
          <t>Клапан термостатический, из никелированной бронзы, прямой, без предварительной настройки, для двухтрубной системы отопления, максимальная температура +120°C, пропускная способность 2,0 м3/ч, номинальное давление PN 1,0 МПа, номинальный диаметр DN 15 мм</t>
        </is>
      </c>
      <c r="G260" s="251" t="inlineStr">
        <is>
          <t>шт.</t>
        </is>
      </c>
      <c r="H260" s="251"/>
      <c r="I260" s="248">
        <v>3</v>
      </c>
      <c r="J260" s="3">
        <f>H260+I260</f>
        <v>3</v>
      </c>
      <c r="K260" s="3"/>
      <c r="L260" s="8">
        <v>3514.05</v>
      </c>
      <c r="M260" s="3"/>
      <c r="N260" s="8">
        <f>K260+L260+M260</f>
        <v>3514.05</v>
      </c>
      <c r="O260" s="8">
        <f>N260-K260</f>
        <v>3514.05</v>
      </c>
      <c r="P260" s="381" t="inlineStr">
        <is>
          <t>Клапаны термостатические GRAVITY-П Ø15 (IMI, «или аналог») — 3 шт. по ОВ.С, лист 2; принят клапан DN 15 без предварительной настройки.</t>
        </is>
      </c>
      <c r="Q260" s="44"/>
      <c r="R260" s="44" t="inlineStr">
        <is>
          <t>23/085-И-ОВ.С, л. 2; ТСН-2001.1</t>
        </is>
      </c>
    </row>
    <row r="261" spans="1:18" s="57" customFormat="1">
      <c r="A261" s="42">
        <f>A258+1</f>
        <v>246</v>
      </c>
      <c r="B261" s="248">
        <v>35</v>
      </c>
      <c r="C261" s="248"/>
      <c r="D261" s="249" t="s">
        <v>435</v>
      </c>
      <c r="E261" s="249"/>
      <c r="F261" s="250" t="s">
        <v>436</v>
      </c>
      <c r="G261" s="251" t="s">
        <v>407</v>
      </c>
      <c r="H261" s="251"/>
      <c r="I261" s="248">
        <v>13</v>
      </c>
      <c r="J261" s="3">
        <f t="shared" si="133"/>
        <v>13</v>
      </c>
      <c r="K261" s="3"/>
      <c r="L261" s="8">
        <v>114708.61</v>
      </c>
      <c r="M261" s="3"/>
      <c r="N261" s="8">
        <f t="shared" si="134"/>
        <v>114708.61</v>
      </c>
      <c r="O261" s="8">
        <f t="shared" si="135"/>
        <v>114708.61</v>
      </c>
      <c r="P261" s="381" t="inlineStr">
        <is>
          <t>Добавлены ручные балансировочные клапаны STAD Ø15 — 13 шт. по ОВ.С, лист 1.</t>
        </is>
      </c>
      <c r="Q261" s="44" t="s">
        <v>24</v>
      </c>
      <c r="R261" s="44" t="inlineStr">
        <is>
          <t>23/085-И-ИОС4-ТЧ, л. 2–3; 23/085-И-ОВ, л. 2–9; 23/085-И-ОВ.С, л. 1–3</t>
        </is>
      </c>
    </row>
    <row r="262" spans="1:18" s="57" customFormat="1">
      <c r="A262" s="42">
        <f>A261+1</f>
        <v>247</v>
      </c>
      <c r="B262" s="248">
        <v>36</v>
      </c>
      <c r="C262" s="248"/>
      <c r="D262" s="249" t="s">
        <v>437</v>
      </c>
      <c r="E262" s="249"/>
      <c r="F262" s="250" t="s">
        <v>438</v>
      </c>
      <c r="G262" s="251" t="s">
        <v>407</v>
      </c>
      <c r="H262" s="251"/>
      <c r="I262" s="248">
        <v>4</v>
      </c>
      <c r="J262" s="3">
        <f t="shared" si="133"/>
        <v>4</v>
      </c>
      <c r="K262" s="3"/>
      <c r="L262" s="8">
        <v>37475.5</v>
      </c>
      <c r="M262" s="3"/>
      <c r="N262" s="8">
        <f t="shared" si="134"/>
        <v>37475.5</v>
      </c>
      <c r="O262" s="8">
        <f t="shared" si="135"/>
        <v>37475.5</v>
      </c>
      <c r="P262" s="381" t="inlineStr">
        <is>
          <t>Добавлены ручные балансировочные клапаны STAD Ø20 — 4 шт. по ОВ.С, лист 2.</t>
        </is>
      </c>
      <c r="Q262" s="44" t="s">
        <v>24</v>
      </c>
      <c r="R262" s="44" t="inlineStr">
        <is>
          <t>23/085-И-ИОС4-ТЧ, л. 2–3; 23/085-И-ОВ, л. 2–9; 23/085-И-ОВ.С, л. 1–3</t>
        </is>
      </c>
    </row>
    <row r="263" spans="1:18" s="57" customFormat="1">
      <c r="A263" s="42">
        <f>A262+1</f>
        <v>248</v>
      </c>
      <c r="B263" s="248">
        <v>37</v>
      </c>
      <c r="C263" s="248"/>
      <c r="D263" s="249" t="s">
        <v>439</v>
      </c>
      <c r="E263" s="249"/>
      <c r="F263" s="250" t="s">
        <v>440</v>
      </c>
      <c r="G263" s="251" t="s">
        <v>407</v>
      </c>
      <c r="H263" s="251"/>
      <c r="I263" s="248">
        <v>82</v>
      </c>
      <c r="J263" s="3">
        <f t="shared" si="133"/>
        <v>82</v>
      </c>
      <c r="K263" s="3"/>
      <c r="L263" s="8">
        <v>2766.06</v>
      </c>
      <c r="M263" s="3"/>
      <c r="N263" s="8">
        <f t="shared" si="134"/>
        <v>2766.06</v>
      </c>
      <c r="O263" s="8">
        <f t="shared" si="135"/>
        <v>2766.06</v>
      </c>
      <c r="P263" s="381" t="inlineStr">
        <is>
          <t>Добавлены краны Маевского — 82 шт. по ОВ.С, лист 1.</t>
        </is>
      </c>
      <c r="Q263" s="44" t="s">
        <v>24</v>
      </c>
      <c r="R263" s="44" t="inlineStr">
        <is>
          <t>23/085-И-ИОС4-ТЧ, л. 2–3; 23/085-И-ОВ, л. 2–9; 23/085-И-ОВ.С, л. 1–3</t>
        </is>
      </c>
    </row>
    <row r="264" spans="1:18" s="57" customFormat="1">
      <c r="A264" s="42">
        <f>A263+1</f>
        <v>249</v>
      </c>
      <c r="B264" s="248">
        <v>38</v>
      </c>
      <c r="C264" s="248"/>
      <c r="D264" s="249" t="inlineStr">
        <is>
          <t>3.16-15-1</t>
        </is>
      </c>
      <c r="E264" s="249"/>
      <c r="F264" s="250" t="s">
        <v>441</v>
      </c>
      <c r="G264" s="251" t="s">
        <v>427</v>
      </c>
      <c r="H264" s="251"/>
      <c r="I264" s="248">
        <v>10</v>
      </c>
      <c r="J264" s="3">
        <f t="shared" si="133"/>
        <v>10</v>
      </c>
      <c r="K264" s="3"/>
      <c r="L264" s="8">
        <v>32347.68</v>
      </c>
      <c r="M264" s="3"/>
      <c r="N264" s="8">
        <f t="shared" si="134"/>
        <v>32347.68</v>
      </c>
      <c r="O264" s="8">
        <f t="shared" si="135"/>
        <v>32347.68</v>
      </c>
      <c r="P264" s="381" t="inlineStr">
        <is>
          <t>Добавлена установка 10 единиц арматуры диаметром 32–50 мм: краны шаровые — 3, клапаны STAD — 2, краны Globo H — 5 по ОВ.С, листы 1–2. Добавленные работы — с поправкой ТСН-2001, гл. 6, прил. 2, п. 2.2.6 (работы, аналогичные новому строительству).</t>
        </is>
      </c>
      <c r="Q264" s="44" t="s">
        <v>24</v>
      </c>
      <c r="R264" s="44" t="inlineStr">
        <is>
          <t>23/085-И-ИОС4-ТЧ, л. 2–3; 23/085-И-ОВ, л. 2–9; 23/085-И-ОВ.С, л. 1–3</t>
        </is>
      </c>
    </row>
    <row r="265" spans="1:18" s="57" customFormat="1">
      <c r="A265" s="42">
        <f>A264+1</f>
        <v>250</v>
      </c>
      <c r="B265" s="248">
        <v>39</v>
      </c>
      <c r="C265" s="248"/>
      <c r="D265" s="249" t="s">
        <v>442</v>
      </c>
      <c r="E265" s="249"/>
      <c r="F265" s="250" t="s">
        <v>443</v>
      </c>
      <c r="G265" s="251" t="s">
        <v>407</v>
      </c>
      <c r="H265" s="251"/>
      <c r="I265" s="248">
        <v>1</v>
      </c>
      <c r="J265" s="3">
        <f t="shared" si="133"/>
        <v>1</v>
      </c>
      <c r="K265" s="3"/>
      <c r="L265" s="8">
        <v>8510.87</v>
      </c>
      <c r="M265" s="3"/>
      <c r="N265" s="8">
        <f t="shared" si="134"/>
        <v>8510.87</v>
      </c>
      <c r="O265" s="8">
        <f t="shared" si="135"/>
        <v>8510.87</v>
      </c>
      <c r="P265" s="381" t="inlineStr">
        <is>
          <t>Добавлен клапан запорно-балансировочный STAD Ø40 — 1 шт. по ОВ.С, лист 2.</t>
        </is>
      </c>
      <c r="Q265" s="44" t="s">
        <v>24</v>
      </c>
      <c r="R265" s="44" t="inlineStr">
        <is>
          <t>23/085-И-ИОС4-ТЧ, л. 2–3; 23/085-И-ОВ, л. 2–9; 23/085-И-ОВ.С, л. 1–3</t>
        </is>
      </c>
    </row>
    <row r="266" spans="1:18" s="57" customFormat="1">
      <c r="A266" s="42">
        <f>A265+1</f>
        <v>251</v>
      </c>
      <c r="B266" s="248">
        <v>40</v>
      </c>
      <c r="C266" s="248"/>
      <c r="D266" s="249" t="s">
        <v>444</v>
      </c>
      <c r="E266" s="249"/>
      <c r="F266" s="250" t="s">
        <v>445</v>
      </c>
      <c r="G266" s="251" t="s">
        <v>407</v>
      </c>
      <c r="H266" s="251"/>
      <c r="I266" s="248">
        <v>1</v>
      </c>
      <c r="J266" s="3">
        <f t="shared" si="133"/>
        <v>1</v>
      </c>
      <c r="K266" s="3"/>
      <c r="L266" s="8">
        <v>18563.58</v>
      </c>
      <c r="M266" s="3"/>
      <c r="N266" s="8">
        <f t="shared" si="134"/>
        <v>18563.58</v>
      </c>
      <c r="O266" s="8">
        <f t="shared" si="135"/>
        <v>18563.58</v>
      </c>
      <c r="P266" s="381" t="inlineStr">
        <is>
          <t>Добавлен клапан запорно-балансировочный STAD Ø50 — 1 шт. по ОВ.С, лист 2.</t>
        </is>
      </c>
      <c r="Q266" s="44" t="s">
        <v>24</v>
      </c>
      <c r="R266" s="44" t="inlineStr">
        <is>
          <t>23/085-И-ИОС4-ТЧ, л. 2–3; 23/085-И-ОВ, л. 2–9; 23/085-И-ОВ.С, л. 1–3</t>
        </is>
      </c>
    </row>
    <row r="267" spans="1:18" s="57" customFormat="1">
      <c r="A267" s="42">
        <f>A266+1</f>
        <v>252</v>
      </c>
      <c r="B267" s="248">
        <v>41</v>
      </c>
      <c r="C267" s="248"/>
      <c r="D267" s="249" t="s">
        <v>345</v>
      </c>
      <c r="E267" s="249"/>
      <c r="F267" s="250" t="inlineStr">
        <is>
      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32 мм</t>
        </is>
      </c>
      <c r="G267" s="251" t="s">
        <v>407</v>
      </c>
      <c r="H267" s="251"/>
      <c r="I267" s="248">
        <v>2</v>
      </c>
      <c r="J267" s="3">
        <f t="shared" si="133"/>
        <v>2</v>
      </c>
      <c r="K267" s="3"/>
      <c r="L267" s="8">
        <v>4523.7299999999996</v>
      </c>
      <c r="M267" s="3"/>
      <c r="N267" s="8">
        <f t="shared" si="134"/>
        <v>4523.73</v>
      </c>
      <c r="O267" s="8">
        <f t="shared" si="135"/>
        <v>4523.73</v>
      </c>
      <c r="P267" s="381" t="inlineStr">
        <is>
          <t>Добавлены краны шаровые латунные никелированные полнопроходные муфтовые Ø32 — 2 шт.: HERZ ВР-ВР — 1 (ОВ.С, лист 1) и IMI Globo H — 1 (ОВ.С, лист 2, «или аналог»).</t>
        </is>
      </c>
      <c r="Q267" s="44" t="s">
        <v>24</v>
      </c>
      <c r="R267" s="44" t="inlineStr">
        <is>
          <t>23/085-И-ИОС4-ТЧ, л. 2–3; 23/085-И-ОВ, л. 2–9; 23/085-И-ОВ.С, л. 1–3</t>
        </is>
      </c>
    </row>
    <row r="268" spans="1:18" s="57" customFormat="1">
      <c r="A268" s="42">
        <f>A267+1</f>
        <v>253</v>
      </c>
      <c r="B268" s="248">
        <v>42</v>
      </c>
      <c r="C268" s="248"/>
      <c r="D268" s="249" t="s">
        <v>446</v>
      </c>
      <c r="E268" s="249"/>
      <c r="F268" s="250" t="s">
        <v>447</v>
      </c>
      <c r="G268" s="251" t="s">
        <v>407</v>
      </c>
      <c r="H268" s="251"/>
      <c r="I268" s="248">
        <v>1</v>
      </c>
      <c r="J268" s="3">
        <f t="shared" si="133"/>
        <v>1</v>
      </c>
      <c r="K268" s="3"/>
      <c r="L268" s="8">
        <v>2876.06</v>
      </c>
      <c r="M268" s="3"/>
      <c r="N268" s="8">
        <f t="shared" si="134"/>
        <v>2876.06</v>
      </c>
      <c r="O268" s="8">
        <f t="shared" si="135"/>
        <v>2876.06</v>
      </c>
      <c r="P268" s="381" t="inlineStr">
        <is>
          <t>Добавлены краны шаровые никелированные Ø40 — 1 шт. по ОВ.С, лист 1.</t>
        </is>
      </c>
      <c r="Q268" s="44" t="s">
        <v>24</v>
      </c>
      <c r="R268" s="44" t="inlineStr">
        <is>
          <t>23/085-И-ИОС4-ТЧ, л. 2–3; 23/085-И-ОВ, л. 2–9; 23/085-И-ОВ.С, л. 1–3</t>
        </is>
      </c>
    </row>
    <row r="269" spans="1:18" s="57" customFormat="1">
      <c r="A269" s="42">
        <f>A268+1</f>
        <v>254</v>
      </c>
      <c r="B269" s="248">
        <v>43</v>
      </c>
      <c r="C269" s="248"/>
      <c r="D269" s="249" t="s">
        <v>448</v>
      </c>
      <c r="E269" s="249"/>
      <c r="F269" s="250" t="inlineStr">
        <is>
          <t>Кран шаровой, латунный, никелированный, полнопроходной, с алюминиевой рукояткой, муфтовый, температура рабочей среды от -15 до +110°С, номинальное давление PN 4,0 МПа, номинальный диаметр DN 50 мм</t>
        </is>
      </c>
      <c r="G269" s="251" t="s">
        <v>407</v>
      </c>
      <c r="H269" s="251"/>
      <c r="I269" s="248">
        <v>5</v>
      </c>
      <c r="J269" s="3">
        <f t="shared" si="133"/>
        <v>5</v>
      </c>
      <c r="K269" s="3"/>
      <c r="L269" s="8">
        <v>25294.02</v>
      </c>
      <c r="M269" s="3"/>
      <c r="N269" s="8">
        <f t="shared" si="134"/>
        <v>25294.02</v>
      </c>
      <c r="O269" s="8">
        <f t="shared" si="135"/>
        <v>25294.02</v>
      </c>
      <c r="P269" s="381" t="inlineStr">
        <is>
          <t>Добавлены краны шаровые латунные никелированные полнопроходные муфтовые Ø50 — 5 шт.: HERZ ВР-ВР — 1 (ОВ.С, лист 1) и IMI Globo H — 4 (ОВ.С, лист 2, «или аналог»).</t>
        </is>
      </c>
      <c r="Q269" s="44" t="s">
        <v>24</v>
      </c>
      <c r="R269" s="44" t="inlineStr">
        <is>
          <t>23/085-И-ИОС4-ТЧ, л. 2–3; 23/085-И-ОВ, л. 2–9; 23/085-И-ОВ.С, л. 1–3</t>
        </is>
      </c>
    </row>
    <row r="270" spans="1:18" s="57" customFormat="1">
      <c r="A270" s="42">
        <f>A269+1</f>
        <v>255</v>
      </c>
      <c r="B270" s="248">
        <v>44</v>
      </c>
      <c r="C270" s="248"/>
      <c r="D270" s="249" t="s">
        <v>449</v>
      </c>
      <c r="E270" s="249"/>
      <c r="F270" s="250" t="inlineStr">
        <is>
          <t>Установка вентилей, задвижек, затворов, клапанов обратных, кранов проходных на трубопроводах из стальных труб диаметром свыше 50 до 100 мм</t>
        </is>
      </c>
      <c r="G270" s="251" t="s">
        <v>427</v>
      </c>
      <c r="H270" s="251"/>
      <c r="I270" s="248">
        <v>1</v>
      </c>
      <c r="J270" s="3">
        <f t="shared" si="133"/>
        <v>1</v>
      </c>
      <c r="K270" s="3"/>
      <c r="L270" s="8">
        <v>5773.69</v>
      </c>
      <c r="M270" s="3"/>
      <c r="N270" s="8">
        <f t="shared" si="134"/>
        <v>5773.69</v>
      </c>
      <c r="O270" s="8">
        <f t="shared" si="135"/>
        <v>5773.69</v>
      </c>
      <c r="P270" s="381" t="inlineStr">
        <is>
          <t>Добавлена установка шарового крана Ø65 — 1 шт. по ОВ.С, лист 1. Добавленные работы — с поправкой ТСН-2001, гл. 6, прил. 2, п. 2.2.6 (работы, аналогичные новому строительству).</t>
        </is>
      </c>
      <c r="Q270" s="44" t="s">
        <v>24</v>
      </c>
      <c r="R270" s="44" t="inlineStr">
        <is>
          <t>23/085-И-ИОС4-ТЧ, л. 2–3; 23/085-И-ОВ, л. 2–9; 23/085-И-ОВ.С, л. 1–3</t>
        </is>
      </c>
    </row>
    <row r="271" spans="1:18" s="57" customFormat="1">
      <c r="A271" s="42">
        <f>A270+1</f>
        <v>256</v>
      </c>
      <c r="B271" s="248">
        <v>45</v>
      </c>
      <c r="C271" s="248"/>
      <c r="D271" s="249" t="s">
        <v>450</v>
      </c>
      <c r="E271" s="249"/>
      <c r="F271" s="250" t="s">
        <v>451</v>
      </c>
      <c r="G271" s="251" t="s">
        <v>407</v>
      </c>
      <c r="H271" s="251"/>
      <c r="I271" s="248">
        <v>1</v>
      </c>
      <c r="J271" s="3">
        <f t="shared" si="133"/>
        <v>1</v>
      </c>
      <c r="K271" s="3"/>
      <c r="L271" s="8">
        <v>12379.14</v>
      </c>
      <c r="M271" s="3"/>
      <c r="N271" s="8">
        <f t="shared" si="134"/>
        <v>12379.14</v>
      </c>
      <c r="O271" s="8">
        <f t="shared" si="135"/>
        <v>12379.14</v>
      </c>
      <c r="P271" s="381" t="inlineStr">
        <is>
          <t>Добавлены краны шаровые никелированные Ø65 — 1 шт. по ОВ.С, лист 1.</t>
        </is>
      </c>
      <c r="Q271" s="44" t="s">
        <v>24</v>
      </c>
      <c r="R271" s="44" t="inlineStr">
        <is>
          <t>23/085-И-ИОС4-ТЧ, л. 2–3; 23/085-И-ОВ, л. 2–9; 23/085-И-ОВ.С, л. 1–3</t>
        </is>
      </c>
    </row>
    <row r="272" spans="1:18" s="57" customFormat="1">
      <c r="A272" s="42">
        <f>A271+1</f>
        <v>257</v>
      </c>
      <c r="B272" s="248">
        <v>49</v>
      </c>
      <c r="C272" s="248"/>
      <c r="D272" s="249" t="inlineStr">
        <is>
          <t>3.16-6-2</t>
        </is>
      </c>
      <c r="E272" s="249"/>
      <c r="F272" s="250" t="inlineStr">
        <is>
          <t>Прокладка трубопроводов отопления из стальных водогазопроводных неоцинкованных труб диаметром до 40 мм</t>
        </is>
      </c>
      <c r="G272" s="251" t="s">
        <v>452</v>
      </c>
      <c r="H272" s="251"/>
      <c r="I272" s="256">
        <v>0.15</v>
      </c>
      <c r="J272" s="3">
        <f t="shared" si="133"/>
        <v>0.15</v>
      </c>
      <c r="K272" s="3"/>
      <c r="L272" s="8">
        <v>22951.2</v>
      </c>
      <c r="M272" s="3"/>
      <c r="N272" s="8">
        <f t="shared" si="134"/>
        <v>22951.2</v>
      </c>
      <c r="O272" s="8">
        <f t="shared" si="135"/>
        <v>22951.2</v>
      </c>
      <c r="P272" s="381" t="inlineStr">
        <is>
          <t>Добавлена прокладка трубопроводов отопления из стальных водогазопроводных труб Ø40 — 15 м по ОВ.С, лист 2.</t>
        </is>
      </c>
      <c r="Q272" s="44" t="s">
        <v>24</v>
      </c>
      <c r="R272" s="44" t="inlineStr">
        <is>
          <t>23/085-И-ИОС4-ТЧ, л. 2–3; 23/085-И-ОВ, л. 2–9; 23/085-И-ОВ.С, л. 1–3</t>
        </is>
      </c>
    </row>
    <row r="273" spans="1:18" s="57" customFormat="1">
      <c r="A273" s="42">
        <f>A272+1</f>
        <v>258</v>
      </c>
      <c r="B273" s="248">
        <v>50</v>
      </c>
      <c r="C273" s="248"/>
      <c r="D273" s="249" t="s">
        <v>453</v>
      </c>
      <c r="E273" s="249"/>
      <c r="F273" s="250" t="inlineStr">
        <is>
          <t>Прокладка трубопроводов отопления из стальных водогазопроводных неоцинкованных труб диаметром свыше 40 до 50 мм</t>
        </is>
      </c>
      <c r="G273" s="251" t="s">
        <v>452</v>
      </c>
      <c r="H273" s="251"/>
      <c r="I273" s="256">
        <v>0.54</v>
      </c>
      <c r="J273" s="3">
        <f t="shared" si="133"/>
        <v>0.54</v>
      </c>
      <c r="K273" s="3"/>
      <c r="L273" s="8">
        <v>93918.56</v>
      </c>
      <c r="M273" s="3"/>
      <c r="N273" s="8">
        <f t="shared" si="134"/>
        <v>93918.56</v>
      </c>
      <c r="O273" s="8">
        <f t="shared" si="135"/>
        <v>93918.56</v>
      </c>
      <c r="P273" s="381" t="inlineStr">
        <is>
          <t>Добавлена прокладка трубопроводов отопления из стальных водогазопроводных труб Ø50 (ГОСТ 3262-75) — 54 м по ОВ.С, лист 2.</t>
        </is>
      </c>
      <c r="Q273" s="44" t="s">
        <v>24</v>
      </c>
      <c r="R273" s="44" t="inlineStr">
        <is>
          <t>23/085-И-ИОС4-ТЧ, л. 2–3; 23/085-И-ОВ, л. 2–9; 23/085-И-ОВ.С, л. 1–3</t>
        </is>
      </c>
    </row>
    <row r="274" spans="1:18" s="57" customFormat="1">
      <c r="A274" s="42">
        <f>A273+1</f>
        <v>259</v>
      </c>
      <c r="B274" s="248">
        <v>51</v>
      </c>
      <c r="C274" s="248"/>
      <c r="D274" s="249" t="inlineStr">
        <is>
          <t>3.16-7-10</t>
        </is>
      </c>
      <c r="E274" s="249"/>
      <c r="F274" s="250" t="inlineStr">
        <is>
          <t>Прокладка трубопроводов водоснабжения из стальных водогазопроводных оцинкованных труб диаметром свыше 50 до 100 мм</t>
        </is>
      </c>
      <c r="G274" s="251" t="s">
        <v>452</v>
      </c>
      <c r="H274" s="251"/>
      <c r="I274" s="256">
        <v>0.28000000000000003</v>
      </c>
      <c r="J274" s="3">
        <f t="shared" si="133"/>
        <v>0.28</v>
      </c>
      <c r="K274" s="3"/>
      <c r="L274" s="8">
        <v>51460.32</v>
      </c>
      <c r="M274" s="3"/>
      <c r="N274" s="8">
        <f t="shared" si="134"/>
        <v>51460.32</v>
      </c>
      <c r="O274" s="8">
        <f t="shared" si="135"/>
        <v>51460.32</v>
      </c>
      <c r="P274" s="381" t="inlineStr">
        <is>
          <t>Добавлена прокладка трубопроводов отопления из стальных водогазопроводных неоцинкованных труб Ø65 (ГОСТ 3262-75) — 28 м по ОВ.С, лист 2.</t>
        </is>
      </c>
      <c r="Q274" s="44" t="s">
        <v>24</v>
      </c>
      <c r="R274" s="44" t="inlineStr">
        <is>
          <t>23/085-И-ИОС4-ТЧ, л. 2–3; 23/085-И-ОВ, л. 2–9; 23/085-И-ОВ.С, л. 1–3</t>
        </is>
      </c>
    </row>
    <row r="275" spans="1:18" s="57" customFormat="1">
      <c r="A275" s="42">
        <f>A274+1</f>
        <v>260</v>
      </c>
      <c r="B275" s="248">
        <v>53</v>
      </c>
      <c r="C275" s="248"/>
      <c r="D275" s="249" t="inlineStr">
        <is>
          <t>3.16-29-3</t>
        </is>
      </c>
      <c r="E275" s="249"/>
      <c r="F275" s="250" t="inlineStr">
        <is>
          <t>Гидравлическое испытание трубопроводов систем отопления, водопровода и горячего водоснабжения диаметром до 200 мм</t>
        </is>
      </c>
      <c r="G275" s="251" t="s">
        <v>452</v>
      </c>
      <c r="H275" s="251"/>
      <c r="I275" s="256">
        <v>0.82</v>
      </c>
      <c r="J275" s="3">
        <f t="shared" si="133"/>
        <v>0.82</v>
      </c>
      <c r="K275" s="3"/>
      <c r="L275" s="8">
        <v>11444.51</v>
      </c>
      <c r="M275" s="3"/>
      <c r="N275" s="8">
        <f t="shared" si="134"/>
        <v>11444.51</v>
      </c>
      <c r="O275" s="8">
        <f t="shared" si="135"/>
        <v>11444.51</v>
      </c>
      <c r="P275" s="381" t="inlineStr">
        <is>
          <t>Добавлено гидравлическое испытание трубопроводов отопления Ø50 — 54 м и Ø65 — 28 м (82 м) по ОВ.С, лист 2; испытание остальных 446 м — п. 175.</t>
        </is>
      </c>
      <c r="Q275" s="44" t="s">
        <v>24</v>
      </c>
      <c r="R275" s="44" t="inlineStr">
        <is>
          <t>23/085-И-ИОС4-ТЧ, л. 2–3; 23/085-И-ОВ, л. 2–9; 23/085-И-ОВ.С, л. 1–3</t>
        </is>
      </c>
    </row>
    <row r="276" spans="1:18" s="57" customFormat="1">
      <c r="A276" s="42">
        <f>A275+1</f>
        <v>261</v>
      </c>
      <c r="B276" s="248">
        <v>54</v>
      </c>
      <c r="C276" s="248"/>
      <c r="D276" s="249" t="s">
        <v>454</v>
      </c>
      <c r="E276" s="249"/>
      <c r="F276" s="250" t="s">
        <v>455</v>
      </c>
      <c r="G276" s="251" t="s">
        <v>456</v>
      </c>
      <c r="H276" s="251"/>
      <c r="I276" s="257">
        <v>0.1</v>
      </c>
      <c r="J276" s="3">
        <f t="shared" si="133"/>
        <v>0.1</v>
      </c>
      <c r="K276" s="3"/>
      <c r="L276" s="8">
        <v>6074.24</v>
      </c>
      <c r="M276" s="3"/>
      <c r="N276" s="8">
        <f t="shared" si="134"/>
        <v>6074.24</v>
      </c>
      <c r="O276" s="8">
        <f t="shared" si="135"/>
        <v>6074.24</v>
      </c>
      <c r="P276" s="381" t="inlineStr">
        <is>
          <t>Добавлена установка электрической воздушно-тепловой завесы — 1 шт. по ОВ.С, лист 6.</t>
        </is>
      </c>
      <c r="Q276" s="44" t="s">
        <v>24</v>
      </c>
      <c r="R276" s="44" t="inlineStr">
        <is>
          <t>23/085-И-ИОС4-ТЧ, л. 2–3; 23/085-И-ОВ, л. 2–9; 23/085-И-ОВ.С, л. 1–3</t>
        </is>
      </c>
    </row>
    <row r="277" spans="1:18" s="57" customFormat="1">
      <c r="A277" s="42">
        <f>A276+1</f>
        <v>262</v>
      </c>
      <c r="B277" s="248">
        <v>55</v>
      </c>
      <c r="C277" s="248"/>
      <c r="D277" s="249" t="s">
        <v>457</v>
      </c>
      <c r="E277" s="249"/>
      <c r="F277" s="250" t="s">
        <v>458</v>
      </c>
      <c r="G277" s="251" t="s">
        <v>407</v>
      </c>
      <c r="H277" s="251"/>
      <c r="I277" s="248">
        <v>1</v>
      </c>
      <c r="J277" s="3">
        <f t="shared" si="133"/>
        <v>1</v>
      </c>
      <c r="K277" s="3"/>
      <c r="L277" s="8">
        <v>47136.91</v>
      </c>
      <c r="M277" s="3"/>
      <c r="N277" s="8">
        <f t="shared" si="134"/>
        <v>47136.91</v>
      </c>
      <c r="O277" s="8">
        <f t="shared" si="135"/>
        <v>47136.91</v>
      </c>
      <c r="P277" s="381" t="inlineStr">
        <is>
          <t>Добавлена тепловая завеса Т212Е20 12 кВт — 1 шт. по ОВ.С, лист 6.</t>
        </is>
      </c>
      <c r="Q277" s="44" t="s">
        <v>24</v>
      </c>
      <c r="R277" s="44" t="inlineStr">
        <is>
          <t>23/085-И-ИОС4-ТЧ, л. 2–3; 23/085-И-ОВ, л. 2–9; 23/085-И-ОВ.С, л. 1–3</t>
        </is>
      </c>
    </row>
    <row r="278" spans="1:18" s="57" customFormat="1" ht="24.75" customHeight="1">
      <c r="A278" s="42"/>
      <c r="B278" s="282" t="s">
        <v>459</v>
      </c>
      <c r="C278" s="283"/>
      <c r="D278" s="283"/>
      <c r="E278" s="283"/>
      <c r="F278" s="255"/>
      <c r="G278" s="255"/>
      <c r="H278" s="255"/>
      <c r="I278" s="255"/>
      <c r="J278" s="3"/>
      <c r="K278" s="3"/>
      <c r="L278" s="33"/>
      <c r="M278" s="3"/>
      <c r="N278" s="8"/>
      <c r="O278" s="8"/>
      <c r="P278" s="43"/>
      <c r="Q278" s="44"/>
      <c r="R278" s="44"/>
    </row>
    <row r="279" spans="1:18" s="57" customFormat="1">
      <c r="A279" s="42">
        <v>263</v>
      </c>
      <c r="B279" s="248">
        <v>56</v>
      </c>
      <c r="C279" s="248"/>
      <c r="D279" s="249" t="s">
        <v>457</v>
      </c>
      <c r="E279" s="249"/>
      <c r="F279" s="250" t="s">
        <v>460</v>
      </c>
      <c r="G279" s="251" t="s">
        <v>407</v>
      </c>
      <c r="H279" s="251"/>
      <c r="I279" s="248">
        <v>1</v>
      </c>
      <c r="J279" s="3">
        <f t="shared" si="133"/>
        <v>1</v>
      </c>
      <c r="K279" s="3"/>
      <c r="L279" s="8">
        <v>146101.22</v>
      </c>
      <c r="M279" s="3"/>
      <c r="N279" s="8">
        <f t="shared" si="134"/>
        <v>146101.22</v>
      </c>
      <c r="O279" s="8">
        <f t="shared" si="135"/>
        <v>146101.22</v>
      </c>
      <c r="P279" s="381" t="inlineStr">
        <is>
          <t>Добавлена сплит-система К2 MSZ-AP35VGK/MUZ-AP35VG «Mitsubishi Electric» — 1 шт. по ОВ.С, лист 6.</t>
        </is>
      </c>
      <c r="Q279" s="44" t="s">
        <v>24</v>
      </c>
      <c r="R279" s="44" t="inlineStr">
        <is>
          <t>23/085-И-ОВ, л. 1, 5–7; 23/085-И-ОВ.С, л. 6</t>
        </is>
      </c>
    </row>
    <row r="280" spans="1:18" s="57" customFormat="1">
      <c r="A280" s="42">
        <f>A279+1</f>
        <v>264</v>
      </c>
      <c r="B280" s="248">
        <v>57</v>
      </c>
      <c r="C280" s="248"/>
      <c r="D280" s="249" t="s">
        <v>461</v>
      </c>
      <c r="E280" s="249"/>
      <c r="F280" s="250" t="inlineStr">
        <is>
          <t>Сплит-система MSZ-AP15VGK/MUZ-AP15VG "Mitsubishi Electric"</t>
        </is>
      </c>
      <c r="G280" s="251" t="s">
        <v>407</v>
      </c>
      <c r="H280" s="251"/>
      <c r="I280" s="248">
        <v>1</v>
      </c>
      <c r="J280" s="3">
        <f t="shared" si="133"/>
        <v>1</v>
      </c>
      <c r="K280" s="3"/>
      <c r="L280" s="8">
        <v>111925.57</v>
      </c>
      <c r="M280" s="3"/>
      <c r="N280" s="8">
        <f t="shared" si="134"/>
        <v>111925.57</v>
      </c>
      <c r="O280" s="8">
        <f t="shared" si="135"/>
        <v>111925.57</v>
      </c>
      <c r="P280" s="381" t="inlineStr">
        <is>
          <t>Добавлена сплит-система К1 MSZ-AP15VGK/MUZ-AP15VG «Mitsubishi Electric» — 1 шт. по ОВ.С, лист 6.</t>
        </is>
      </c>
      <c r="Q280" s="44" t="s">
        <v>24</v>
      </c>
      <c r="R280" s="44" t="inlineStr">
        <is>
          <t>23/085-И-ИОС4, ОВ.С, л. 6; ответ проектировщика от 21.09.2026, п. 7</t>
        </is>
      </c>
    </row>
    <row r="281" spans="1:18" s="57" customFormat="1">
      <c r="A281" s="42" t="n">
        <v>265</v>
      </c>
      <c r="B281" s="248" t="n">
        <v>166</v>
      </c>
      <c r="C281" s="248"/>
      <c r="D281" s="249" t="inlineStr">
        <is>
          <t>3.20-59-1</t>
        </is>
      </c>
      <c r="E281" s="249"/>
      <c r="F281" s="250" t="inlineStr">
        <is>
          <t>Установка наружного блока сплит-системы мощностью до 6,5 кВт на кронштейны — К2 MUZ-AP35VG, 31 кг</t>
        </is>
      </c>
      <c r="G281" s="251" t="inlineStr">
        <is>
          <t>1 блок</t>
        </is>
      </c>
      <c r="H281" s="251"/>
      <c r="I281" s="248" t="n">
        <v>1</v>
      </c>
      <c r="J281" s="3">
        <f>H281+I281</f>
        <v>1</v>
      </c>
      <c r="K281" s="3"/>
      <c r="L281" s="8">
        <v>2581.3</v>
      </c>
      <c r="M281" s="3"/>
      <c r="N281" s="8">
        <f>K281+L281+M281</f>
        <v>2581.3</v>
      </c>
      <c r="O281" s="8">
        <f>N281-K281</f>
        <v>2581.3</v>
      </c>
      <c r="P281" s="381" t="inlineStr">
        <is>
          <t>Добавлена установка наружного блока К2 MUZ-AP35VG мощностью до 6,5 кВт на кронштейны — 1 шт. по ОВ.С, лист 6. Добавленные работы — с поправкой ТСН-2001, гл. 6, прил. 2, п. 2.2.6 (работы, аналогичные новому строительству).</t>
        </is>
      </c>
      <c r="Q281" s="44" t="inlineStr">
        <is>
          <t>117/15-ОВ</t>
        </is>
      </c>
      <c r="R281" s="44" t="inlineStr">
        <is>
          <t>ИОС4, физ. с. 18 и 33, спецификация ОВ.С, л. 6; паспорт Mitsubishi Electric MUZ-AP35VG, с. 2; ТСН-2001, 3.20-59-1.</t>
        </is>
      </c>
    </row>
    <row r="282" spans="1:18" s="57" customFormat="1">
      <c r="A282" s="42" t="n">
        <v>266</v>
      </c>
      <c r="B282" s="248" t="n">
        <v>165</v>
      </c>
      <c r="C282" s="248"/>
      <c r="D282" s="249" t="inlineStr">
        <is>
          <t>3.20-59-1</t>
        </is>
      </c>
      <c r="E282" s="249"/>
      <c r="F282" s="250" t="inlineStr">
        <is>
          <t>Установка наружного блока сплит-системы мощностью до 6,5 кВт на кронштейны — К1 MUZ-AP15VG, 23 кг</t>
        </is>
      </c>
      <c r="G282" s="251" t="inlineStr">
        <is>
          <t>1 блок</t>
        </is>
      </c>
      <c r="H282" s="251"/>
      <c r="I282" s="248" t="n">
        <v>1</v>
      </c>
      <c r="J282" s="3">
        <f>H282+I282</f>
        <v>1</v>
      </c>
      <c r="K282" s="3"/>
      <c r="L282" s="8">
        <v>2581.3</v>
      </c>
      <c r="M282" s="3"/>
      <c r="N282" s="8">
        <f>K282+L282+M282</f>
        <v>2581.3</v>
      </c>
      <c r="O282" s="8">
        <f>N282-K282</f>
        <v>2581.3</v>
      </c>
      <c r="P282" s="381" t="inlineStr">
        <is>
          <t>Добавлена установка наружного блока К1 MUZ-AP15VG мощностью до 6,5 кВт на кронштейны — 1 шт. по ОВ.С, лист 6. Добавленные работы — с поправкой ТСН-2001, гл. 6, прил. 2, п. 2.2.6 (работы, аналогичные новому строительству).</t>
        </is>
      </c>
      <c r="Q282" s="44" t="inlineStr">
        <is>
          <t>117/15-ОВ</t>
        </is>
      </c>
      <c r="R282" s="44" t="inlineStr">
        <is>
          <t>ИОС4, физ. с. 18 и 33, спецификация ОВ.С, л. 6; паспорт Mitsubishi Electric MUZ-AP15VG, с. 1; ТСН-2001, 3.20-59-1.</t>
        </is>
      </c>
    </row>
    <row r="283" spans="1:18">
      <c r="A283" s="42" t="n">
        <v>267</v>
      </c>
      <c r="B283" s="248">
        <v>58</v>
      </c>
      <c r="C283" s="11"/>
      <c r="D283" s="249" t="inlineStr">
        <is>
          <t>3.18-26-9</t>
        </is>
      </c>
      <c r="E283" s="12"/>
      <c r="F283" s="250" t="inlineStr">
        <is>
          <t>РАЗДЕЛ 3. ОТОПЛЕНИЕ (отдельная корректировка)
Установка радиаторов алюминиевых и биметаллических с креплением к стене</t>
        </is>
      </c>
      <c r="G283" s="251" t="inlineStr">
        <is>
          <t>100 секций</t>
        </is>
      </c>
      <c r="H283" s="13"/>
      <c r="I283" s="256">
        <v>5.9</v>
      </c>
      <c r="J283" s="3">
        <f t="shared" si="109"/>
        <v>5.9</v>
      </c>
      <c r="K283" s="3"/>
      <c r="L283" s="8">
        <v>153753.53</v>
      </c>
      <c r="M283" s="3"/>
      <c r="N283" s="8">
        <f t="shared" ref="N283" si="139">K283+L283+M283</f>
        <v>153753.53</v>
      </c>
      <c r="O283" s="8">
        <f t="shared" si="135"/>
        <v>153753.53</v>
      </c>
      <c r="P283" s="381" t="inlineStr">
        <is>
          <t>Добавлена установка 590 секций биметаллических радиаторов с креплением к стене (5,9 × 100 секций) по ОВ.С, лист 1; установка 344 секций по смете 2018 г. исключена (п. 164).</t>
        </is>
      </c>
      <c r="Q283" s="44" t="s">
        <v>24</v>
      </c>
      <c r="R283" s="44" t="inlineStr">
        <is>
          <t>23/085-И-ИОС4, с. 28; 23/085-И-ОВ.С, л. 1; ТСН-2001 3.18-26-9</t>
        </is>
      </c>
    </row>
    <row r="284" spans="1:18" s="27" customFormat="1" ht="30.75" customHeight="1">
      <c r="A284" s="287" t="s">
        <v>462</v>
      </c>
      <c r="B284" s="288"/>
      <c r="C284" s="288"/>
      <c r="D284" s="289"/>
      <c r="E284" s="53"/>
      <c r="F284" s="53"/>
      <c r="G284" s="53"/>
      <c r="H284" s="54"/>
      <c r="I284" s="54"/>
      <c r="J284" s="54"/>
      <c r="K284" s="34">
        <f>SUM(K12:K283)</f>
        <v>4746790.82</v>
      </c>
      <c r="L284" s="34">
        <f>SUM(L12:L283)</f>
        <v>8449033.76</v>
      </c>
      <c r="M284" s="379">
        <f>SUM(M12:M283)</f>
        <v>-4157353.7</v>
      </c>
      <c r="N284" s="34">
        <f>SUM(N12:N283)</f>
        <v>9038470.88</v>
      </c>
      <c r="O284" s="34">
        <f>SUM(O12:O283)</f>
        <v>4291680.06</v>
      </c>
      <c r="P284" s="53"/>
      <c r="Q284" s="53"/>
      <c r="R284" s="53"/>
    </row>
    <row r="285" spans="1:18">
      <c r="N285" s="47"/>
      <c r="O285" s="47"/>
    </row>
    <row r="286" spans="1:18">
      <c r="B286" s="290" t="s">
        <v>463</v>
      </c>
      <c r="C286" s="290"/>
      <c r="D286" s="290"/>
      <c r="L286" s="47"/>
      <c r="N286" s="47"/>
      <c r="O286" s="47"/>
    </row>
    <row r="288" spans="1:18">
      <c r="K288" s="55">
        <v>4746790.82</v>
      </c>
      <c r="L288" s="41">
        <v>8449033.76</v>
      </c>
      <c r="M288" s="380">
        <v>-4157353.7</v>
      </c>
      <c r="N288" s="140">
        <f>SUM(K288:M288)</f>
        <v>9038470.88</v>
      </c>
      <c r="O288" s="56"/>
    </row>
    <row r="289" spans="1:18">
      <c r="K289" s="231">
        <f t="shared" ref="K289:L289" si="140">K288-K284</f>
        <v>0</v>
      </c>
      <c r="L289" s="231">
        <f t="shared" si="140"/>
        <v>0</v>
      </c>
      <c r="M289" s="231">
        <f>M288-M284</f>
        <v>0</v>
      </c>
      <c r="N289" s="231">
        <f>N288-N284</f>
        <v>0</v>
      </c>
      <c r="O289" s="41"/>
    </row>
    <row r="290" spans="1:18" ht="15">
      <c r="L290" s="284"/>
      <c r="M290" s="285"/>
      <c r="N290" s="41"/>
      <c r="O290" s="41"/>
    </row>
    <row r="291" spans="1:18">
      <c r="L291" s="41"/>
      <c r="M291" s="41"/>
      <c r="N291" s="41"/>
      <c r="O291" s="41"/>
    </row>
    <row r="292" spans="1:18">
      <c r="L292" s="41"/>
      <c r="M292" s="41"/>
      <c r="N292" s="41"/>
      <c r="O292" s="41"/>
    </row>
    <row r="293" spans="12:15">
      <c r="L293" s="41"/>
      <c r="M293" s="41"/>
      <c r="N293" s="41"/>
      <c r="O293" s="41"/>
    </row>
  </sheetData>
  <mergeCells count="36">
    <mergeCell ref="B11:I11"/>
    <mergeCell ref="B21:I21"/>
    <mergeCell ref="B52:I52"/>
    <mergeCell ref="B57:I57"/>
    <mergeCell ref="B211:D211"/>
    <mergeCell ref="B229:E229"/>
    <mergeCell ref="A1:R1"/>
    <mergeCell ref="A4:H4"/>
    <mergeCell ref="K6:N6"/>
    <mergeCell ref="O6:O7"/>
    <mergeCell ref="P6:P7"/>
    <mergeCell ref="Q6:R6"/>
    <mergeCell ref="A9:H9"/>
    <mergeCell ref="A6:A7"/>
    <mergeCell ref="B6:B7"/>
    <mergeCell ref="C6:D6"/>
    <mergeCell ref="E6:F6"/>
    <mergeCell ref="H6:J6"/>
    <mergeCell ref="G6:G7"/>
    <mergeCell ref="B10:I10"/>
    <mergeCell ref="B251:D251"/>
    <mergeCell ref="B252:D252"/>
    <mergeCell ref="B278:E278"/>
    <mergeCell ref="L290:M290"/>
    <mergeCell ref="B38:I38"/>
    <mergeCell ref="B124:I124"/>
    <mergeCell ref="B133:I133"/>
    <mergeCell ref="A284:D284"/>
    <mergeCell ref="B286:D286"/>
    <mergeCell ref="B154:I154"/>
    <mergeCell ref="B186:I186"/>
    <mergeCell ref="B81:I81"/>
    <mergeCell ref="B206:D206"/>
    <mergeCell ref="B207:E207"/>
    <mergeCell ref="B208:E208"/>
    <mergeCell ref="B209:E209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 3</vt:lpstr>
      <vt:lpstr>'Table 3'!Заголовки_для_печати</vt:lpstr>
      <vt:lpstr>'Table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2026-06-08T10:15:00Z</cp:lastPrinted>
  <dcterms:created xsi:type="dcterms:W3CDTF">2024-06-20T13:41:56Z</dcterms:created>
  <dcterms:modified xsi:type="dcterms:W3CDTF">2026-06-08T14:08:41Z</dcterms:modified>
</cp:coreProperties>
</file>