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65" windowWidth="6960" windowHeight="11955"/>
  </bookViews>
  <sheets>
    <sheet name="Table 3" sheetId="3" r:id="rId1"/>
  </sheets>
  <definedNames>
    <definedName name="_xlnm.Print_Titles" localSheetId="0">'Table 3'!$8:$8</definedName>
    <definedName name="_xlnm.Print_Area" localSheetId="0">'Table 3'!$A$1:$R$177</definedName>
  </definedNames>
  <calcPr calcId="145621" iterate="1" calcMode="auto" fullCalcOnLoad="1" forceFullCalc="1"/>
</workbook>
</file>

<file path=xl/sharedStrings.xml><?xml version="1.0" encoding="utf-8"?>
<sst xmlns="http://schemas.openxmlformats.org/spreadsheetml/2006/main" count="661" uniqueCount="294">
  <si>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</si>
  <si>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</si>
  <si>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</si>
  <si>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</si>
  <si>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</si>
  <si>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</si>
  <si>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</si>
  <si>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</si>
  <si>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</si>
  <si>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</si>
  <si>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</si>
  <si>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</si>
  <si>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</si>
  <si>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</si>
  <si>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</si>
  <si>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</si>
  <si>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Раздел 1. Демонтаж</t>
  </si>
  <si>
    <t>100 М2</t>
  </si>
  <si>
    <t>100 М</t>
  </si>
  <si>
    <t>1 Т</t>
  </si>
  <si>
    <t>100 ШТ.</t>
  </si>
  <si>
    <t>6.68-13-1</t>
  </si>
  <si>
    <t>МЕХАНИЗИРОВАННАЯ ПОГРУЗКА СТРОИТЕЛЬНОГО МУСОРА В АВТОМОБИЛИ-САМОСВАЛЫ</t>
  </si>
  <si>
    <t>15.1-23-10
Доп.41</t>
  </si>
  <si>
    <t>ПЕРЕВОЗКА СТРОИТЕЛЬНОГО МУСОРА НА РАССТОЯНИЕ 23 КМ АВТОСАМОСВАЛАМИ ГРУЗОПОДЪЕМНОСТЬЮ ДО 10 Т</t>
  </si>
  <si>
    <t>Т</t>
  </si>
  <si>
    <t>1 ШТ.</t>
  </si>
  <si>
    <t>3.13-9-2</t>
  </si>
  <si>
    <t>ОГРУНТОВКА МЕТАЛЛИЧЕСКИХ ПОВЕРХНОСТЕЙ ГРУНТОВКОЙ ГФ-021 ЗА ОДИН РАЗ</t>
  </si>
  <si>
    <t>Ед. изм.</t>
  </si>
  <si>
    <t>100 м2</t>
  </si>
  <si>
    <t>ШТ</t>
  </si>
  <si>
    <t>Огрунтовка металлических поверхностей грунтовкой ГФ-021 за один раз</t>
  </si>
  <si>
    <t>3.13-11-8</t>
  </si>
  <si>
    <t>м</t>
  </si>
  <si>
    <t>100 м</t>
  </si>
  <si>
    <t>100 шт.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</si>
  <si>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</si>
  <si>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</si>
  <si>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</si>
  <si>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Коррект.  ПД</t>
  </si>
  <si>
    <t>Составил:</t>
  </si>
  <si>
    <t>Водоснабжение и канализация</t>
  </si>
  <si>
    <t>6.65-1-1</t>
  </si>
  <si>
    <t>РАЗБОРКА ТРУБОПРОВОДОВ ИЗ ВОДОГАЗОПРОВОДНЫХ ТРУБ ДИАМЕТРОМ ДО 25 ММ</t>
  </si>
  <si>
    <t>6.65-1-3</t>
  </si>
  <si>
    <t>РАЗБОРКА ТРУБОПРОВОДОВ ИЗ ВОДОГАЗОПРОВОДНЫХ ТРУБ ДИАМЕТРОМ ДО 50 ММ</t>
  </si>
  <si>
    <t>6.65-2-1</t>
  </si>
  <si>
    <t>РАЗБОРКА ТРУБОПРОВОДОВ ИЗ ЧУГУННЫХ КАНАЛИЗАЦИОННЫХ ТРУБ ДИАМЕТРОМ ДО 50 ММ</t>
  </si>
  <si>
    <t>6.65-2-2</t>
  </si>
  <si>
    <t>РАЗБОРКА ТРУБОПРОВОДОВ ИЗ ЧУГУННЫХ КАНАЛИЗАЦИОННЫХ ТРУБ ДИАМЕТРОМ ДО 100 ММ</t>
  </si>
  <si>
    <t>6.65-3-3</t>
  </si>
  <si>
    <t>ДЕМОНТАЖ КРАНА ВОДОРАЗБОРНОГО</t>
  </si>
  <si>
    <t>6.65-4-1</t>
  </si>
  <si>
    <t>ДЕМОНТАЖ САНИТАРНО-ТЕХНИЧЕСКИХ ПРИБОРОВ УМЫВАЛЬНИКОВ ИЛИ РАКОВИН</t>
  </si>
  <si>
    <t>100 КОМПЛ.</t>
  </si>
  <si>
    <t>6.65-4-3</t>
  </si>
  <si>
    <t>ДЕМОНТАЖ САНИТАРНО-ТЕХНИЧЕСКИХ ПРИБОРОВ УНИТАЗОВ СО СМЫВНЫМ БАЧКОМ</t>
  </si>
  <si>
    <t>6.65-4-7</t>
  </si>
  <si>
    <t>ДЕМОНТАЖ САНИТАРНО-ТЕХНИЧЕСКИХ ПРИБОРОВ ПОДДОНОВ</t>
  </si>
  <si>
    <t>Раздел 2. Система В1, В2</t>
  </si>
  <si>
    <t>3.26-16-1</t>
  </si>
  <si>
    <t>ИЗОЛЯЦИЯ ТРУБОПРОВОДОВ ИЗДЕЛИЯМИ ИЗ ВСПЕНЕННОГО КАУЧУКА, ВСПЕНЕННОГО ПОЛИЭТИЛЕНА, ТРУБКАМИ</t>
  </si>
  <si>
    <t>10 М ИЗОЛЯЦИИ</t>
  </si>
  <si>
    <t>1.1-1-3136
Доп.10,13,16</t>
  </si>
  <si>
    <t>ТРУБКИ ТЕПЛОИЗОЛЯЦИОННЫЕ ИЗ ВСПЕНЕННОГО ПОЛИЭТИЛЕНА ДЛЯ ПОВЕРХНОСТЕЙ С ТЕМПЕРАТУРОЙ ОТ -40°C ДО +95°С, ВНУТРЕННИЙ ДИАМЕТР (ТОЛЩИНА) 22 (13) ММ</t>
  </si>
  <si>
    <t>М</t>
  </si>
  <si>
    <t>1.1-1-2533
Доп.13,16</t>
  </si>
  <si>
    <t>ТРУБКИ ТЕПЛОИЗОЛЯЦИОННЫЕ ИЗ ВСПЕНЕННОГО ПОЛИЭТИЛЕНА ДЛЯ ПОВЕРХНОСТЕЙ С ТЕМПЕРАТУРОЙ ОТ -40°C ДО +95°С, ВНУТРЕННИЙ ДИАМЕТР (ТОЛЩИНА) 28 (13) ММ</t>
  </si>
  <si>
    <t>3.16-14-2
Доп.20,26, Доп.47</t>
  </si>
  <si>
    <t>ПРОКЛАДКА ТРУБОПРОВОДОВ ИЗ НАПОРНЫХ ПОЛИЭТИЛЕНОВЫХ ТРУБ, НАРУЖНЫМ ДИАМЕТРОМ ДО 20 ММ</t>
  </si>
  <si>
    <t>100 М ТРУБОПРОВОДОВ</t>
  </si>
  <si>
    <t>1.6-1-379</t>
  </si>
  <si>
    <t>ПОДВЕСКИ ПРУЖИННЫЕ, ЖЕСТКИЕ</t>
  </si>
  <si>
    <t>3.16-14-1
Доп.26</t>
  </si>
  <si>
    <t>МОНТАЖ ГИБКИХ ПОДВОДОК К ВОДОГАЗОРАЗБОРНОЙ АРМАТУРЕ</t>
  </si>
  <si>
    <t>100 М ПОДВОДОК</t>
  </si>
  <si>
    <t>1.13-1-13</t>
  </si>
  <si>
    <t>ВЕНТИЛИ БРОНЗОВЫЕ (ЛАТУННЫЕ) ЗАПОРНЫЕ МУФТОВЫЕ, МАРКА 15Б3РК, ДАВЛЕНИЕ 1,0 (10) МПА (КГС/СМ2), ДИАМЕТР 15 ММ</t>
  </si>
  <si>
    <t>ШТ.</t>
  </si>
  <si>
    <t>1.13-1-14</t>
  </si>
  <si>
    <t>ВЕНТИЛИ БРОНЗОВЫЕ (ЛАТУННЫЕ) ЗАПОРНЫЕ МУФТОВЫЕ, МАРКА 15Б3РК, ДАВЛЕНИЕ 1,0 (10) МПА (КГС/СМ2), ДИАМЕТР 20 ММ</t>
  </si>
  <si>
    <t>3.16-27-6</t>
  </si>
  <si>
    <t>ВРЕЗКИ В ДЕЙСТВУЮЩИЕ ВНУТРЕННИЕ СЕТИ ТРУБОПРОВОДОВ ОТОПЛЕНИЯ И ВОДОСНАБЖЕНИЯ ДИАМЕТРОМ, ММ 50</t>
  </si>
  <si>
    <t>1 ВРЕЗКА</t>
  </si>
  <si>
    <t>Раздел 3. Система Т3</t>
  </si>
  <si>
    <t>3.16-27-1</t>
  </si>
  <si>
    <t>ВРЕЗКИ В ДЕЙСТВУЮЩИЕ ВНУТРЕННИЕ СЕТИ ТРУБОПРОВОДОВ ОТОПЛЕНИЯ И ВОДОСНАБЖЕНИЯ ДИАМЕТРОМ, ММ 15</t>
  </si>
  <si>
    <t>Раздел 4. Система В2</t>
  </si>
  <si>
    <t>3.16-20-1
Доп.12</t>
  </si>
  <si>
    <t>УСТАНОВКА КРАНОВ ПОЖАРНЫХ ДИАМЕТРОМ 50 ММ</t>
  </si>
  <si>
    <t>1 КРАН</t>
  </si>
  <si>
    <t>3.16-37-1
Доп.20, 44, Доп.47</t>
  </si>
  <si>
    <t>УСТАНОВКА ШКАФОВ МЕТАЛЛИЧЕСКИХ ДЛЯ САНИТАРНО-ТЕХНИЧЕСКИХ СИСТЕМ НА СТЕНЕ ИЛИ В НИШЕ, ШКАФ МАССОЙ ДО 10 КГ</t>
  </si>
  <si>
    <t>13-3-9-50</t>
  </si>
  <si>
    <t>Огнетушители порошковые: ОП-4 (3), масса заряда 4 кг Огнетушащий порошок, продолжительность подачи не менее 6 секунд</t>
  </si>
  <si>
    <t>3.16-10-2
Доп.26</t>
  </si>
  <si>
    <t>ПРОКЛАДКА ТРУБОПРОВОДОВ ОТОПЛЕНИЯ И ВОДОСНАБЖЕНИЯ ИЗ СТАЛЬНЫХ ЭЛЕКТРОСВАРНЫХ ТРУБ ДИАМЕТРОМ, ММ 50</t>
  </si>
  <si>
    <t>100 М ТРУБОПРОВОДА</t>
  </si>
  <si>
    <t>3.16-29-1</t>
  </si>
  <si>
    <t>ГИДРАВЛИЧЕСКОЕ ИСПЫТАНИЕ ТРУБОПРОВОДОВ СИСТЕМ ОТОПЛЕНИЯ, ВОДОПРОВОДА И ГОРЯЧЕГО ВОДОСНАБЖЕНИЯ ДИАМЕТРОМ, ММ, ДО 50</t>
  </si>
  <si>
    <t>3.13-11-8
Доп.12, Доп.47</t>
  </si>
  <si>
    <t>ОКРАСКА ОГРУНТОВАННЫХ МЕТАЛЛИЧЕСКИХ ПОВЕРХНОСТЕЙ ЭМАЛЯМИ ПФ-115</t>
  </si>
  <si>
    <t>Раздел 5. Система К1</t>
  </si>
  <si>
    <t>3.16-35-1
Доп.14, Доп.46, Доп.47</t>
  </si>
  <si>
    <t>ПРОКЛАДКА ТРУБОПРОВОДОВ ШУМОПОГЛОЩАЮЩЕЙ КАНАЛИЗАЦИИ ИЗ ПОЛИПРОПИЛЕНОВЫХ ТРУБ С ИЗГОТОВЛЕНИЕМ УЗЛОВ В ПОСТРОЕЧНЫХ УСЛОВИЯХ, ДИАМЕТР, ММ, 50</t>
  </si>
  <si>
    <t>3.16-35-2
Доп.14, Доп.46, Доп.47</t>
  </si>
  <si>
    <t>ПРОКЛАДКА ТРУБОПРОВОДОВ ШУМОПОГЛОЩАЮЩЕЙ КАНАЛИЗАЦИИ ИЗ ПОЛИПРОПИЛЕНОВЫХ ТРУБ С ИЗГОТОВЛЕНИЕМ УЗЛОВ В ПОСТРОЕЧНЫХ УСЛОВИЯХ, ДИАМЕТР, ММ, 100</t>
  </si>
  <si>
    <t>3.22-29-1</t>
  </si>
  <si>
    <t>УСТАНОВКА ПОЛИЭТИЛЕНОВЫХ ФАСОННЫХ ЧАСТЕЙ ОТВОДОВ, КОЛЕН, ПАТРУБКОВ, ПЕРЕХОДОВ</t>
  </si>
  <si>
    <t>10 ФАСОННЫХ ЧАСТЕЙ</t>
  </si>
  <si>
    <t>1.12-5-97</t>
  </si>
  <si>
    <t>РЕВИЗИИ С КРЫШКОЙ ДЛЯ КАНАЛИЗАЦИИ ИЗ ПОЛИЭТИЛЕНА НИЗКОГО ДАВЛЕНИЯ, ДИАМЕТР 50 ММ(прочистка)</t>
  </si>
  <si>
    <t>3.17-10-2
Доп.15, Доп.47</t>
  </si>
  <si>
    <t>УСТАНОВКА НАСОСОВ ПОГРУЖНЫХ ЦЕНТРОБЕЖНЫХ ФЕКАЛЬНЫХ С ЭЛЕКТРОДВИГАТЕЛЕМ ПРОИЗВОДИТЕЛЬНОСТЬЮ 16 М3/ЧАС</t>
  </si>
  <si>
    <t>Прайс-лист Лист 120</t>
  </si>
  <si>
    <t>Насосы Grundfos Unilift CC5-A1 1x220-240V 10m, Schuko   Ц:9900/1,18/5,23</t>
  </si>
  <si>
    <t>3.16-15-2</t>
  </si>
  <si>
    <t>УСТАНОВКА ВЕНТИЛЕЙ, ЗАДВИЖЕК, ЗАТВОРОВ, КЛАПАНОВ ОБРАТНЫХ, КРАНОВ ПРОХОДНЫХ НА ТРУБОПРОВОДАХ ИЗ СТАЛЬНЫХ ТРУБ ДИАМЕТРОМ, ММ, ДО 50</t>
  </si>
  <si>
    <t>1.13-3-142</t>
  </si>
  <si>
    <t>КЛАПАНЫ ОБРАТНЫЕ ПРУЖИННЫЕ МЕЖФЛАНЦЕВЫЕ ЛАТУННЫЕ RK-41, УСЛОВНОЕ ДАВЛЕНИЕ 1,6 (16) МПА (КГС/М2), МАКСИМАЛЬНАЯ ТЕМПЕРАТУРА 150°С, ДИАМЕТР 32ММ  (клапан обратный Grundfos 00015220)</t>
  </si>
  <si>
    <t>1.13-2-13</t>
  </si>
  <si>
    <t>ЗАДВИЖКИ СТАЛЬНЫЕ КЛИНОВЫЕ С ВЫДВИЖНЫМ ШПИНДЕЛЕМ, МАРКА 30С41П, ПРИВОД РУЧНОЙ, ДАВЛЕНИЕ 1,6 (16) МПА (КГС/СМ2), ДИАМЕТР 50 ММ  (клиновая задвижка Grundfos RP 1 1/4  PN10 00ID0918)</t>
  </si>
  <si>
    <t>3.16-14-4
Доп.20,26</t>
  </si>
  <si>
    <t>ПРОКЛАДКА ТРУБОПРОВОДОВ ИЗ НАПОРНЫХ ПОЛИЭТИЛЕНОВЫХ ТРУБ, НАРУЖНЫМ ДИАМЕТРОМ ДО 32 ММ</t>
  </si>
  <si>
    <t>1.12-5-911
Доп.44</t>
  </si>
  <si>
    <t>МУФТА ПОЛИПРОПИЛЕНОВАЯ PP-R, ПЕРЕХОДНАЯ, PN 25, ДИАМЕТР 50-32 ММ</t>
  </si>
  <si>
    <t>Раздел 6. Сантехническое оборудование</t>
  </si>
  <si>
    <t>3.17-3-1</t>
  </si>
  <si>
    <t>УСТАНОВКА УНИТАЗОВ С БАЧКОМ НЕПОСРЕДСТЕННО ПРИСОЕДИНЕННЫМ</t>
  </si>
  <si>
    <t>1 КОМПЛЕКТ</t>
  </si>
  <si>
    <t>УСТАНОВКА УНИТАЗОВ С БАЧКОМ НЕПОСРЕДСТЕННО ПРИСОЕДИНЕННЫМ  (для инвалидов)</t>
  </si>
  <si>
    <t>3.17-1-6
Доп.11, Доп.47</t>
  </si>
  <si>
    <t>УСТАНОВКА УМЫВАЛЬНИКОВ ОДИНОЧНЫХ С ПОДВОДКОЙ ХОЛОДНОЙ И ГОРЯЧЕЙ ВОДЫ</t>
  </si>
  <si>
    <t>УСТАНОВКА УМЫВАЛЬНИКОВ ОДИНОЧНЫХ С ПОДВОДКОЙ ХОЛОДНОЙ И ГОРЯЧЕЙ ВОДЫ (с сенсерным смесителем)</t>
  </si>
  <si>
    <t>Работы, предусмотренные сметами 2018 г.
ЛС №02-01-04_искл, ЛС № 02-01-04 (2018 г.), частично ЛС № 02-01-04_доб.
Нумерация по ЛС № 02-01-04_2018 г, (по доб. работам - по ЛС № 02-01-04_доб. - указана в скобках)</t>
  </si>
  <si>
    <t>3.16-14-1</t>
  </si>
  <si>
    <t>3.16-10-2</t>
  </si>
  <si>
    <t>Установка кранов пожарных диаметром 50 мм</t>
  </si>
  <si>
    <t>3.16-12-4</t>
  </si>
  <si>
    <t>1 комплект</t>
  </si>
  <si>
    <t>3.17-10-1</t>
  </si>
  <si>
    <t>Установка насосов погружных центробежных фекальных с электродвигателем производительностью 10 м3/час</t>
  </si>
  <si>
    <t>1  ШТ.</t>
  </si>
  <si>
    <t>3.16-16-2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</si>
  <si>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</si>
  <si>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3.16-15-1</t>
  </si>
  <si>
    <t>100 м подводок</t>
  </si>
  <si>
    <t>1 кран</t>
  </si>
  <si>
    <t>100 м трубопровода</t>
  </si>
  <si>
    <t>3.16-10-4</t>
  </si>
  <si>
    <t>Прокладка трубопроводов отопления и водоснабжения из стальных электросварных труб диаметром 80 мм</t>
  </si>
  <si>
    <t>3.16-10-1</t>
  </si>
  <si>
    <t>Прокладка трубопроводов отопления и водоснабжения из стальных электросварных труб диаметром до 40 мм</t>
  </si>
  <si>
    <t>3.16-40-1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</si>
  <si>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20 мм</t>
  </si>
  <si>
    <t>Изоляция трубопроводов изделиями из вспененного каучука, вспененного полиэтилена, трубками</t>
  </si>
  <si>
    <t>10 м изоляции</t>
  </si>
  <si>
    <t>3.16-7-6</t>
  </si>
  <si>
    <t>1.13-3-33</t>
  </si>
  <si>
    <t>Клапан обратный, латунный, подъемный, муфтовый, 16б1бк, номинальное давление PN 1,6 МПа, номинальный диаметр DN 15 мм</t>
  </si>
  <si>
    <t>1.12-2-1166</t>
  </si>
  <si>
    <t>Хомуты из оцинкованной стали с резиновыми прокладками для жесткого и скользящего крепления полипропиленовых труб, наружный диаметр 75 мм</t>
  </si>
  <si>
    <t>Кронштейн пластиковый, 40 мм</t>
  </si>
  <si>
    <t>Кронштейн пластиковый, 26 мм</t>
  </si>
  <si>
    <t>Кронштейн пластиковый, 20 мм</t>
  </si>
  <si>
    <t>Смеситель RS35-22</t>
  </si>
  <si>
    <t>Смеситель RS28-33</t>
  </si>
  <si>
    <t>3.16-20-3</t>
  </si>
  <si>
    <t>Установка кранов поливочных, диаметром 25 мм</t>
  </si>
  <si>
    <t>Насосная установка повышения давления</t>
  </si>
  <si>
    <t>Клапан обратный дисковый дн80 пн16</t>
  </si>
  <si>
    <t>3.18-5-1</t>
  </si>
  <si>
    <t>1 водоподогреватель</t>
  </si>
  <si>
    <t>Водонагреватель 30 л</t>
  </si>
  <si>
    <t>Водонагреватель 10 л</t>
  </si>
  <si>
    <t>1.12-5-133</t>
  </si>
  <si>
    <t>Ревизия из полиэтилена, диаметр 110 мм</t>
  </si>
  <si>
    <t>Ревизия из полиэтилена низкого давления, с крышкой, для канализации, диаметр 50 мм</t>
  </si>
  <si>
    <t>Унитаз-компакт</t>
  </si>
  <si>
    <t>3.17-5-4</t>
  </si>
  <si>
    <t>Установка раковин</t>
  </si>
  <si>
    <t>Раковина 60х48</t>
  </si>
  <si>
    <t>Унитаз-компакт для МГН</t>
  </si>
  <si>
    <t>3.17-1-10</t>
  </si>
  <si>
    <t>Установка поддонов душевых чугунных и стальных мелких</t>
  </si>
  <si>
    <t>Поддон стальной 90х90х15</t>
  </si>
  <si>
    <t>3.16-33-1</t>
  </si>
  <si>
    <t>Ревизия-прочистка дн110</t>
  </si>
  <si>
    <t>Прочистка Д50</t>
  </si>
  <si>
    <t>Погружной насос для сточных вод</t>
  </si>
  <si>
    <t>23/085-И-ИОС2,
 23/085-И-ИОС3</t>
  </si>
  <si>
    <t>117/15-ВК</t>
  </si>
  <si>
    <t>Сифон для раковины</t>
  </si>
  <si>
    <t xml:space="preserve">30
</t>
  </si>
  <si>
    <t>Перевозка строительного мусора на расстояние до 23 км автосамосвалами грузоподъемностью до 10 т</t>
  </si>
  <si>
    <t>Прокладка трубопроводов отопления и водоснабжения из стальных электросварных труб диаметром 50 мм</t>
  </si>
  <si>
    <t>Прокладка трубопроводов шумопоглощающей канализации из полипропиленовых труб с изготовлением узлов в построечных условиях, диаметр 50 мм</t>
  </si>
  <si>
    <t>Установка унитазов с бачком непосредственно присоединенным.</t>
  </si>
  <si>
    <t>Установка раковин (умывальников) керамических</t>
  </si>
  <si>
    <t>Установка раковин (умывальников) керамических. С сенсорным смесителем</t>
  </si>
  <si>
    <t>Установка фланцевых соединений на стальных трубопроводах диаметром 100 мм.</t>
  </si>
  <si>
    <t>Прокладка трубопроводов водоснабжения из стальных водогазопроводных оцинкованных труб диаметром 50 мм. Гильза</t>
  </si>
  <si>
    <t>Установка вентилей, задвижек, затворов, клапанов обратных, кранов проходных на трубопроводах из стальных труб диаметром до 25 мм. 2+14+13+2+8</t>
  </si>
  <si>
    <t>Монтаж гибких подводок к водогазоразборной арматуре 17*0,6</t>
  </si>
  <si>
    <t>Установка смесителей: набортных. 15+1</t>
  </si>
  <si>
    <t>Установка смесителей: набортных сенсорных</t>
  </si>
  <si>
    <t>Монтаж гибких подводок к водогазоразборной арматуре. 17*0,6</t>
  </si>
  <si>
    <t>Установка вентилей, задвижек, затворов, клапанов обратных, кранов проходных на трубопроводах из стальных труб диаметром до 25 мм.</t>
  </si>
  <si>
    <t>Установка водоподогревателей емкостных вместимостью до 1 м3 5+3</t>
  </si>
  <si>
    <t>Головка соединительная напорная, для соединения напорных пожарных рукавов между собой и с пожарным оборудованием, цапковая ГЦ-50</t>
  </si>
  <si>
    <t>Ствол пожарный ручной, марка РС-50, диаметр 106 мм</t>
  </si>
  <si>
    <t>Головка соединительная напорная, для соединения напорных пожарных рукавов между собой и с пожарным оборудованием, муфтовая ГМ-50</t>
  </si>
  <si>
    <t>Окраска огрунтованных металлических поверхностей эмалями ПФ-115. Эмалью БТ-177 за 2 раза</t>
  </si>
  <si>
    <t>Эмаль пентафталевая, цветная, типа ПФ-115</t>
  </si>
  <si>
    <t>Краска, типа БТ-177, серебристая</t>
  </si>
  <si>
    <t>Сифон полимерный, гофрированный. Для поддона</t>
  </si>
  <si>
    <t>Установка противопожарных муфт на канализационных стояках из полипропиленовых труб в междуэтажных перекрытиях, муфт обжимных. 5+4</t>
  </si>
  <si>
    <t>Хомуты из оцинкованной стали с резиновыми прокладками для жесткого и скользящего крепления полипропиленовых труб, наружный диаметр 32 мм</t>
  </si>
  <si>
    <t>15.2-23-42</t>
  </si>
  <si>
    <t>т</t>
  </si>
  <si>
    <t>3.17-3-7</t>
  </si>
  <si>
    <t>3.17-1-20</t>
  </si>
  <si>
    <t>Раздел 7. Монтаж водоснабжения</t>
  </si>
  <si>
    <t>Раздел 8. Внутренний хозяйственно-питьевой водопровод В1</t>
  </si>
  <si>
    <t>22.23.19.190, п.8</t>
  </si>
  <si>
    <t>22.23.19.190, п.7</t>
  </si>
  <si>
    <t>22.23.19.190, п.6</t>
  </si>
  <si>
    <t>3.17-2-9</t>
  </si>
  <si>
    <t>28.14.12.110 , п.20</t>
  </si>
  <si>
    <t>28.14.12.110 , п.19</t>
  </si>
  <si>
    <t>3.17-2-10</t>
  </si>
  <si>
    <t>28.14.12.110, п.18</t>
  </si>
  <si>
    <t xml:space="preserve">Смеситель для раковины сенсорный </t>
  </si>
  <si>
    <t>кг</t>
  </si>
  <si>
    <t>28.13.14.121, п.12</t>
  </si>
  <si>
    <t>28.14.11.131, п.5</t>
  </si>
  <si>
    <t>Раздел 9. Горячее водоснабжение Т3</t>
  </si>
  <si>
    <t>27.51.25.110, п.3</t>
  </si>
  <si>
    <t>27.51.25.110 , п.2</t>
  </si>
  <si>
    <t>Раздел 10. Внутренний противопожарный водопровод В2</t>
  </si>
  <si>
    <t>1.17-7-41</t>
  </si>
  <si>
    <t>1.17-7-33</t>
  </si>
  <si>
    <t>1.17-7-44</t>
  </si>
  <si>
    <t>1.1-1-1577</t>
  </si>
  <si>
    <t>1.1-1-455</t>
  </si>
  <si>
    <t>26.30.50.125, п.11</t>
  </si>
  <si>
    <t>Установка пожаротушения</t>
  </si>
  <si>
    <t>КОМПЛ</t>
  </si>
  <si>
    <t>Раздел 11. Монтаж. Канализация</t>
  </si>
  <si>
    <t>23.42.10.150, п.22</t>
  </si>
  <si>
    <t>Раздел 12. Внутренняя бытовая канализация К1</t>
  </si>
  <si>
    <t>23.42.10.130, п.15</t>
  </si>
  <si>
    <t>28.14.12.110, п.17</t>
  </si>
  <si>
    <t>23.42.10.150, п.23</t>
  </si>
  <si>
    <t>25.99.11.140, п.14</t>
  </si>
  <si>
    <t>1.17-2-9</t>
  </si>
  <si>
    <t>28.15.26.130, п.10</t>
  </si>
  <si>
    <t>Муфта противопожарная сталь Дн110 ПМ-110</t>
  </si>
  <si>
    <t>28.15.26.130, п.9</t>
  </si>
  <si>
    <t>Муфта противопожарная Ду 50 ПМ-50</t>
  </si>
  <si>
    <t>22.21.21.123, п.16</t>
  </si>
  <si>
    <t>22.21.21.123 П.16</t>
  </si>
  <si>
    <t>28.13.32.110, п.4</t>
  </si>
  <si>
    <t>Клапан вакуумный б/нап дн50</t>
  </si>
  <si>
    <t>Раздел 13. Внутренняя напорная канализация К1Н</t>
  </si>
  <si>
    <t>28.13.14.190, п.13</t>
  </si>
  <si>
    <t>1.12-2-1164</t>
  </si>
  <si>
    <t>Раздел: Раздел: Демонтаж</t>
  </si>
  <si>
    <t>1(1)</t>
  </si>
  <si>
    <t>2(2)</t>
  </si>
  <si>
    <t>3(3)</t>
  </si>
  <si>
    <t>4(4)</t>
  </si>
  <si>
    <t>6(6)</t>
  </si>
  <si>
    <t>7(7)</t>
  </si>
  <si>
    <t>9(8)</t>
  </si>
  <si>
    <t>10(9)</t>
  </si>
  <si>
    <t>11(10)</t>
  </si>
  <si>
    <t>3.16-20-1 ДОП. 81</t>
  </si>
  <si>
    <t>28(11)</t>
  </si>
  <si>
    <t>31(12)</t>
  </si>
  <si>
    <t>32(13)</t>
  </si>
  <si>
    <t>34(14)</t>
  </si>
  <si>
    <t>36(15)</t>
  </si>
  <si>
    <t xml:space="preserve">3.16-35-1
</t>
  </si>
  <si>
    <t xml:space="preserve">3.16-35-2
</t>
  </si>
  <si>
    <t>37(16)</t>
  </si>
  <si>
    <t>47(17)</t>
  </si>
  <si>
    <t>Установка унитазов с бачком непосредственно присоединенным. (для инвалидов)</t>
  </si>
  <si>
    <t>48(18)</t>
  </si>
  <si>
    <t>49(19)</t>
  </si>
  <si>
    <t>50(20)</t>
  </si>
  <si>
    <t>5(5)</t>
  </si>
  <si>
    <t xml:space="preserve">Демонтаж крана водоразборного
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</si>
</sst>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8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0_-;\-* #,##0.00_-;_-* &quot;-&quot;??_-;_-@_-"/>
    <numFmt numFmtId="166" formatCode="0.0000"/>
    <numFmt numFmtId="167" formatCode="0.000"/>
    <numFmt numFmtId="168" formatCode="0.0"/>
    <numFmt numFmtId="169" formatCode="#,##0.00;[Red]\-\ #,##0.00"/>
    <numFmt numFmtId="170" formatCode="0.0000000"/>
  </numFmts>
  <fonts count="7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u/>
      <sz val="14"/>
      <name val="Arial"/>
      <family val="2"/>
      <charset val="204"/>
    </font>
    <font>
      <b/>
      <sz val="12"/>
      <name val="Arial Cyr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i/>
      <sz val="12"/>
      <color rgb="FF7F7F7F"/>
      <name val="Arial"/>
      <family val="2"/>
      <charset val="204"/>
    </font>
    <font>
      <i/>
      <sz val="12"/>
      <name val="Arial"/>
      <family val="2"/>
      <charset val="204"/>
    </font>
    <font>
      <sz val="12"/>
      <color rgb="FF821E82"/>
      <name val="Arial"/>
      <family val="2"/>
      <charset val="204"/>
    </font>
    <font>
      <b/>
      <sz val="12"/>
      <color rgb="FF821E82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2"/>
      <color rgb="FF0070C0"/>
      <name val="Arial"/>
      <family val="2"/>
      <charset val="204"/>
    </font>
    <font>
      <b/>
      <sz val="12"/>
      <color rgb="FF00B0F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165" fontId="31" fillId="0" borderId="0" applyFont="0" applyFill="0" applyBorder="0" applyAlignment="0" applyProtection="0"/>
    <xf numFmtId="0" fontId="32" fillId="0" borderId="0"/>
    <xf numFmtId="0" fontId="33" fillId="0" borderId="0"/>
    <xf numFmtId="0" fontId="2" fillId="0" borderId="0"/>
    <xf numFmtId="165" fontId="2" fillId="0" borderId="0" applyFont="0" applyFill="0" applyBorder="0" applyAlignment="0" applyProtection="0"/>
    <xf numFmtId="0" fontId="13" fillId="0" borderId="0"/>
    <xf numFmtId="9" fontId="34" fillId="0" borderId="0" applyFont="0" applyFill="0" applyBorder="0" applyAlignment="0" applyProtection="0"/>
    <xf numFmtId="0" fontId="35" fillId="0" borderId="0" applyNumberFormat="0" applyFill="0" applyBorder="0" applyProtection="0">
      <alignment vertical="top" wrapText="1"/>
    </xf>
    <xf numFmtId="0" fontId="36" fillId="0" borderId="0"/>
    <xf numFmtId="0" fontId="34" fillId="0" borderId="0"/>
    <xf numFmtId="0" fontId="13" fillId="0" borderId="6">
      <alignment horizontal="center"/>
    </xf>
    <xf numFmtId="0" fontId="34" fillId="0" borderId="0">
      <alignment vertical="top"/>
    </xf>
    <xf numFmtId="0" fontId="13" fillId="0" borderId="6">
      <alignment horizontal="center"/>
    </xf>
    <xf numFmtId="0" fontId="13" fillId="0" borderId="0">
      <alignment vertical="top"/>
    </xf>
    <xf numFmtId="0" fontId="34" fillId="0" borderId="0"/>
    <xf numFmtId="0" fontId="39" fillId="0" borderId="0">
      <alignment horizontal="right" vertical="top" wrapText="1"/>
    </xf>
    <xf numFmtId="0" fontId="13" fillId="0" borderId="0"/>
    <xf numFmtId="0" fontId="34" fillId="0" borderId="0"/>
    <xf numFmtId="0" fontId="34" fillId="0" borderId="0"/>
    <xf numFmtId="0" fontId="13" fillId="0" borderId="0"/>
    <xf numFmtId="0" fontId="13" fillId="0" borderId="0"/>
    <xf numFmtId="0" fontId="34" fillId="0" borderId="0"/>
    <xf numFmtId="2" fontId="38" fillId="0" borderId="0">
      <alignment horizontal="right" vertical="top"/>
    </xf>
    <xf numFmtId="0" fontId="34" fillId="0" borderId="0"/>
    <xf numFmtId="0" fontId="13" fillId="0" borderId="0"/>
    <xf numFmtId="0" fontId="13" fillId="0" borderId="6">
      <alignment horizontal="center" wrapText="1"/>
    </xf>
    <xf numFmtId="0" fontId="34" fillId="0" borderId="0">
      <alignment vertical="top"/>
    </xf>
    <xf numFmtId="0" fontId="34" fillId="0" borderId="0">
      <alignment vertical="top"/>
    </xf>
    <xf numFmtId="0" fontId="38" fillId="0" borderId="6">
      <alignment horizontal="center" vertical="top"/>
    </xf>
    <xf numFmtId="0" fontId="38" fillId="0" borderId="6">
      <alignment horizontal="center" vertical="center"/>
    </xf>
    <xf numFmtId="0" fontId="13" fillId="0" borderId="0"/>
    <xf numFmtId="0" fontId="13" fillId="0" borderId="6">
      <alignment horizontal="center" wrapText="1"/>
    </xf>
    <xf numFmtId="0" fontId="13" fillId="0" borderId="6">
      <alignment horizontal="center"/>
    </xf>
    <xf numFmtId="0" fontId="13" fillId="0" borderId="6">
      <alignment horizontal="center" wrapText="1"/>
    </xf>
    <xf numFmtId="0" fontId="34" fillId="0" borderId="0"/>
    <xf numFmtId="0" fontId="13" fillId="0" borderId="0">
      <alignment horizontal="center"/>
    </xf>
    <xf numFmtId="0" fontId="13" fillId="0" borderId="0">
      <alignment horizontal="left" vertical="top"/>
    </xf>
    <xf numFmtId="0" fontId="13" fillId="0" borderId="0"/>
    <xf numFmtId="0" fontId="32" fillId="0" borderId="0"/>
    <xf numFmtId="0" fontId="1" fillId="0" borderId="0"/>
    <xf numFmtId="0" fontId="59" fillId="0" borderId="0"/>
  </cellStyleXfs>
  <cellXfs count="393">
    <xf numFmtId="0" fontId="0" fillId="0" borderId="0" xfId="0" applyAlignment="1">
      <alignment horizontal="left" vertical="top"/>
    </xf>
    <xf numFmtId="167" fontId="41" fillId="0" borderId="6" xfId="0" applyNumberFormat="1" applyFont="1" applyFill="1" applyBorder="1" applyAlignment="1" applyProtection="1">
      <alignment horizontal="center" vertical="top" wrapText="1"/>
    </xf>
    <xf numFmtId="0" fontId="41" fillId="0" borderId="6" xfId="0" applyNumberFormat="1" applyFont="1" applyFill="1" applyBorder="1" applyAlignment="1" applyProtection="1">
      <alignment horizontal="center" vertical="top"/>
    </xf>
    <xf numFmtId="168" fontId="41" fillId="0" borderId="6" xfId="0" applyNumberFormat="1" applyFont="1" applyFill="1" applyBorder="1" applyAlignment="1" applyProtection="1">
      <alignment horizontal="center" vertical="top" wrapText="1"/>
    </xf>
    <xf numFmtId="0" fontId="32" fillId="0" borderId="6" xfId="0" applyNumberFormat="1" applyFont="1" applyFill="1" applyBorder="1" applyAlignment="1" applyProtection="1">
      <alignment horizontal="center" vertical="top" wrapText="1"/>
    </xf>
    <xf numFmtId="2" fontId="41" fillId="0" borderId="6" xfId="0" applyNumberFormat="1" applyFont="1" applyFill="1" applyBorder="1" applyAlignment="1" applyProtection="1">
      <alignment horizontal="center" vertical="top" wrapText="1"/>
    </xf>
    <xf numFmtId="2" fontId="41" fillId="0" borderId="6" xfId="0" applyNumberFormat="1" applyFont="1" applyFill="1" applyBorder="1" applyAlignment="1" applyProtection="1">
      <alignment horizontal="center" vertical="top"/>
    </xf>
    <xf numFmtId="167" fontId="41" fillId="0" borderId="6" xfId="0" applyNumberFormat="1" applyFont="1" applyFill="1" applyBorder="1" applyAlignment="1" applyProtection="1">
      <alignment horizontal="center" vertical="top"/>
    </xf>
    <xf numFmtId="4" fontId="14" fillId="0" borderId="6" xfId="0" applyNumberFormat="1" applyFont="1" applyFill="1" applyBorder="1" applyAlignment="1">
      <alignment horizontal="center" vertical="top" shrinkToFit="1"/>
    </xf>
    <xf numFmtId="166" fontId="41" fillId="0" borderId="6" xfId="0" applyNumberFormat="1" applyFont="1" applyFill="1" applyBorder="1" applyAlignment="1" applyProtection="1">
      <alignment horizontal="center" vertical="top"/>
    </xf>
    <xf numFmtId="1" fontId="41" fillId="0" borderId="6" xfId="0" applyNumberFormat="1" applyFont="1" applyFill="1" applyBorder="1" applyAlignment="1" applyProtection="1">
      <alignment horizontal="center" vertical="top" wrapText="1"/>
    </xf>
    <xf numFmtId="0" fontId="41" fillId="0" borderId="6" xfId="0" applyNumberFormat="1" applyFont="1" applyFill="1" applyBorder="1" applyAlignment="1" applyProtection="1">
      <alignment horizontal="left" vertical="top" wrapText="1"/>
    </xf>
    <xf numFmtId="0" fontId="41" fillId="0" borderId="6" xfId="0" applyNumberFormat="1" applyFont="1" applyFill="1" applyBorder="1" applyAlignment="1" applyProtection="1">
      <alignment vertical="top" wrapText="1"/>
    </xf>
    <xf numFmtId="166" fontId="41" fillId="0" borderId="6" xfId="0" applyNumberFormat="1" applyFont="1" applyFill="1" applyBorder="1" applyAlignment="1" applyProtection="1">
      <alignment horizontal="center" vertical="top" wrapText="1"/>
    </xf>
    <xf numFmtId="0" fontId="43" fillId="0" borderId="5" xfId="0" applyNumberFormat="1" applyFont="1" applyFill="1" applyBorder="1" applyAlignment="1" applyProtection="1">
      <alignment horizontal="left" vertical="top" wrapText="1"/>
    </xf>
    <xf numFmtId="0" fontId="41" fillId="0" borderId="6" xfId="0" applyNumberFormat="1" applyFont="1" applyFill="1" applyBorder="1" applyAlignment="1" applyProtection="1">
      <alignment horizontal="center" vertical="top" wrapText="1"/>
    </xf>
    <xf numFmtId="0" fontId="47" fillId="0" borderId="0" xfId="10" applyFont="1"/>
    <xf numFmtId="0" fontId="47" fillId="0" borderId="0" xfId="10" applyFont="1" applyAlignment="1">
      <alignment horizontal="right" vertical="top"/>
    </xf>
    <xf numFmtId="0" fontId="44" fillId="0" borderId="0" xfId="10" applyFont="1"/>
    <xf numFmtId="0" fontId="48" fillId="0" borderId="0" xfId="10" applyFont="1"/>
    <xf numFmtId="0" fontId="32" fillId="0" borderId="0" xfId="10" applyFont="1"/>
    <xf numFmtId="0" fontId="44" fillId="0" borderId="0" xfId="10" applyFont="1" applyAlignment="1">
      <alignment horizontal="right" vertical="center"/>
    </xf>
    <xf numFmtId="0" fontId="39" fillId="0" borderId="0" xfId="36" applyFont="1" applyBorder="1" applyAlignment="1">
      <alignment horizontal="center"/>
    </xf>
    <xf numFmtId="0" fontId="39" fillId="0" borderId="0" xfId="36" applyFont="1" applyBorder="1" applyAlignment="1">
      <alignment horizontal="right"/>
    </xf>
    <xf numFmtId="0" fontId="39" fillId="0" borderId="0" xfId="10" applyFont="1" applyBorder="1"/>
    <xf numFmtId="0" fontId="48" fillId="0" borderId="0" xfId="10" applyFont="1" applyBorder="1"/>
    <xf numFmtId="0" fontId="32" fillId="0" borderId="0" xfId="10" applyFont="1" applyBorder="1"/>
    <xf numFmtId="0" fontId="39" fillId="0" borderId="0" xfId="10" applyFont="1" applyBorder="1" applyAlignment="1">
      <alignment horizontal="right"/>
    </xf>
    <xf numFmtId="0" fontId="48" fillId="0" borderId="0" xfId="10" applyFont="1" applyBorder="1" applyAlignment="1">
      <alignment horizontal="right"/>
    </xf>
    <xf numFmtId="0" fontId="39" fillId="0" borderId="0" xfId="31" applyFont="1" applyAlignment="1">
      <alignment horizontal="left" vertical="center"/>
    </xf>
    <xf numFmtId="0" fontId="39" fillId="0" borderId="0" xfId="10" applyFont="1" applyAlignment="1"/>
    <xf numFmtId="0" fontId="32" fillId="0" borderId="0" xfId="10" applyFont="1" applyAlignment="1"/>
    <xf numFmtId="0" fontId="39" fillId="0" borderId="0" xfId="10" applyFont="1" applyAlignment="1">
      <alignment wrapText="1"/>
    </xf>
    <xf numFmtId="0" fontId="32" fillId="0" borderId="0" xfId="10" applyFont="1" applyAlignment="1">
      <alignment wrapText="1"/>
    </xf>
    <xf numFmtId="0" fontId="39" fillId="0" borderId="0" xfId="10" applyFont="1"/>
    <xf numFmtId="0" fontId="39" fillId="0" borderId="0" xfId="22" applyFont="1" applyBorder="1" applyAlignment="1">
      <alignment horizontal="right" vertical="top"/>
    </xf>
    <xf numFmtId="0" fontId="32" fillId="0" borderId="0" xfId="10" applyFont="1" applyAlignment="1">
      <alignment horizontal="center" vertical="center" wrapText="1"/>
    </xf>
    <xf numFmtId="0" fontId="32" fillId="0" borderId="7" xfId="10" applyFont="1" applyBorder="1" applyAlignment="1">
      <alignment horizontal="center" vertical="center" wrapText="1"/>
    </xf>
    <xf numFmtId="0" fontId="32" fillId="0" borderId="6" xfId="27" applyFont="1" applyBorder="1" applyAlignment="1">
      <alignment horizontal="center" vertical="center"/>
    </xf>
    <xf numFmtId="0" fontId="42" fillId="0" borderId="7" xfId="27" applyFont="1" applyBorder="1" applyAlignment="1">
      <alignment horizontal="center" vertical="center"/>
    </xf>
    <xf numFmtId="0" fontId="42" fillId="0" borderId="0" xfId="10" applyFont="1" applyAlignment="1">
      <alignment wrapText="1"/>
    </xf>
    <xf numFmtId="0" fontId="32" fillId="0" borderId="0" xfId="10" applyFont="1" applyBorder="1" applyAlignment="1">
      <alignment vertical="top" wrapText="1"/>
    </xf>
    <xf numFmtId="0" fontId="39" fillId="0" borderId="0" xfId="10" applyNumberFormat="1" applyFont="1" applyBorder="1" applyAlignment="1">
      <alignment horizontal="right" vertical="top" wrapText="1"/>
    </xf>
    <xf numFmtId="0" fontId="39" fillId="0" borderId="0" xfId="10" applyNumberFormat="1" applyFont="1" applyBorder="1" applyAlignment="1">
      <alignment horizontal="left" vertical="top" wrapText="1"/>
    </xf>
    <xf numFmtId="0" fontId="39" fillId="0" borderId="0" xfId="10" applyNumberFormat="1" applyFont="1" applyBorder="1" applyAlignment="1">
      <alignment horizontal="center" vertical="top" wrapText="1"/>
    </xf>
    <xf numFmtId="49" fontId="39" fillId="0" borderId="0" xfId="10" applyNumberFormat="1" applyFont="1" applyBorder="1" applyAlignment="1">
      <alignment horizontal="right" vertical="center" wrapText="1"/>
    </xf>
    <xf numFmtId="0" fontId="39" fillId="0" borderId="0" xfId="10" applyNumberFormat="1" applyFont="1" applyBorder="1" applyAlignment="1">
      <alignment horizontal="right" vertical="center" wrapText="1"/>
    </xf>
    <xf numFmtId="0" fontId="32" fillId="0" borderId="0" xfId="10" applyNumberFormat="1" applyFont="1" applyBorder="1" applyAlignment="1">
      <alignment horizontal="right" vertical="center" wrapText="1"/>
    </xf>
    <xf numFmtId="0" fontId="39" fillId="0" borderId="0" xfId="10" applyNumberFormat="1" applyFont="1" applyBorder="1" applyAlignment="1">
      <alignment horizontal="center" vertical="center" wrapText="1"/>
    </xf>
    <xf numFmtId="0" fontId="32" fillId="0" borderId="0" xfId="10" applyFont="1" applyAlignment="1">
      <alignment vertical="top" wrapText="1"/>
    </xf>
    <xf numFmtId="0" fontId="39" fillId="0" borderId="0" xfId="10" quotePrefix="1" applyNumberFormat="1" applyFont="1" applyBorder="1" applyAlignment="1">
      <alignment horizontal="right" vertical="center" wrapText="1"/>
    </xf>
    <xf numFmtId="0" fontId="39" fillId="0" borderId="0" xfId="10" quotePrefix="1" applyNumberFormat="1" applyFont="1" applyBorder="1" applyAlignment="1">
      <alignment horizontal="center" vertical="center" wrapText="1"/>
    </xf>
    <xf numFmtId="0" fontId="40" fillId="0" borderId="12" xfId="10" applyNumberFormat="1" applyFont="1" applyBorder="1" applyAlignment="1">
      <alignment horizontal="right" vertical="top" wrapText="1"/>
    </xf>
    <xf numFmtId="0" fontId="40" fillId="0" borderId="12" xfId="10" applyNumberFormat="1" applyFont="1" applyBorder="1" applyAlignment="1">
      <alignment horizontal="left" vertical="top" wrapText="1"/>
    </xf>
    <xf numFmtId="0" fontId="40" fillId="0" borderId="12" xfId="10" applyNumberFormat="1" applyFont="1" applyBorder="1" applyAlignment="1">
      <alignment horizontal="center" vertical="top" wrapText="1"/>
    </xf>
    <xf numFmtId="49" fontId="40" fillId="0" borderId="12" xfId="10" applyNumberFormat="1" applyFont="1" applyBorder="1" applyAlignment="1">
      <alignment horizontal="right" vertical="center" wrapText="1"/>
    </xf>
    <xf numFmtId="0" fontId="40" fillId="0" borderId="12" xfId="10" applyNumberFormat="1" applyFont="1" applyBorder="1" applyAlignment="1">
      <alignment horizontal="right" vertical="center" wrapText="1"/>
    </xf>
    <xf numFmtId="0" fontId="51" fillId="0" borderId="12" xfId="10" applyNumberFormat="1" applyFont="1" applyBorder="1" applyAlignment="1">
      <alignment horizontal="right" vertical="center" wrapText="1"/>
    </xf>
    <xf numFmtId="0" fontId="40" fillId="0" borderId="12" xfId="10" applyNumberFormat="1" applyFont="1" applyBorder="1" applyAlignment="1">
      <alignment horizontal="center" vertical="center" wrapText="1"/>
    </xf>
    <xf numFmtId="0" fontId="40" fillId="0" borderId="0" xfId="10" applyNumberFormat="1" applyFont="1" applyBorder="1" applyAlignment="1">
      <alignment horizontal="center" vertical="center" wrapText="1"/>
    </xf>
    <xf numFmtId="0" fontId="40" fillId="0" borderId="0" xfId="10" applyNumberFormat="1" applyFont="1" applyBorder="1" applyAlignment="1">
      <alignment horizontal="right" vertical="center" wrapText="1"/>
    </xf>
    <xf numFmtId="0" fontId="39" fillId="0" borderId="12" xfId="10" applyNumberFormat="1" applyFont="1" applyBorder="1" applyAlignment="1">
      <alignment horizontal="right" vertical="top" wrapText="1"/>
    </xf>
    <xf numFmtId="0" fontId="39" fillId="0" borderId="12" xfId="10" applyNumberFormat="1" applyFont="1" applyBorder="1" applyAlignment="1">
      <alignment horizontal="left" vertical="top" wrapText="1"/>
    </xf>
    <xf numFmtId="0" fontId="39" fillId="0" borderId="12" xfId="10" applyNumberFormat="1" applyFont="1" applyBorder="1" applyAlignment="1">
      <alignment horizontal="center" vertical="top" wrapText="1"/>
    </xf>
    <xf numFmtId="49" fontId="39" fillId="0" borderId="12" xfId="10" applyNumberFormat="1" applyFont="1" applyBorder="1" applyAlignment="1">
      <alignment horizontal="right" vertical="center" wrapText="1"/>
    </xf>
    <xf numFmtId="0" fontId="39" fillId="0" borderId="12" xfId="10" applyNumberFormat="1" applyFont="1" applyBorder="1" applyAlignment="1">
      <alignment horizontal="right" vertical="center" wrapText="1"/>
    </xf>
    <xf numFmtId="0" fontId="32" fillId="0" borderId="12" xfId="10" applyNumberFormat="1" applyFont="1" applyBorder="1" applyAlignment="1">
      <alignment horizontal="right" vertical="center" wrapText="1"/>
    </xf>
    <xf numFmtId="0" fontId="39" fillId="0" borderId="12" xfId="10" applyNumberFormat="1" applyFont="1" applyBorder="1" applyAlignment="1">
      <alignment horizontal="center" vertical="center" wrapText="1"/>
    </xf>
    <xf numFmtId="0" fontId="39" fillId="0" borderId="10" xfId="10" applyNumberFormat="1" applyFont="1" applyBorder="1" applyAlignment="1">
      <alignment horizontal="right" vertical="top" wrapText="1"/>
    </xf>
    <xf numFmtId="0" fontId="39" fillId="0" borderId="10" xfId="10" applyNumberFormat="1" applyFont="1" applyBorder="1" applyAlignment="1">
      <alignment horizontal="left" vertical="top" wrapText="1"/>
    </xf>
    <xf numFmtId="0" fontId="39" fillId="0" borderId="10" xfId="10" applyNumberFormat="1" applyFont="1" applyBorder="1" applyAlignment="1">
      <alignment horizontal="center" vertical="top" wrapText="1"/>
    </xf>
    <xf numFmtId="49" fontId="39" fillId="0" borderId="10" xfId="10" applyNumberFormat="1" applyFont="1" applyBorder="1" applyAlignment="1">
      <alignment horizontal="right" vertical="center" wrapText="1"/>
    </xf>
    <xf numFmtId="0" fontId="39" fillId="0" borderId="10" xfId="10" applyNumberFormat="1" applyFont="1" applyBorder="1" applyAlignment="1">
      <alignment horizontal="right" vertical="center" wrapText="1"/>
    </xf>
    <xf numFmtId="0" fontId="32" fillId="0" borderId="10" xfId="10" applyNumberFormat="1" applyFont="1" applyBorder="1" applyAlignment="1">
      <alignment horizontal="right" vertical="center" wrapText="1"/>
    </xf>
    <xf numFmtId="0" fontId="39" fillId="0" borderId="10" xfId="10" applyNumberFormat="1" applyFont="1" applyBorder="1" applyAlignment="1">
      <alignment horizontal="center" vertical="center" wrapText="1"/>
    </xf>
    <xf numFmtId="0" fontId="40" fillId="0" borderId="10" xfId="10" applyNumberFormat="1" applyFont="1" applyBorder="1" applyAlignment="1">
      <alignment horizontal="right" vertical="center" wrapText="1"/>
    </xf>
    <xf numFmtId="0" fontId="39" fillId="0" borderId="0" xfId="16" applyFont="1" applyAlignment="1">
      <alignment vertical="top" wrapText="1"/>
    </xf>
    <xf numFmtId="0" fontId="39" fillId="0" borderId="0" xfId="16" applyFont="1">
      <alignment horizontal="right" vertical="top" wrapText="1"/>
    </xf>
    <xf numFmtId="0" fontId="39" fillId="0" borderId="0" xfId="37" applyFont="1" applyBorder="1" applyAlignment="1">
      <alignment horizontal="left" vertical="top"/>
    </xf>
    <xf numFmtId="0" fontId="39" fillId="0" borderId="0" xfId="10" applyFont="1" applyBorder="1" applyAlignment="1">
      <alignment horizontal="left"/>
    </xf>
    <xf numFmtId="168" fontId="41" fillId="0" borderId="6" xfId="0" applyNumberFormat="1" applyFont="1" applyFill="1" applyBorder="1" applyAlignment="1" applyProtection="1">
      <alignment horizontal="center" vertical="top"/>
    </xf>
    <xf numFmtId="0" fontId="61" fillId="0" borderId="0" xfId="2" applyFont="1"/>
    <xf numFmtId="0" fontId="32" fillId="0" borderId="0" xfId="2"/>
    <xf numFmtId="0" fontId="42" fillId="0" borderId="0" xfId="2" applyFont="1"/>
    <xf numFmtId="0" fontId="42" fillId="0" borderId="0" xfId="2" applyFont="1" applyBorder="1" applyAlignment="1">
      <alignment horizontal="left" wrapText="1"/>
    </xf>
    <xf numFmtId="0" fontId="42" fillId="0" borderId="0" xfId="2" applyFont="1" applyAlignment="1">
      <alignment horizontal="center" vertical="center" wrapText="1"/>
    </xf>
    <xf numFmtId="169" fontId="58" fillId="0" borderId="0" xfId="2" applyNumberFormat="1" applyFont="1"/>
    <xf numFmtId="0" fontId="58" fillId="0" borderId="0" xfId="2" applyFont="1"/>
    <xf numFmtId="169" fontId="42" fillId="0" borderId="0" xfId="2" applyNumberFormat="1" applyFont="1"/>
    <xf numFmtId="169" fontId="32" fillId="0" borderId="0" xfId="2" applyNumberFormat="1"/>
    <xf numFmtId="0" fontId="42" fillId="0" borderId="5" xfId="2" applyFont="1" applyBorder="1"/>
    <xf numFmtId="0" fontId="5" fillId="0" borderId="6" xfId="0" applyFont="1" applyFill="1" applyBorder="1" applyAlignment="1">
      <alignment horizontal="center" vertical="top" wrapText="1"/>
    </xf>
    <xf numFmtId="2" fontId="12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/>
    </xf>
    <xf numFmtId="0" fontId="13" fillId="0" borderId="6" xfId="0" applyFont="1" applyFill="1" applyBorder="1" applyAlignment="1">
      <alignment horizontal="left" vertical="top" wrapText="1"/>
    </xf>
    <xf numFmtId="167" fontId="12" fillId="0" borderId="6" xfId="0" applyNumberFormat="1" applyFont="1" applyFill="1" applyBorder="1" applyAlignment="1">
      <alignment horizontal="center" vertical="top" shrinkToFit="1"/>
    </xf>
    <xf numFmtId="0" fontId="46" fillId="0" borderId="9" xfId="0" applyFont="1" applyFill="1" applyBorder="1" applyAlignment="1">
      <alignment horizontal="left" vertical="top" wrapText="1"/>
    </xf>
    <xf numFmtId="0" fontId="46" fillId="0" borderId="6" xfId="0" applyFont="1" applyFill="1" applyBorder="1" applyAlignment="1">
      <alignment horizontal="left" vertical="top" wrapText="1" indent="1"/>
    </xf>
    <xf numFmtId="4" fontId="5" fillId="0" borderId="6" xfId="0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/>
    </xf>
    <xf numFmtId="168" fontId="12" fillId="0" borderId="6" xfId="0" applyNumberFormat="1" applyFont="1" applyFill="1" applyBorder="1" applyAlignment="1">
      <alignment horizontal="center" vertical="top" shrinkToFit="1"/>
    </xf>
    <xf numFmtId="4" fontId="5" fillId="0" borderId="6" xfId="0" applyNumberFormat="1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/>
    </xf>
    <xf numFmtId="1" fontId="6" fillId="0" borderId="6" xfId="0" applyNumberFormat="1" applyFont="1" applyFill="1" applyBorder="1" applyAlignment="1">
      <alignment horizontal="left" vertical="top"/>
    </xf>
    <xf numFmtId="165" fontId="6" fillId="0" borderId="6" xfId="1" applyFont="1" applyFill="1" applyBorder="1" applyAlignment="1">
      <alignment horizontal="left" vertical="top"/>
    </xf>
    <xf numFmtId="165" fontId="60" fillId="0" borderId="6" xfId="1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7" fillId="0" borderId="1" xfId="0" applyFont="1" applyFill="1" applyBorder="1" applyAlignment="1">
      <alignment horizontal="left" vertical="top" wrapText="1" indent="1"/>
    </xf>
    <xf numFmtId="0" fontId="22" fillId="0" borderId="1" xfId="0" applyFont="1" applyFill="1" applyBorder="1" applyAlignment="1">
      <alignment horizontal="left" vertical="top" wrapText="1" indent="2"/>
    </xf>
    <xf numFmtId="0" fontId="13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top" wrapText="1" indent="1"/>
    </xf>
    <xf numFmtId="4" fontId="5" fillId="0" borderId="0" xfId="0" applyNumberFormat="1" applyFont="1" applyFill="1" applyAlignment="1">
      <alignment horizontal="left" vertical="top"/>
    </xf>
    <xf numFmtId="164" fontId="5" fillId="0" borderId="0" xfId="0" applyNumberFormat="1" applyFont="1" applyFill="1" applyAlignment="1">
      <alignment horizontal="left" vertical="top"/>
    </xf>
    <xf numFmtId="43" fontId="5" fillId="0" borderId="0" xfId="0" applyNumberFormat="1" applyFont="1" applyFill="1" applyAlignment="1">
      <alignment horizontal="left" vertical="top"/>
    </xf>
    <xf numFmtId="0" fontId="43" fillId="0" borderId="6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42" fillId="0" borderId="0" xfId="2" applyFont="1" applyAlignment="1">
      <alignment horizontal="right" vertical="center"/>
    </xf>
    <xf numFmtId="0" fontId="42" fillId="0" borderId="0" xfId="2" applyFont="1" applyAlignment="1">
      <alignment horizontal="left"/>
    </xf>
    <xf numFmtId="0" fontId="61" fillId="0" borderId="12" xfId="2" applyFont="1" applyBorder="1" applyAlignment="1">
      <alignment horizontal="center"/>
    </xf>
    <xf numFmtId="0" fontId="42" fillId="0" borderId="0" xfId="2" applyFont="1" applyAlignment="1">
      <alignment horizontal="left" wrapText="1"/>
    </xf>
    <xf numFmtId="169" fontId="42" fillId="0" borderId="0" xfId="2" applyNumberFormat="1" applyFont="1" applyAlignment="1">
      <alignment horizontal="right"/>
    </xf>
    <xf numFmtId="0" fontId="58" fillId="0" borderId="0" xfId="2" applyFont="1" applyAlignment="1">
      <alignment horizontal="left" wrapText="1"/>
    </xf>
    <xf numFmtId="0" fontId="42" fillId="0" borderId="0" xfId="2" applyFont="1" applyFill="1" applyAlignment="1">
      <alignment horizontal="left"/>
    </xf>
    <xf numFmtId="0" fontId="42" fillId="0" borderId="0" xfId="39" applyFont="1" applyFill="1" applyAlignment="1">
      <alignment horizontal="left"/>
    </xf>
    <xf numFmtId="0" fontId="42" fillId="0" borderId="5" xfId="2" applyFont="1" applyBorder="1" applyAlignment="1">
      <alignment horizontal="left" wrapText="1"/>
    </xf>
    <xf numFmtId="0" fontId="58" fillId="0" borderId="0" xfId="2" applyFont="1" applyAlignment="1">
      <alignment horizontal="left"/>
    </xf>
    <xf numFmtId="0" fontId="42" fillId="0" borderId="0" xfId="2" applyFont="1" applyAlignment="1">
      <alignment horizontal="right"/>
    </xf>
    <xf numFmtId="0" fontId="40" fillId="0" borderId="5" xfId="2" applyFont="1" applyBorder="1" applyAlignment="1">
      <alignment horizontal="center" wrapText="1"/>
    </xf>
    <xf numFmtId="0" fontId="39" fillId="0" borderId="5" xfId="2" applyFont="1" applyBorder="1" applyAlignment="1">
      <alignment horizontal="center" wrapText="1"/>
    </xf>
    <xf numFmtId="0" fontId="44" fillId="0" borderId="5" xfId="2" applyFont="1" applyBorder="1" applyAlignment="1">
      <alignment horizontal="center" wrapText="1"/>
    </xf>
    <xf numFmtId="0" fontId="61" fillId="0" borderId="0" xfId="2" applyFont="1" applyAlignment="1">
      <alignment horizontal="center" wrapText="1"/>
    </xf>
    <xf numFmtId="0" fontId="32" fillId="0" borderId="0" xfId="2" applyAlignment="1"/>
    <xf numFmtId="4" fontId="13" fillId="0" borderId="6" xfId="0" applyNumberFormat="1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top"/>
    </xf>
    <xf numFmtId="0" fontId="43" fillId="0" borderId="8" xfId="0" applyNumberFormat="1" applyFont="1" applyFill="1" applyBorder="1" applyAlignment="1" applyProtection="1">
      <alignment horizontal="left" vertical="top" wrapText="1"/>
    </xf>
    <xf numFmtId="0" fontId="43" fillId="0" borderId="10" xfId="0" applyNumberFormat="1" applyFont="1" applyFill="1" applyBorder="1" applyAlignment="1" applyProtection="1">
      <alignment horizontal="left" vertical="top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1" xfId="0" applyFont="1" applyFill="1" applyBorder="1" applyAlignment="1">
      <alignment horizontal="left" vertical="center" wrapText="1" indent="1"/>
    </xf>
    <xf numFmtId="0" fontId="6" fillId="0" borderId="8" xfId="0" applyFont="1" applyFill="1" applyBorder="1" applyAlignment="1">
      <alignment horizontal="left" vertical="top"/>
    </xf>
    <xf numFmtId="0" fontId="6" fillId="0" borderId="10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horizontal="left" vertical="top"/>
    </xf>
    <xf numFmtId="169" fontId="58" fillId="0" borderId="0" xfId="2" applyNumberFormat="1" applyFont="1" applyFill="1" applyAlignment="1">
      <alignment horizontal="right"/>
    </xf>
    <xf numFmtId="0" fontId="58" fillId="0" borderId="0" xfId="2" applyFont="1" applyFill="1" applyAlignment="1">
      <alignment horizontal="right"/>
    </xf>
    <xf numFmtId="0" fontId="43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center" wrapText="1" indent="3"/>
    </xf>
    <xf numFmtId="0" fontId="13" fillId="0" borderId="3" xfId="0" applyFont="1" applyFill="1" applyBorder="1" applyAlignment="1">
      <alignment horizontal="left" vertical="center" wrapText="1" indent="3"/>
    </xf>
    <xf numFmtId="0" fontId="13" fillId="0" borderId="2" xfId="0" applyFont="1" applyFill="1" applyBorder="1" applyAlignment="1">
      <alignment horizontal="left" vertical="top" wrapText="1" indent="2"/>
    </xf>
    <xf numFmtId="0" fontId="13" fillId="0" borderId="4" xfId="0" applyFont="1" applyFill="1" applyBorder="1" applyAlignment="1">
      <alignment horizontal="left" vertical="top" wrapText="1" indent="2"/>
    </xf>
    <xf numFmtId="0" fontId="13" fillId="0" borderId="3" xfId="0" applyFont="1" applyFill="1" applyBorder="1" applyAlignment="1">
      <alignment horizontal="left" vertical="top" wrapText="1" indent="2"/>
    </xf>
    <xf numFmtId="0" fontId="13" fillId="0" borderId="1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1" xfId="0" applyFont="1" applyFill="1" applyBorder="1" applyAlignment="1">
      <alignment horizontal="left" vertical="top" wrapText="1" indent="1"/>
    </xf>
    <xf numFmtId="169" fontId="58" fillId="0" borderId="0" xfId="0" applyNumberFormat="1" applyFont="1" applyFill="1" applyAlignment="1">
      <alignment horizontal="right"/>
    </xf>
    <xf numFmtId="0" fontId="58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center" wrapText="1" indent="4"/>
    </xf>
    <xf numFmtId="0" fontId="13" fillId="0" borderId="4" xfId="0" applyFont="1" applyFill="1" applyBorder="1" applyAlignment="1">
      <alignment horizontal="left" vertical="center" wrapText="1" indent="4"/>
    </xf>
    <xf numFmtId="0" fontId="13" fillId="0" borderId="3" xfId="0" applyFont="1" applyFill="1" applyBorder="1" applyAlignment="1">
      <alignment horizontal="left" vertical="center" wrapText="1" indent="4"/>
    </xf>
    <xf numFmtId="0" fontId="5" fillId="0" borderId="1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40" fillId="0" borderId="0" xfId="10" applyNumberFormat="1" applyFont="1" applyBorder="1" applyAlignment="1">
      <alignment horizontal="left" vertical="top" wrapText="1"/>
    </xf>
    <xf numFmtId="0" fontId="52" fillId="0" borderId="0" xfId="10" applyFont="1" applyAlignment="1">
      <alignment horizontal="left" vertical="top" wrapText="1"/>
    </xf>
    <xf numFmtId="0" fontId="39" fillId="0" borderId="0" xfId="16" applyFont="1" applyAlignment="1">
      <alignment horizontal="left" vertical="top" wrapText="1"/>
    </xf>
    <xf numFmtId="0" fontId="39" fillId="0" borderId="0" xfId="10" applyNumberFormat="1" applyFont="1" applyBorder="1" applyAlignment="1">
      <alignment horizontal="left" vertical="top" wrapText="1"/>
    </xf>
    <xf numFmtId="0" fontId="34" fillId="0" borderId="0" xfId="10" applyFont="1" applyAlignment="1">
      <alignment horizontal="left" vertical="top" wrapText="1"/>
    </xf>
    <xf numFmtId="0" fontId="32" fillId="0" borderId="7" xfId="10" applyFont="1" applyBorder="1" applyAlignment="1">
      <alignment horizontal="center" vertical="center" wrapText="1"/>
    </xf>
    <xf numFmtId="0" fontId="32" fillId="0" borderId="15" xfId="10" applyFont="1" applyBorder="1" applyAlignment="1">
      <alignment horizontal="center" vertical="center" wrapText="1"/>
    </xf>
    <xf numFmtId="0" fontId="40" fillId="0" borderId="10" xfId="10" applyNumberFormat="1" applyFont="1" applyBorder="1" applyAlignment="1">
      <alignment horizontal="left" vertical="top" wrapText="1"/>
    </xf>
    <xf numFmtId="0" fontId="50" fillId="0" borderId="10" xfId="10" applyFont="1" applyBorder="1" applyAlignment="1">
      <alignment horizontal="left" vertical="top" wrapText="1"/>
    </xf>
    <xf numFmtId="0" fontId="40" fillId="0" borderId="12" xfId="10" applyNumberFormat="1" applyFont="1" applyBorder="1" applyAlignment="1">
      <alignment horizontal="left" vertical="top" wrapText="1"/>
    </xf>
    <xf numFmtId="0" fontId="52" fillId="0" borderId="12" xfId="10" applyFont="1" applyBorder="1" applyAlignment="1">
      <alignment horizontal="left" vertical="top" wrapText="1"/>
    </xf>
    <xf numFmtId="0" fontId="39" fillId="0" borderId="0" xfId="10" applyFont="1"/>
    <xf numFmtId="0" fontId="39" fillId="0" borderId="13" xfId="21" applyFont="1" applyBorder="1" applyAlignment="1">
      <alignment horizontal="right"/>
    </xf>
    <xf numFmtId="0" fontId="39" fillId="0" borderId="14" xfId="21" applyFont="1" applyBorder="1" applyAlignment="1">
      <alignment horizontal="right"/>
    </xf>
    <xf numFmtId="0" fontId="39" fillId="0" borderId="13" xfId="22" applyFont="1" applyBorder="1" applyAlignment="1">
      <alignment horizontal="right" vertical="top"/>
    </xf>
    <xf numFmtId="0" fontId="39" fillId="0" borderId="14" xfId="22" applyFont="1" applyBorder="1" applyAlignment="1">
      <alignment horizontal="right" vertical="top"/>
    </xf>
    <xf numFmtId="0" fontId="32" fillId="0" borderId="8" xfId="10" applyFont="1" applyBorder="1" applyAlignment="1">
      <alignment horizontal="center" vertical="center" wrapText="1"/>
    </xf>
    <xf numFmtId="0" fontId="32" fillId="0" borderId="9" xfId="10" applyFont="1" applyBorder="1" applyAlignment="1">
      <alignment horizontal="center" vertical="center" wrapText="1"/>
    </xf>
    <xf numFmtId="0" fontId="49" fillId="0" borderId="0" xfId="36" applyFont="1" applyBorder="1" applyAlignment="1">
      <alignment horizontal="center" wrapText="1"/>
    </xf>
    <xf numFmtId="0" fontId="45" fillId="0" borderId="0" xfId="10" applyFont="1" applyBorder="1" applyAlignment="1">
      <alignment horizontal="center" vertical="center"/>
    </xf>
    <xf numFmtId="0" fontId="44" fillId="0" borderId="0" xfId="36" applyFont="1" applyAlignment="1">
      <alignment horizontal="center"/>
    </xf>
    <xf numFmtId="0" fontId="45" fillId="0" borderId="0" xfId="10" applyFont="1" applyAlignment="1">
      <alignment horizontal="center"/>
    </xf>
    <xf numFmtId="0" fontId="39" fillId="0" borderId="13" xfId="10" applyFont="1" applyBorder="1" applyAlignment="1">
      <alignment horizontal="center" vertical="center" wrapText="1"/>
    </xf>
    <xf numFmtId="0" fontId="39" fillId="0" borderId="14" xfId="10" applyFont="1" applyBorder="1" applyAlignment="1">
      <alignment horizontal="center" vertical="center" wrapText="1"/>
    </xf>
    <xf numFmtId="0" fontId="59" fillId="0" borderId="0" xfId="41"/>
    <xf numFmtId="0" fontId="47" fillId="0" borderId="0" xfId="41" applyNumberFormat="1" applyFont="1" applyFill="1" applyBorder="1" applyAlignment="1" applyProtection="1"/>
    <xf numFmtId="0" fontId="62" fillId="0" borderId="0" xfId="41" applyNumberFormat="1" applyFont="1" applyFill="1" applyBorder="1" applyAlignment="1" applyProtection="1">
      <alignment horizontal="center"/>
    </xf>
    <xf numFmtId="0" fontId="61" fillId="0" borderId="0" xfId="41" applyNumberFormat="1" applyFont="1" applyFill="1" applyBorder="1" applyAlignment="1" applyProtection="1">
      <alignment horizontal="right" vertical="top"/>
    </xf>
    <xf numFmtId="0" fontId="51" fillId="0" borderId="5" xfId="41" applyNumberFormat="1" applyFont="1" applyFill="1" applyBorder="1" applyAlignment="1" applyProtection="1">
      <alignment horizontal="center" wrapText="1"/>
    </xf>
    <xf numFmtId="0" fontId="51" fillId="0" borderId="0" xfId="41" applyNumberFormat="1" applyFont="1" applyFill="1" applyBorder="1" applyAlignment="1" applyProtection="1">
      <alignment horizontal="center" wrapText="1"/>
    </xf>
    <xf numFmtId="0" fontId="63" fillId="0" borderId="12" xfId="41" applyNumberFormat="1" applyFont="1" applyFill="1" applyBorder="1" applyAlignment="1" applyProtection="1">
      <alignment horizontal="center" vertical="top"/>
    </xf>
    <xf numFmtId="0" fontId="51" fillId="0" borderId="0" xfId="41" applyNumberFormat="1" applyFont="1" applyFill="1" applyBorder="1" applyAlignment="1" applyProtection="1">
      <alignment horizontal="center"/>
    </xf>
    <xf numFmtId="0" fontId="32" fillId="0" borderId="0" xfId="41" applyNumberFormat="1" applyFont="1" applyFill="1" applyBorder="1" applyAlignment="1" applyProtection="1">
      <alignment horizontal="center" vertical="top"/>
    </xf>
    <xf numFmtId="0" fontId="58" fillId="0" borderId="5" xfId="41" applyNumberFormat="1" applyFont="1" applyFill="1" applyBorder="1" applyAlignment="1" applyProtection="1">
      <alignment horizontal="center" wrapText="1"/>
    </xf>
    <xf numFmtId="0" fontId="58" fillId="0" borderId="0" xfId="41" applyNumberFormat="1" applyFont="1" applyFill="1" applyBorder="1" applyAlignment="1" applyProtection="1">
      <alignment horizontal="center" wrapText="1"/>
    </xf>
    <xf numFmtId="0" fontId="47" fillId="0" borderId="5" xfId="41" applyNumberFormat="1" applyFont="1" applyFill="1" applyBorder="1" applyAlignment="1" applyProtection="1"/>
    <xf numFmtId="0" fontId="47" fillId="0" borderId="0" xfId="41" applyNumberFormat="1" applyFont="1" applyFill="1" applyBorder="1" applyAlignment="1" applyProtection="1">
      <alignment wrapText="1"/>
    </xf>
    <xf numFmtId="0" fontId="63" fillId="0" borderId="0" xfId="41" applyNumberFormat="1" applyFont="1" applyFill="1" applyBorder="1" applyAlignment="1" applyProtection="1">
      <alignment horizontal="center"/>
    </xf>
    <xf numFmtId="0" fontId="63" fillId="0" borderId="0" xfId="41" applyNumberFormat="1" applyFont="1" applyFill="1" applyBorder="1" applyAlignment="1" applyProtection="1"/>
    <xf numFmtId="0" fontId="47" fillId="0" borderId="0" xfId="41" applyNumberFormat="1" applyFont="1" applyFill="1" applyBorder="1" applyAlignment="1" applyProtection="1">
      <alignment horizontal="center"/>
    </xf>
    <xf numFmtId="0" fontId="47" fillId="0" borderId="0" xfId="41" applyNumberFormat="1" applyFont="1" applyFill="1" applyBorder="1" applyAlignment="1" applyProtection="1">
      <alignment horizontal="right" vertical="center"/>
    </xf>
    <xf numFmtId="0" fontId="62" fillId="0" borderId="0" xfId="41" applyNumberFormat="1" applyFont="1" applyFill="1" applyBorder="1" applyAlignment="1" applyProtection="1">
      <alignment horizontal="left"/>
    </xf>
    <xf numFmtId="2" fontId="47" fillId="0" borderId="0" xfId="41" applyNumberFormat="1" applyFont="1" applyFill="1" applyBorder="1" applyAlignment="1" applyProtection="1"/>
    <xf numFmtId="2" fontId="57" fillId="0" borderId="0" xfId="41" applyNumberFormat="1" applyFont="1" applyFill="1" applyBorder="1" applyAlignment="1" applyProtection="1">
      <alignment horizontal="right"/>
    </xf>
    <xf numFmtId="0" fontId="62" fillId="0" borderId="0" xfId="41" applyNumberFormat="1" applyFont="1" applyFill="1" applyBorder="1" applyAlignment="1" applyProtection="1">
      <alignment horizontal="left" vertical="center"/>
    </xf>
    <xf numFmtId="0" fontId="64" fillId="0" borderId="0" xfId="41" applyNumberFormat="1" applyFont="1" applyFill="1" applyBorder="1" applyAlignment="1" applyProtection="1"/>
    <xf numFmtId="2" fontId="64" fillId="0" borderId="0" xfId="41" applyNumberFormat="1" applyFont="1" applyFill="1" applyBorder="1" applyAlignment="1" applyProtection="1">
      <alignment horizontal="right"/>
    </xf>
    <xf numFmtId="0" fontId="47" fillId="0" borderId="0" xfId="41" applyNumberFormat="1" applyFont="1" applyFill="1" applyBorder="1" applyAlignment="1" applyProtection="1">
      <alignment horizontal="left" vertical="center"/>
    </xf>
    <xf numFmtId="0" fontId="47" fillId="0" borderId="0" xfId="41" applyNumberFormat="1" applyFont="1" applyFill="1" applyBorder="1" applyAlignment="1" applyProtection="1">
      <alignment horizontal="left" wrapText="1"/>
    </xf>
    <xf numFmtId="2" fontId="47" fillId="0" borderId="0" xfId="41" applyNumberFormat="1" applyFont="1" applyFill="1" applyBorder="1" applyAlignment="1" applyProtection="1">
      <alignment horizontal="right"/>
    </xf>
    <xf numFmtId="4" fontId="47" fillId="0" borderId="0" xfId="41" applyNumberFormat="1" applyFont="1" applyFill="1" applyBorder="1" applyAlignment="1" applyProtection="1">
      <alignment horizontal="right"/>
    </xf>
    <xf numFmtId="0" fontId="47" fillId="0" borderId="0" xfId="41" applyNumberFormat="1" applyFont="1" applyFill="1" applyBorder="1" applyAlignment="1" applyProtection="1">
      <alignment horizontal="left"/>
    </xf>
    <xf numFmtId="0" fontId="47" fillId="0" borderId="0" xfId="41" applyFont="1" applyAlignment="1">
      <alignment horizontal="left"/>
    </xf>
    <xf numFmtId="0" fontId="64" fillId="0" borderId="0" xfId="41" applyNumberFormat="1" applyFont="1" applyFill="1" applyBorder="1" applyAlignment="1" applyProtection="1">
      <alignment vertical="center"/>
    </xf>
    <xf numFmtId="0" fontId="64" fillId="0" borderId="6" xfId="41" applyNumberFormat="1" applyFont="1" applyFill="1" applyBorder="1" applyAlignment="1" applyProtection="1">
      <alignment horizontal="center" vertical="center"/>
    </xf>
    <xf numFmtId="0" fontId="57" fillId="0" borderId="0" xfId="41" applyNumberFormat="1" applyFont="1" applyFill="1" applyBorder="1" applyAlignment="1" applyProtection="1">
      <alignment horizontal="left" vertical="center" wrapText="1"/>
    </xf>
    <xf numFmtId="0" fontId="57" fillId="0" borderId="0" xfId="41" applyNumberFormat="1" applyFont="1" applyFill="1" applyBorder="1" applyAlignment="1" applyProtection="1">
      <alignment horizontal="left" vertical="top" wrapText="1"/>
    </xf>
    <xf numFmtId="0" fontId="47" fillId="0" borderId="0" xfId="41" applyNumberFormat="1" applyFont="1" applyFill="1" applyBorder="1" applyAlignment="1" applyProtection="1">
      <alignment horizontal="left" vertical="top" wrapText="1"/>
    </xf>
    <xf numFmtId="0" fontId="62" fillId="0" borderId="0" xfId="41" applyNumberFormat="1" applyFont="1" applyFill="1" applyBorder="1" applyAlignment="1" applyProtection="1">
      <alignment horizontal="left" vertical="top" wrapText="1"/>
    </xf>
    <xf numFmtId="0" fontId="64" fillId="0" borderId="6" xfId="41" applyNumberFormat="1" applyFont="1" applyFill="1" applyBorder="1" applyAlignment="1" applyProtection="1">
      <alignment horizontal="center" vertical="center" wrapText="1"/>
    </xf>
    <xf numFmtId="0" fontId="64" fillId="0" borderId="6" xfId="41" applyNumberFormat="1" applyFont="1" applyFill="1" applyBorder="1" applyAlignment="1" applyProtection="1">
      <alignment horizontal="left" vertical="top" wrapText="1"/>
    </xf>
    <xf numFmtId="0" fontId="64" fillId="0" borderId="6" xfId="41" applyNumberFormat="1" applyFont="1" applyFill="1" applyBorder="1" applyAlignment="1" applyProtection="1">
      <alignment horizontal="center" vertical="top" wrapText="1"/>
    </xf>
    <xf numFmtId="0" fontId="47" fillId="0" borderId="6" xfId="41" applyNumberFormat="1" applyFont="1" applyFill="1" applyBorder="1" applyAlignment="1" applyProtection="1">
      <alignment horizontal="center" vertical="top" wrapText="1"/>
    </xf>
    <xf numFmtId="0" fontId="64" fillId="0" borderId="6" xfId="41" applyNumberFormat="1" applyFont="1" applyFill="1" applyBorder="1" applyAlignment="1" applyProtection="1">
      <alignment vertical="top" wrapText="1"/>
    </xf>
    <xf numFmtId="0" fontId="64" fillId="0" borderId="0" xfId="41" applyNumberFormat="1" applyFont="1" applyFill="1" applyBorder="1" applyAlignment="1" applyProtection="1">
      <alignment horizontal="left" vertical="top" wrapText="1"/>
    </xf>
    <xf numFmtId="0" fontId="47" fillId="0" borderId="0" xfId="41" applyNumberFormat="1" applyFont="1" applyFill="1" applyBorder="1" applyAlignment="1" applyProtection="1">
      <alignment horizontal="right" vertical="top"/>
    </xf>
    <xf numFmtId="49" fontId="47" fillId="0" borderId="5" xfId="41" applyNumberFormat="1" applyFont="1" applyFill="1" applyBorder="1" applyAlignment="1" applyProtection="1">
      <alignment vertical="top" wrapText="1"/>
    </xf>
    <xf numFmtId="49" fontId="47" fillId="0" borderId="5" xfId="41" applyNumberFormat="1" applyFont="1" applyFill="1" applyBorder="1" applyAlignment="1" applyProtection="1">
      <alignment horizontal="right" vertical="top" wrapText="1"/>
    </xf>
    <xf numFmtId="49" fontId="47" fillId="0" borderId="0" xfId="41" applyNumberFormat="1" applyFont="1" applyFill="1" applyBorder="1" applyAlignment="1" applyProtection="1">
      <alignment vertical="top" wrapText="1"/>
    </xf>
    <xf numFmtId="0" fontId="47" fillId="0" borderId="0" xfId="41" applyNumberFormat="1" applyFont="1" applyFill="1" applyBorder="1" applyAlignment="1" applyProtection="1">
      <alignment vertical="top" wrapText="1"/>
    </xf>
    <xf numFmtId="0" fontId="47" fillId="0" borderId="0" xfId="41" applyNumberFormat="1" applyFont="1" applyFill="1" applyBorder="1" applyAlignment="1" applyProtection="1">
      <alignment horizontal="right" vertical="top" wrapText="1"/>
    </xf>
    <xf numFmtId="0" fontId="63" fillId="0" borderId="12" xfId="41" applyNumberFormat="1" applyFont="1" applyFill="1" applyBorder="1" applyAlignment="1" applyProtection="1">
      <alignment horizontal="center" vertical="center"/>
    </xf>
    <xf numFmtId="0" fontId="63" fillId="0" borderId="0" xfId="41" applyNumberFormat="1" applyFont="1" applyFill="1" applyBorder="1" applyAlignment="1" applyProtection="1">
      <alignment horizontal="center" vertical="center"/>
    </xf>
    <xf numFmtId="0" fontId="64" fillId="0" borderId="0" xfId="41" applyNumberFormat="1" applyFont="1" applyFill="1" applyBorder="1" applyAlignment="1" applyProtection="1">
      <alignment horizontal="center" wrapText="1"/>
    </xf>
    <xf numFmtId="0" fontId="64" fillId="0" borderId="0" xfId="41" applyNumberFormat="1" applyFont="1" applyFill="1" applyBorder="1" applyAlignment="1" applyProtection="1">
      <alignment wrapText="1"/>
    </xf>
    <xf numFmtId="0" fontId="64" fillId="0" borderId="0" xfId="41" applyNumberFormat="1" applyFont="1" applyFill="1" applyBorder="1" applyAlignment="1" applyProtection="1">
      <alignment horizontal="left" vertical="center" wrapText="1"/>
    </xf>
    <xf numFmtId="0" fontId="64" fillId="0" borderId="0" xfId="41" applyNumberFormat="1" applyFont="1" applyFill="1" applyBorder="1" applyAlignment="1" applyProtection="1">
      <alignment vertical="top" wrapText="1"/>
    </xf>
    <xf numFmtId="0" fontId="64" fillId="0" borderId="0" xfId="41" applyNumberFormat="1" applyFont="1" applyFill="1" applyBorder="1" applyAlignment="1" applyProtection="1">
      <alignment horizontal="right" vertical="top" wrapText="1"/>
    </xf>
    <xf numFmtId="0" fontId="65" fillId="0" borderId="6" xfId="41" applyNumberFormat="1" applyFont="1" applyFill="1" applyBorder="1" applyAlignment="1" applyProtection="1">
      <alignment horizontal="center" vertical="center" wrapText="1"/>
    </xf>
    <xf numFmtId="0" fontId="65" fillId="0" borderId="16" xfId="41" applyNumberFormat="1" applyFont="1" applyFill="1" applyBorder="1" applyAlignment="1" applyProtection="1">
      <alignment horizontal="center" vertical="center" wrapText="1"/>
    </xf>
    <xf numFmtId="0" fontId="65" fillId="0" borderId="7" xfId="41" applyNumberFormat="1" applyFont="1" applyFill="1" applyBorder="1" applyAlignment="1" applyProtection="1">
      <alignment horizontal="center" vertical="center" wrapText="1"/>
    </xf>
    <xf numFmtId="0" fontId="65" fillId="0" borderId="17" xfId="41" applyNumberFormat="1" applyFont="1" applyFill="1" applyBorder="1" applyAlignment="1" applyProtection="1">
      <alignment horizontal="center" vertical="center" wrapText="1"/>
    </xf>
    <xf numFmtId="0" fontId="65" fillId="0" borderId="18" xfId="41" applyNumberFormat="1" applyFont="1" applyFill="1" applyBorder="1" applyAlignment="1" applyProtection="1">
      <alignment horizontal="center" vertical="center" wrapText="1"/>
    </xf>
    <xf numFmtId="0" fontId="65" fillId="0" borderId="19" xfId="41" applyNumberFormat="1" applyFont="1" applyFill="1" applyBorder="1" applyAlignment="1" applyProtection="1">
      <alignment horizontal="center" vertical="center" wrapText="1"/>
    </xf>
    <xf numFmtId="0" fontId="65" fillId="0" borderId="15" xfId="41" applyNumberFormat="1" applyFont="1" applyFill="1" applyBorder="1" applyAlignment="1" applyProtection="1">
      <alignment horizontal="center" vertical="center" wrapText="1"/>
    </xf>
    <xf numFmtId="0" fontId="65" fillId="0" borderId="6" xfId="41" applyNumberFormat="1" applyFont="1" applyFill="1" applyBorder="1" applyAlignment="1" applyProtection="1">
      <alignment horizontal="center" vertical="center"/>
    </xf>
    <xf numFmtId="0" fontId="65" fillId="0" borderId="8" xfId="41" applyNumberFormat="1" applyFont="1" applyFill="1" applyBorder="1" applyAlignment="1" applyProtection="1">
      <alignment horizontal="center" vertical="center"/>
    </xf>
    <xf numFmtId="0" fontId="66" fillId="0" borderId="6" xfId="41" applyNumberFormat="1" applyFont="1" applyFill="1" applyBorder="1" applyAlignment="1" applyProtection="1">
      <alignment horizontal="left" vertical="center" wrapText="1"/>
    </xf>
    <xf numFmtId="0" fontId="67" fillId="0" borderId="10" xfId="41" applyNumberFormat="1" applyFont="1" applyFill="1" applyBorder="1" applyAlignment="1" applyProtection="1">
      <alignment horizontal="center" vertical="top" wrapText="1"/>
    </xf>
    <xf numFmtId="0" fontId="67" fillId="0" borderId="9" xfId="41" applyNumberFormat="1" applyFont="1" applyFill="1" applyBorder="1" applyAlignment="1" applyProtection="1">
      <alignment horizontal="center" vertical="top" wrapText="1"/>
    </xf>
    <xf numFmtId="0" fontId="67" fillId="0" borderId="6" xfId="41" applyNumberFormat="1" applyFont="1" applyFill="1" applyBorder="1" applyAlignment="1" applyProtection="1">
      <alignment horizontal="left" vertical="top" wrapText="1"/>
    </xf>
    <xf numFmtId="0" fontId="67" fillId="0" borderId="6" xfId="41" applyNumberFormat="1" applyFont="1" applyFill="1" applyBorder="1" applyAlignment="1" applyProtection="1">
      <alignment horizontal="center" vertical="top" wrapText="1"/>
    </xf>
    <xf numFmtId="0" fontId="67" fillId="0" borderId="6" xfId="41" applyNumberFormat="1" applyFont="1" applyFill="1" applyBorder="1" applyAlignment="1" applyProtection="1">
      <alignment horizontal="right" vertical="top" wrapText="1"/>
    </xf>
    <xf numFmtId="0" fontId="66" fillId="0" borderId="0" xfId="41" applyNumberFormat="1" applyFont="1" applyFill="1" applyBorder="1" applyAlignment="1" applyProtection="1">
      <alignment vertical="top" wrapText="1"/>
    </xf>
    <xf numFmtId="0" fontId="66" fillId="0" borderId="20" xfId="41" applyNumberFormat="1" applyFont="1" applyFill="1" applyBorder="1" applyAlignment="1" applyProtection="1">
      <alignment vertical="top" wrapText="1"/>
    </xf>
    <xf numFmtId="0" fontId="66" fillId="0" borderId="15" xfId="41" applyNumberFormat="1" applyFont="1" applyFill="1" applyBorder="1" applyAlignment="1" applyProtection="1">
      <alignment horizontal="left" vertical="top" wrapText="1"/>
    </xf>
    <xf numFmtId="0" fontId="66" fillId="0" borderId="15" xfId="41" applyNumberFormat="1" applyFont="1" applyFill="1" applyBorder="1" applyAlignment="1" applyProtection="1">
      <alignment horizontal="right" vertical="top" wrapText="1"/>
    </xf>
    <xf numFmtId="0" fontId="66" fillId="0" borderId="15" xfId="41" applyNumberFormat="1" applyFont="1" applyFill="1" applyBorder="1" applyAlignment="1" applyProtection="1">
      <alignment vertical="top" wrapText="1"/>
    </xf>
    <xf numFmtId="0" fontId="39" fillId="0" borderId="6" xfId="41" applyNumberFormat="1" applyFont="1" applyFill="1" applyBorder="1" applyAlignment="1" applyProtection="1">
      <alignment horizontal="left" vertical="top" wrapText="1"/>
    </xf>
    <xf numFmtId="0" fontId="39" fillId="0" borderId="6" xfId="41" applyNumberFormat="1" applyFont="1" applyFill="1" applyBorder="1" applyAlignment="1" applyProtection="1">
      <alignment horizontal="right" vertical="top" wrapText="1"/>
    </xf>
    <xf numFmtId="0" fontId="39" fillId="0" borderId="6" xfId="41" applyNumberFormat="1" applyFont="1" applyFill="1" applyBorder="1" applyAlignment="1" applyProtection="1">
      <alignment vertical="top" wrapText="1"/>
    </xf>
    <xf numFmtId="0" fontId="40" fillId="0" borderId="6" xfId="41" applyNumberFormat="1" applyFont="1" applyFill="1" applyBorder="1" applyAlignment="1" applyProtection="1">
      <alignment horizontal="left" vertical="top" wrapText="1"/>
    </xf>
    <xf numFmtId="0" fontId="40" fillId="0" borderId="6" xfId="41" applyNumberFormat="1" applyFont="1" applyFill="1" applyBorder="1" applyAlignment="1" applyProtection="1">
      <alignment horizontal="right" vertical="top" wrapText="1"/>
    </xf>
    <xf numFmtId="0" fontId="40" fillId="0" borderId="6" xfId="41" applyNumberFormat="1" applyFont="1" applyFill="1" applyBorder="1" applyAlignment="1" applyProtection="1">
      <alignment vertical="top" wrapText="1"/>
    </xf>
    <xf numFmtId="49" fontId="66" fillId="0" borderId="7" xfId="41" applyNumberFormat="1" applyFont="1" applyFill="1" applyBorder="1" applyAlignment="1" applyProtection="1">
      <alignment horizontal="center" vertical="top" wrapText="1"/>
    </xf>
    <xf numFmtId="0" fontId="66" fillId="0" borderId="7" xfId="41" applyNumberFormat="1" applyFont="1" applyFill="1" applyBorder="1" applyAlignment="1" applyProtection="1">
      <alignment horizontal="left" vertical="top" wrapText="1"/>
    </xf>
    <xf numFmtId="0" fontId="66" fillId="0" borderId="12" xfId="41" applyNumberFormat="1" applyFont="1" applyFill="1" applyBorder="1" applyAlignment="1" applyProtection="1">
      <alignment horizontal="left" vertical="top" wrapText="1"/>
    </xf>
    <xf numFmtId="0" fontId="66" fillId="0" borderId="7" xfId="41" applyNumberFormat="1" applyFont="1" applyFill="1" applyBorder="1" applyAlignment="1" applyProtection="1">
      <alignment horizontal="center" vertical="top" wrapText="1"/>
    </xf>
    <xf numFmtId="0" fontId="40" fillId="0" borderId="7" xfId="41" applyNumberFormat="1" applyFont="1" applyFill="1" applyBorder="1" applyAlignment="1" applyProtection="1">
      <alignment horizontal="right" vertical="top" wrapText="1"/>
    </xf>
    <xf numFmtId="2" fontId="40" fillId="0" borderId="7" xfId="41" applyNumberFormat="1" applyFont="1" applyFill="1" applyBorder="1" applyAlignment="1" applyProtection="1">
      <alignment horizontal="right" vertical="top" wrapText="1"/>
    </xf>
    <xf numFmtId="0" fontId="40" fillId="0" borderId="7" xfId="41" applyNumberFormat="1" applyFont="1" applyFill="1" applyBorder="1" applyAlignment="1" applyProtection="1">
      <alignment horizontal="center" vertical="top" wrapText="1"/>
    </xf>
    <xf numFmtId="2" fontId="40" fillId="0" borderId="7" xfId="41" applyNumberFormat="1" applyFont="1" applyFill="1" applyBorder="1" applyAlignment="1" applyProtection="1">
      <alignment horizontal="center" vertical="top" wrapText="1"/>
    </xf>
    <xf numFmtId="168" fontId="40" fillId="0" borderId="7" xfId="41" applyNumberFormat="1" applyFont="1" applyFill="1" applyBorder="1" applyAlignment="1" applyProtection="1">
      <alignment horizontal="center" vertical="top" wrapText="1"/>
    </xf>
    <xf numFmtId="4" fontId="40" fillId="0" borderId="7" xfId="41" applyNumberFormat="1" applyFont="1" applyFill="1" applyBorder="1" applyAlignment="1" applyProtection="1">
      <alignment horizontal="right" vertical="top" wrapText="1"/>
    </xf>
    <xf numFmtId="0" fontId="65" fillId="0" borderId="6" xfId="41" applyNumberFormat="1" applyFont="1" applyFill="1" applyBorder="1" applyAlignment="1" applyProtection="1">
      <alignment horizontal="center" vertical="center" wrapText="1"/>
    </xf>
    <xf numFmtId="0" fontId="65" fillId="0" borderId="6" xfId="41" applyNumberFormat="1" applyFont="1" applyFill="1" applyBorder="1" applyAlignment="1" applyProtection="1">
      <alignment horizontal="left" vertical="top" wrapText="1"/>
    </xf>
    <xf numFmtId="0" fontId="65" fillId="0" borderId="6" xfId="41" applyNumberFormat="1" applyFont="1" applyFill="1" applyBorder="1" applyAlignment="1" applyProtection="1">
      <alignment horizontal="center" vertical="top" wrapText="1"/>
    </xf>
    <xf numFmtId="4" fontId="39" fillId="0" borderId="6" xfId="41" applyNumberFormat="1" applyFont="1" applyFill="1" applyBorder="1" applyAlignment="1" applyProtection="1">
      <alignment horizontal="right" vertical="top" wrapText="1"/>
    </xf>
    <xf numFmtId="2" fontId="39" fillId="0" borderId="6" xfId="41" applyNumberFormat="1" applyFont="1" applyFill="1" applyBorder="1" applyAlignment="1" applyProtection="1">
      <alignment horizontal="center" vertical="top" wrapText="1"/>
    </xf>
    <xf numFmtId="0" fontId="39" fillId="0" borderId="6" xfId="41" applyNumberFormat="1" applyFont="1" applyFill="1" applyBorder="1" applyAlignment="1" applyProtection="1">
      <alignment horizontal="center" vertical="top" wrapText="1"/>
    </xf>
    <xf numFmtId="168" fontId="39" fillId="0" borderId="6" xfId="41" applyNumberFormat="1" applyFont="1" applyFill="1" applyBorder="1" applyAlignment="1" applyProtection="1">
      <alignment horizontal="center" vertical="top" wrapText="1"/>
    </xf>
    <xf numFmtId="2" fontId="39" fillId="0" borderId="6" xfId="41" applyNumberFormat="1" applyFont="1" applyFill="1" applyBorder="1" applyAlignment="1" applyProtection="1">
      <alignment horizontal="right" vertical="top" wrapText="1"/>
    </xf>
    <xf numFmtId="49" fontId="65" fillId="0" borderId="6" xfId="41" applyNumberFormat="1" applyFont="1" applyFill="1" applyBorder="1" applyAlignment="1" applyProtection="1">
      <alignment horizontal="center" vertical="top" wrapText="1"/>
    </xf>
    <xf numFmtId="167" fontId="39" fillId="0" borderId="6" xfId="41" applyNumberFormat="1" applyFont="1" applyFill="1" applyBorder="1" applyAlignment="1" applyProtection="1">
      <alignment horizontal="right" vertical="top" wrapText="1"/>
    </xf>
    <xf numFmtId="1" fontId="39" fillId="0" borderId="6" xfId="41" applyNumberFormat="1" applyFont="1" applyFill="1" applyBorder="1" applyAlignment="1" applyProtection="1">
      <alignment horizontal="right" vertical="top" wrapText="1"/>
    </xf>
    <xf numFmtId="1" fontId="39" fillId="0" borderId="6" xfId="41" applyNumberFormat="1" applyFont="1" applyFill="1" applyBorder="1" applyAlignment="1" applyProtection="1">
      <alignment horizontal="center" vertical="top" wrapText="1"/>
    </xf>
    <xf numFmtId="0" fontId="66" fillId="0" borderId="6" xfId="41" applyNumberFormat="1" applyFont="1" applyFill="1" applyBorder="1" applyAlignment="1" applyProtection="1">
      <alignment horizontal="center" vertical="top" wrapText="1"/>
    </xf>
    <xf numFmtId="0" fontId="66" fillId="0" borderId="6" xfId="41" applyNumberFormat="1" applyFont="1" applyFill="1" applyBorder="1" applyAlignment="1" applyProtection="1">
      <alignment horizontal="left" vertical="top" wrapText="1"/>
    </xf>
    <xf numFmtId="0" fontId="40" fillId="0" borderId="6" xfId="41" applyNumberFormat="1" applyFont="1" applyFill="1" applyBorder="1" applyAlignment="1" applyProtection="1">
      <alignment horizontal="center" vertical="top" wrapText="1"/>
    </xf>
    <xf numFmtId="4" fontId="40" fillId="0" borderId="6" xfId="41" applyNumberFormat="1" applyFont="1" applyFill="1" applyBorder="1" applyAlignment="1" applyProtection="1">
      <alignment horizontal="right" vertical="top" wrapText="1"/>
    </xf>
    <xf numFmtId="167" fontId="40" fillId="0" borderId="7" xfId="41" applyNumberFormat="1" applyFont="1" applyFill="1" applyBorder="1" applyAlignment="1" applyProtection="1">
      <alignment horizontal="right" vertical="top" wrapText="1"/>
    </xf>
    <xf numFmtId="166" fontId="39" fillId="0" borderId="6" xfId="41" applyNumberFormat="1" applyFont="1" applyFill="1" applyBorder="1" applyAlignment="1" applyProtection="1">
      <alignment horizontal="right" vertical="top" wrapText="1"/>
    </xf>
    <xf numFmtId="168" fontId="39" fillId="0" borderId="6" xfId="41" applyNumberFormat="1" applyFont="1" applyFill="1" applyBorder="1" applyAlignment="1" applyProtection="1">
      <alignment horizontal="right" vertical="top" wrapText="1"/>
    </xf>
    <xf numFmtId="2" fontId="40" fillId="0" borderId="6" xfId="41" applyNumberFormat="1" applyFont="1" applyFill="1" applyBorder="1" applyAlignment="1" applyProtection="1">
      <alignment horizontal="right" vertical="top" wrapText="1"/>
    </xf>
    <xf numFmtId="1" fontId="40" fillId="0" borderId="7" xfId="41" applyNumberFormat="1" applyFont="1" applyFill="1" applyBorder="1" applyAlignment="1" applyProtection="1">
      <alignment horizontal="right" vertical="top" wrapText="1"/>
    </xf>
    <xf numFmtId="4" fontId="66" fillId="0" borderId="15" xfId="41" applyNumberFormat="1" applyFont="1" applyFill="1" applyBorder="1" applyAlignment="1" applyProtection="1">
      <alignment horizontal="right" vertical="top" wrapText="1"/>
    </xf>
    <xf numFmtId="170" fontId="39" fillId="0" borderId="6" xfId="41" applyNumberFormat="1" applyFont="1" applyFill="1" applyBorder="1" applyAlignment="1" applyProtection="1">
      <alignment horizontal="right" vertical="top" wrapText="1"/>
    </xf>
    <xf numFmtId="2" fontId="66" fillId="0" borderId="15" xfId="41" applyNumberFormat="1" applyFont="1" applyFill="1" applyBorder="1" applyAlignment="1" applyProtection="1">
      <alignment horizontal="right" vertical="top" wrapText="1"/>
    </xf>
    <xf numFmtId="0" fontId="66" fillId="0" borderId="6" xfId="41" applyNumberFormat="1" applyFont="1" applyFill="1" applyBorder="1" applyAlignment="1" applyProtection="1">
      <alignment horizontal="left" vertical="top" wrapText="1"/>
    </xf>
    <xf numFmtId="0" fontId="66" fillId="0" borderId="6" xfId="41" applyNumberFormat="1" applyFont="1" applyFill="1" applyBorder="1" applyAlignment="1" applyProtection="1">
      <alignment horizontal="right" vertical="top" wrapText="1"/>
    </xf>
    <xf numFmtId="0" fontId="66" fillId="0" borderId="6" xfId="41" applyNumberFormat="1" applyFont="1" applyFill="1" applyBorder="1" applyAlignment="1" applyProtection="1">
      <alignment vertical="top" wrapText="1"/>
    </xf>
    <xf numFmtId="4" fontId="66" fillId="0" borderId="6" xfId="41" applyNumberFormat="1" applyFont="1" applyFill="1" applyBorder="1" applyAlignment="1" applyProtection="1">
      <alignment horizontal="right" vertical="top" wrapText="1"/>
    </xf>
    <xf numFmtId="0" fontId="65" fillId="0" borderId="6" xfId="41" applyNumberFormat="1" applyFont="1" applyFill="1" applyBorder="1" applyAlignment="1" applyProtection="1">
      <alignment horizontal="left" vertical="top" wrapText="1"/>
    </xf>
    <xf numFmtId="0" fontId="65" fillId="0" borderId="6" xfId="41" applyNumberFormat="1" applyFont="1" applyFill="1" applyBorder="1" applyAlignment="1" applyProtection="1">
      <alignment horizontal="right" vertical="top" wrapText="1"/>
    </xf>
    <xf numFmtId="0" fontId="65" fillId="0" borderId="6" xfId="41" applyNumberFormat="1" applyFont="1" applyFill="1" applyBorder="1" applyAlignment="1" applyProtection="1">
      <alignment vertical="top" wrapText="1"/>
    </xf>
    <xf numFmtId="4" fontId="65" fillId="0" borderId="6" xfId="41" applyNumberFormat="1" applyFont="1" applyFill="1" applyBorder="1" applyAlignment="1" applyProtection="1">
      <alignment horizontal="right" vertical="top" wrapText="1"/>
    </xf>
    <xf numFmtId="0" fontId="39" fillId="0" borderId="6" xfId="2" applyFont="1" applyBorder="1" applyAlignment="1">
      <alignment horizontal="center" vertical="center" wrapText="1"/>
    </xf>
    <xf numFmtId="0" fontId="39" fillId="0" borderId="7" xfId="2" applyFont="1" applyBorder="1" applyAlignment="1">
      <alignment horizontal="center" vertical="center" wrapText="1"/>
    </xf>
    <xf numFmtId="0" fontId="39" fillId="0" borderId="0" xfId="2" applyFont="1"/>
    <xf numFmtId="0" fontId="39" fillId="0" borderId="0" xfId="2" applyFont="1" applyAlignment="1">
      <alignment horizontal="left" vertical="top" wrapText="1"/>
    </xf>
    <xf numFmtId="0" fontId="68" fillId="0" borderId="0" xfId="2" applyFont="1" applyAlignment="1">
      <alignment horizontal="right" vertical="top" wrapText="1"/>
    </xf>
    <xf numFmtId="0" fontId="39" fillId="0" borderId="0" xfId="2" applyFont="1" applyAlignment="1">
      <alignment horizontal="right" vertical="top"/>
    </xf>
    <xf numFmtId="169" fontId="39" fillId="0" borderId="0" xfId="2" applyNumberFormat="1" applyFont="1" applyAlignment="1">
      <alignment horizontal="right" vertical="top"/>
    </xf>
    <xf numFmtId="0" fontId="39" fillId="0" borderId="0" xfId="2" applyFont="1" applyAlignment="1">
      <alignment horizontal="right" vertical="top" wrapText="1"/>
    </xf>
    <xf numFmtId="0" fontId="39" fillId="0" borderId="0" xfId="2" applyFont="1" applyAlignment="1">
      <alignment vertical="top" wrapText="1"/>
    </xf>
    <xf numFmtId="0" fontId="39" fillId="0" borderId="5" xfId="2" applyFont="1" applyBorder="1" applyAlignment="1">
      <alignment horizontal="left" vertical="top" wrapText="1"/>
    </xf>
    <xf numFmtId="0" fontId="68" fillId="0" borderId="5" xfId="2" applyFont="1" applyBorder="1" applyAlignment="1">
      <alignment horizontal="right" vertical="top" wrapText="1"/>
    </xf>
    <xf numFmtId="0" fontId="39" fillId="0" borderId="5" xfId="2" applyFont="1" applyBorder="1" applyAlignment="1">
      <alignment horizontal="right" vertical="top"/>
    </xf>
    <xf numFmtId="169" fontId="39" fillId="0" borderId="5" xfId="2" applyNumberFormat="1" applyFont="1" applyBorder="1" applyAlignment="1">
      <alignment horizontal="right" vertical="top"/>
    </xf>
    <xf numFmtId="0" fontId="39" fillId="0" borderId="5" xfId="2" applyFont="1" applyBorder="1" applyAlignment="1">
      <alignment horizontal="right" vertical="top" wrapText="1"/>
    </xf>
    <xf numFmtId="0" fontId="40" fillId="0" borderId="0" xfId="2" applyFont="1" applyAlignment="1">
      <alignment vertical="top"/>
    </xf>
    <xf numFmtId="0" fontId="69" fillId="0" borderId="0" xfId="2" applyFont="1"/>
    <xf numFmtId="0" fontId="70" fillId="0" borderId="0" xfId="2" applyFont="1" applyAlignment="1">
      <alignment vertical="top"/>
    </xf>
    <xf numFmtId="0" fontId="56" fillId="0" borderId="0" xfId="41" applyNumberFormat="1" applyFont="1" applyFill="1" applyBorder="1" applyAlignment="1" applyProtection="1">
      <alignment horizontal="left" vertical="top" wrapText="1"/>
    </xf>
    <xf numFmtId="1" fontId="64" fillId="0" borderId="6" xfId="41" applyNumberFormat="1" applyFont="1" applyFill="1" applyBorder="1" applyAlignment="1" applyProtection="1">
      <alignment horizontal="center" vertical="top" wrapText="1"/>
    </xf>
    <xf numFmtId="2" fontId="64" fillId="0" borderId="6" xfId="41" applyNumberFormat="1" applyFont="1" applyFill="1" applyBorder="1" applyAlignment="1" applyProtection="1">
      <alignment horizontal="center" vertical="top" wrapText="1"/>
    </xf>
    <xf numFmtId="0" fontId="64" fillId="0" borderId="6" xfId="41" applyNumberFormat="1" applyFont="1" applyFill="1" applyBorder="1" applyAlignment="1" applyProtection="1"/>
    <xf numFmtId="166" fontId="64" fillId="0" borderId="6" xfId="41" applyNumberFormat="1" applyFont="1" applyFill="1" applyBorder="1" applyAlignment="1" applyProtection="1">
      <alignment horizontal="center" vertical="top" wrapText="1"/>
    </xf>
    <xf numFmtId="168" fontId="64" fillId="0" borderId="6" xfId="41" applyNumberFormat="1" applyFont="1" applyFill="1" applyBorder="1" applyAlignment="1" applyProtection="1">
      <alignment horizontal="center" vertical="top" wrapText="1"/>
    </xf>
    <xf numFmtId="167" fontId="64" fillId="0" borderId="6" xfId="41" applyNumberFormat="1" applyFont="1" applyFill="1" applyBorder="1" applyAlignment="1" applyProtection="1">
      <alignment horizontal="center" vertical="top" wrapText="1"/>
    </xf>
    <xf numFmtId="0" fontId="72" fillId="0" borderId="0" xfId="41" applyNumberFormat="1" applyFont="1" applyFill="1" applyBorder="1" applyAlignment="1" applyProtection="1"/>
    <xf numFmtId="0" fontId="64" fillId="0" borderId="0" xfId="41" applyNumberFormat="1" applyFont="1" applyFill="1" applyBorder="1" applyAlignment="1" applyProtection="1">
      <alignment horizontal="center"/>
    </xf>
    <xf numFmtId="0" fontId="71" fillId="0" borderId="0" xfId="41" applyNumberFormat="1" applyFont="1" applyFill="1" applyBorder="1" applyAlignment="1" applyProtection="1"/>
    <xf numFmtId="0" fontId="59" fillId="0" borderId="0" xfId="41" applyNumberFormat="1" applyFont="1" applyFill="1" applyBorder="1" applyAlignment="1" applyProtection="1">
      <alignment horizontal="left" vertical="top" wrapText="1"/>
    </xf>
    <xf numFmtId="0" fontId="64" fillId="0" borderId="0" xfId="41" applyNumberFormat="1" applyFont="1" applyFill="1" applyBorder="1" applyAlignment="1" applyProtection="1">
      <alignment horizontal="right"/>
    </xf>
    <xf numFmtId="0" fontId="44" fillId="0" borderId="0" xfId="41" applyNumberFormat="1" applyFont="1" applyFill="1" applyBorder="1" applyAlignment="1" applyProtection="1">
      <alignment horizontal="center"/>
    </xf>
    <xf numFmtId="0" fontId="32" fillId="0" borderId="5" xfId="41" applyNumberFormat="1" applyFont="1" applyFill="1" applyBorder="1" applyAlignment="1" applyProtection="1">
      <alignment horizontal="center" wrapText="1"/>
    </xf>
    <xf numFmtId="0" fontId="56" fillId="0" borderId="19" xfId="41" applyNumberFormat="1" applyFont="1" applyFill="1" applyBorder="1" applyAlignment="1" applyProtection="1">
      <alignment horizontal="left" vertical="top" wrapText="1"/>
    </xf>
    <xf numFmtId="0" fontId="56" fillId="0" borderId="5" xfId="41" applyNumberFormat="1" applyFont="1" applyFill="1" applyBorder="1" applyAlignment="1" applyProtection="1">
      <alignment horizontal="left" vertical="top" wrapText="1"/>
    </xf>
    <xf numFmtId="0" fontId="56" fillId="0" borderId="21" xfId="41" applyNumberFormat="1" applyFont="1" applyFill="1" applyBorder="1" applyAlignment="1" applyProtection="1">
      <alignment horizontal="left" vertical="top" wrapText="1"/>
    </xf>
    <xf numFmtId="0" fontId="71" fillId="0" borderId="0" xfId="41" applyNumberFormat="1" applyFont="1" applyFill="1" applyBorder="1" applyAlignment="1" applyProtection="1">
      <alignment horizontal="center"/>
    </xf>
    <xf numFmtId="0" fontId="71" fillId="0" borderId="0" xfId="41" applyNumberFormat="1" applyFont="1" applyFill="1" applyBorder="1" applyAlignment="1" applyProtection="1">
      <alignment horizontal="center" vertical="top"/>
    </xf>
    <xf numFmtId="0" fontId="41" fillId="0" borderId="5" xfId="41" applyNumberFormat="1" applyFont="1" applyFill="1" applyBorder="1" applyAlignment="1" applyProtection="1">
      <alignment horizontal="left" vertical="top" wrapText="1"/>
    </xf>
    <xf numFmtId="1" fontId="41" fillId="0" borderId="6" xfId="41" applyNumberFormat="1" applyFont="1" applyFill="1" applyBorder="1" applyAlignment="1" applyProtection="1">
      <alignment horizontal="center" vertical="top" wrapText="1"/>
    </xf>
    <xf numFmtId="0" fontId="41" fillId="0" borderId="6" xfId="41" applyNumberFormat="1" applyFont="1" applyFill="1" applyBorder="1" applyAlignment="1" applyProtection="1">
      <alignment horizontal="left" vertical="top" wrapText="1"/>
    </xf>
    <xf numFmtId="0" fontId="41" fillId="0" borderId="6" xfId="41" applyNumberFormat="1" applyFont="1" applyFill="1" applyBorder="1" applyAlignment="1" applyProtection="1">
      <alignment vertical="top" wrapText="1"/>
    </xf>
    <xf numFmtId="0" fontId="32" fillId="0" borderId="6" xfId="41" applyNumberFormat="1" applyFont="1" applyFill="1" applyBorder="1" applyAlignment="1" applyProtection="1">
      <alignment horizontal="center" vertical="top" wrapText="1"/>
    </xf>
    <xf numFmtId="2" fontId="41" fillId="0" borderId="6" xfId="41" applyNumberFormat="1" applyFont="1" applyFill="1" applyBorder="1" applyAlignment="1" applyProtection="1">
      <alignment horizontal="center" vertical="top" wrapText="1"/>
    </xf>
    <xf numFmtId="168" fontId="41" fillId="0" borderId="6" xfId="41" applyNumberFormat="1" applyFont="1" applyFill="1" applyBorder="1" applyAlignment="1" applyProtection="1">
      <alignment horizontal="center" vertical="top" wrapText="1"/>
    </xf>
    <xf numFmtId="167" fontId="41" fillId="0" borderId="6" xfId="41" applyNumberFormat="1" applyFont="1" applyFill="1" applyBorder="1" applyAlignment="1" applyProtection="1">
      <alignment horizontal="center" vertical="top" wrapText="1"/>
    </xf>
    <xf numFmtId="166" fontId="41" fillId="0" borderId="6" xfId="41" applyNumberFormat="1" applyFont="1" applyFill="1" applyBorder="1" applyAlignment="1" applyProtection="1">
      <alignment horizontal="center" vertical="top" wrapText="1"/>
    </xf>
    <xf numFmtId="0" fontId="43" fillId="0" borderId="8" xfId="41" applyNumberFormat="1" applyFont="1" applyFill="1" applyBorder="1" applyAlignment="1" applyProtection="1">
      <alignment horizontal="left" vertical="top" wrapText="1"/>
    </xf>
    <xf numFmtId="0" fontId="43" fillId="0" borderId="10" xfId="4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32" fillId="0" borderId="5" xfId="0" applyNumberFormat="1" applyFont="1" applyFill="1" applyBorder="1" applyAlignment="1" applyProtection="1">
      <alignment horizontal="center" vertical="top" wrapText="1"/>
    </xf>
    <xf numFmtId="1" fontId="41" fillId="0" borderId="5" xfId="0" applyNumberFormat="1" applyFont="1" applyFill="1" applyBorder="1" applyAlignment="1" applyProtection="1">
      <alignment horizontal="center" vertical="top" wrapText="1"/>
    </xf>
    <xf numFmtId="169" fontId="40" fillId="0" borderId="12" xfId="2" applyNumberFormat="1" applyFont="1" applyBorder="1" applyAlignment="1">
      <alignment horizontal="right" vertical="top"/>
    </xf>
    <xf numFmtId="169" fontId="40" fillId="0" borderId="0" xfId="2" applyNumberFormat="1" applyFont="1" applyAlignment="1">
      <alignment horizontal="right" vertical="top"/>
    </xf>
    <xf numFmtId="0" fontId="40" fillId="0" borderId="0" xfId="2" applyFont="1" applyAlignment="1">
      <alignment horizontal="left" wrapText="1"/>
    </xf>
    <xf numFmtId="0" fontId="40" fillId="0" borderId="0" xfId="2" applyFont="1" applyAlignment="1">
      <alignment horizontal="right" vertical="top"/>
    </xf>
    <xf numFmtId="0" fontId="40" fillId="0" borderId="0" xfId="2" applyFont="1" applyAlignment="1">
      <alignment horizontal="center" vertical="top" wrapText="1"/>
    </xf>
    <xf numFmtId="169" fontId="70" fillId="0" borderId="12" xfId="2" applyNumberFormat="1" applyFont="1" applyBorder="1" applyAlignment="1">
      <alignment horizontal="right" vertical="top"/>
    </xf>
    <xf numFmtId="169" fontId="58" fillId="0" borderId="0" xfId="2" applyNumberFormat="1" applyFont="1" applyAlignment="1">
      <alignment horizontal="right" vertical="top"/>
    </xf>
    <xf numFmtId="0" fontId="58" fillId="0" borderId="0" xfId="2" applyFont="1" applyAlignment="1">
      <alignment horizontal="right" vertical="top"/>
    </xf>
    <xf numFmtId="169" fontId="73" fillId="0" borderId="0" xfId="2" applyNumberFormat="1" applyFont="1" applyAlignment="1">
      <alignment horizontal="right" vertical="top"/>
    </xf>
    <xf numFmtId="4" fontId="46" fillId="0" borderId="6" xfId="0" applyNumberFormat="1" applyFont="1" applyFill="1" applyBorder="1" applyAlignment="1">
      <alignment horizontal="center" vertical="top" shrinkToFit="1"/>
    </xf>
    <xf numFmtId="169" fontId="74" fillId="0" borderId="12" xfId="2" applyNumberFormat="1" applyFont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 wrapText="1"/>
    </xf>
    <xf numFmtId="4" fontId="5" fillId="0" borderId="6" xfId="0" applyFont="1" applyFill="1" applyBorder="1" applyAlignment="1" applyNumberFormat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shrinkToFit="1"/>
    </xf>
    <xf numFmtId="4" fontId="41" fillId="0" borderId="6" xfId="0" applyNumberFormat="1" applyFont="1" applyFill="1" applyBorder="1" applyAlignment="1" applyProtection="1">
      <alignment horizontal="center" vertical="top"/>
    </xf>
    <xf numFmtId="4" fontId="5" fillId="0" borderId="6" xfId="0" applyFont="1" applyFill="1" applyBorder="1" applyAlignment="1" applyNumberFormat="1">
      <alignment horizontal="center" vertical="top"/>
    </xf>
    <xf numFmtId="4" fontId="6" fillId="0" borderId="6" xfId="1" applyFont="1" applyFill="1" applyBorder="1" applyAlignment="1" applyNumberFormat="1">
      <alignment horizontal="left" vertical="top"/>
    </xf>
    <xf numFmtId="4" fontId="60" fillId="0" borderId="6" xfId="1" applyFont="1" applyFill="1" applyBorder="1" applyAlignment="1" applyNumberFormat="1">
      <alignment horizontal="left" vertical="top"/>
    </xf>
    <xf numFmtId="4" fontId="5" fillId="0" borderId="0" xfId="0" applyNumberFormat="1" applyFont="1" applyFill="1" applyAlignment="1">
      <alignment horizontal="left" vertical="top"/>
    </xf>
  </cellXfs>
  <cellStyles count="42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2 4" xfId="41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colors>
    <mruColors>
      <color rgb="FFFFCCFF"/>
    </mruColors>
  </colors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ns2="http://schemas.openxmlformats.org/officeDocument/2006/relationships" xmlns:x14ac="http://schemas.microsoft.com/office/spreadsheetml/2009/9/ac" ns1:Ignorable="x14ac">
  <sheetPr>
    <pageSetUpPr fitToPage="1"/>
  </sheetPr>
  <dimension ref="A1:W180"/>
  <sheetViews>
    <sheetView tabSelected="1" view="pageBreakPreview" zoomScale="70" zoomScaleNormal="100" zoomScaleSheetLayoutView="70" workbookViewId="0">
      <pane ySplit="7" topLeftCell="A151" activePane="bottomLeft" state="frozen"/>
      <selection pane="bottomLeft" activeCell="F155" sqref="F155"/>
    </sheetView>
  </sheetViews>
  <sheetFormatPr defaultColWidth="9.33203125" defaultRowHeight="12.75"/>
  <cols>
    <col min="1" max="1" width="5.33203125" style="120" customWidth="1"/>
    <col min="2" max="2" width="8.6640625" style="120" customWidth="1"/>
    <col min="3" max="4" width="12.1640625" style="120" customWidth="1"/>
    <col min="5" max="5" width="21.33203125" style="120" customWidth="1"/>
    <col min="6" max="6" width="25.1640625" style="120" customWidth="1"/>
    <col min="7" max="7" width="9.6640625" style="120" customWidth="1"/>
    <col min="8" max="8" width="16.83203125" style="120" customWidth="1"/>
    <col min="9" max="9" width="14.83203125" style="120" customWidth="1"/>
    <col min="10" max="10" width="14.1640625" style="120" customWidth="1"/>
    <col min="11" max="11" width="16" style="120" customWidth="1"/>
    <col min="12" max="12" width="17.33203125" style="120" customWidth="1"/>
    <col min="13" max="13" width="21.1640625" style="120" customWidth="1"/>
    <col min="14" max="14" width="17" style="120" customWidth="1"/>
    <col min="15" max="15" width="16.83203125" style="120" customWidth="1"/>
    <col min="16" max="16" width="16" style="120" customWidth="1"/>
    <col min="17" max="17" width="14.5" style="120" customWidth="1"/>
    <col min="18" max="18" width="16.1640625" style="120" customWidth="1"/>
    <col min="19" max="22" width="9.33203125" style="120"/>
    <col min="23" max="23" width="55" style="120" customWidth="1"/>
    <col min="24" max="16384" width="9.33203125" style="120"/>
  </cols>
  <sheetData>
    <row r="1" spans="1:18" ht="42" customHeight="1">
      <c r="A1" s="139" t="s">
        <v>37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</row>
    <row r="2" spans="1:18">
      <c r="A2" s="106" t="s">
        <v>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  <c r="N2" s="107"/>
      <c r="O2" s="107"/>
      <c r="P2" s="108"/>
      <c r="Q2" s="108"/>
      <c r="R2" s="108"/>
    </row>
    <row r="3" spans="1:18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  <c r="N3" s="107"/>
      <c r="O3" s="107"/>
      <c r="P3" s="108"/>
      <c r="Q3" s="108"/>
      <c r="R3" s="108"/>
    </row>
    <row r="4" spans="1:18" ht="20.25" customHeight="1">
      <c r="A4" s="139" t="s">
        <v>42</v>
      </c>
      <c r="B4" s="139"/>
      <c r="C4" s="139"/>
      <c r="D4" s="139"/>
      <c r="E4" s="139"/>
      <c r="F4" s="139"/>
      <c r="G4" s="139"/>
      <c r="H4" s="139"/>
      <c r="I4" s="106"/>
      <c r="J4" s="106"/>
      <c r="K4" s="106"/>
      <c r="L4" s="106"/>
      <c r="M4" s="107"/>
      <c r="N4" s="107"/>
      <c r="O4" s="107"/>
      <c r="P4" s="108"/>
      <c r="Q4" s="108"/>
      <c r="R4" s="108"/>
    </row>
    <row r="6" spans="1:18">
      <c r="A6" s="148" t="s">
        <v>0</v>
      </c>
      <c r="B6" s="167" t="s">
        <v>1</v>
      </c>
      <c r="C6" s="158" t="s">
        <v>6</v>
      </c>
      <c r="D6" s="159"/>
      <c r="E6" s="160" t="s">
        <v>7</v>
      </c>
      <c r="F6" s="161"/>
      <c r="G6" s="165" t="s">
        <v>29</v>
      </c>
      <c r="H6" s="162" t="s">
        <v>8</v>
      </c>
      <c r="I6" s="163"/>
      <c r="J6" s="164"/>
      <c r="K6" s="173" t="s">
        <v>15</v>
      </c>
      <c r="L6" s="174"/>
      <c r="M6" s="174"/>
      <c r="N6" s="175"/>
      <c r="O6" s="150" t="s">
        <v>9</v>
      </c>
      <c r="P6" s="176" t="s">
        <v>13</v>
      </c>
      <c r="Q6" s="171" t="s">
        <v>14</v>
      </c>
      <c r="R6" s="172"/>
    </row>
    <row r="7" spans="1:18" ht="69.75" customHeight="1">
      <c r="A7" s="149"/>
      <c r="B7" s="168"/>
      <c r="C7" s="109" t="s">
        <v>3</v>
      </c>
      <c r="D7" s="109" t="s">
        <v>2</v>
      </c>
      <c r="E7" s="110" t="s">
        <v>3</v>
      </c>
      <c r="F7" s="111" t="s">
        <v>10</v>
      </c>
      <c r="G7" s="166"/>
      <c r="H7" s="110" t="s">
        <v>3</v>
      </c>
      <c r="I7" s="112" t="s">
        <v>11</v>
      </c>
      <c r="J7" s="111" t="s">
        <v>10</v>
      </c>
      <c r="K7" s="110" t="s">
        <v>3</v>
      </c>
      <c r="L7" s="112" t="s">
        <v>12</v>
      </c>
      <c r="M7" s="113" t="s">
        <v>4</v>
      </c>
      <c r="N7" s="111" t="s">
        <v>10</v>
      </c>
      <c r="O7" s="151"/>
      <c r="P7" s="177"/>
      <c r="Q7" s="110" t="s">
        <v>3</v>
      </c>
      <c r="R7" s="111" t="s">
        <v>10</v>
      </c>
    </row>
    <row r="8" spans="1:18">
      <c r="A8" s="114">
        <v>1</v>
      </c>
      <c r="B8" s="114">
        <v>2</v>
      </c>
      <c r="C8" s="114">
        <v>3</v>
      </c>
      <c r="D8" s="114">
        <v>4</v>
      </c>
      <c r="E8" s="114">
        <v>5</v>
      </c>
      <c r="F8" s="114">
        <v>6</v>
      </c>
      <c r="G8" s="114">
        <v>7</v>
      </c>
      <c r="H8" s="114">
        <v>8</v>
      </c>
      <c r="I8" s="114">
        <v>9</v>
      </c>
      <c r="J8" s="114">
        <v>10</v>
      </c>
      <c r="K8" s="114">
        <v>11</v>
      </c>
      <c r="L8" s="114">
        <v>12</v>
      </c>
      <c r="M8" s="114">
        <v>13</v>
      </c>
      <c r="N8" s="114">
        <v>14</v>
      </c>
      <c r="O8" s="114">
        <v>15</v>
      </c>
      <c r="P8" s="114">
        <v>16</v>
      </c>
      <c r="Q8" s="114">
        <v>17</v>
      </c>
      <c r="R8" s="114">
        <v>18</v>
      </c>
    </row>
    <row r="9" spans="1:18" ht="46.5" customHeight="1">
      <c r="A9" s="145" t="s">
        <v>135</v>
      </c>
      <c r="B9" s="146"/>
      <c r="C9" s="146"/>
      <c r="D9" s="146"/>
      <c r="E9" s="146"/>
      <c r="F9" s="146"/>
      <c r="G9" s="146"/>
      <c r="H9" s="147"/>
      <c r="I9" s="114"/>
      <c r="J9" s="114"/>
      <c r="K9" s="114"/>
      <c r="L9" s="114"/>
      <c r="M9" s="114"/>
      <c r="N9" s="114"/>
      <c r="O9" s="114"/>
      <c r="P9" s="114"/>
      <c r="Q9" s="114"/>
      <c r="R9" s="114"/>
    </row>
    <row r="10" spans="1:18" ht="12.75" customHeight="1">
      <c r="A10" s="91"/>
      <c r="B10" s="141" t="s">
        <v>16</v>
      </c>
      <c r="C10" s="142"/>
      <c r="D10" s="142"/>
      <c r="E10" s="142"/>
      <c r="F10" s="14"/>
      <c r="G10" s="14"/>
      <c r="H10" s="14"/>
      <c r="I10" s="119"/>
      <c r="J10" s="92"/>
      <c r="K10" s="8"/>
      <c r="L10" s="137"/>
      <c r="M10" s="98"/>
      <c r="N10" s="8"/>
      <c r="O10" s="98"/>
      <c r="P10" s="91"/>
      <c r="Q10" s="115"/>
      <c r="R10" s="115"/>
    </row>
    <row r="11" spans="1:18">
      <c r="A11" s="91">
        <v>1</v>
      </c>
      <c r="B11" s="10" t="s">
        <v>269</v>
      </c>
      <c r="C11" s="11" t="s">
        <v>43</v>
      </c>
      <c r="D11" s="11" t="s">
        <v>43</v>
      </c>
      <c r="E11" s="12" t="s">
        <v>44</v>
      </c>
      <c r="F11" s="12" t="s">
        <v>44</v>
      </c>
      <c r="G11" s="4" t="s">
        <v>18</v>
      </c>
      <c r="H11" s="3">
        <v>0.7</v>
      </c>
      <c r="I11" s="92">
        <v>-0.35</v>
      </c>
      <c r="J11" s="92">
        <f>H11+I11</f>
        <v>0.35</v>
      </c>
      <c r="K11" s="8">
        <v>8787.2800000000007</v>
      </c>
      <c r="L11" s="137">
        <v>0</v>
      </c>
      <c r="M11" s="386">
        <v>-4393.62</v>
      </c>
      <c r="N11" s="8">
        <f t="shared" ref="N11:N83" si="0">K11+L11+M11</f>
        <v>4393.66</v>
      </c>
      <c r="O11" s="8">
        <f>N11-K11</f>
        <v>-4393.62</v>
      </c>
      <c r="P11" s="385" t="inlineStr">
        <is>
          <t>Разборка стальных водогазопроводных труб диаметром до 25 мм — 35 м (dy25 — 5 м, dy20 — 4 м, dy15 — 26 м) по ведомости демонтажа 23/085-И-ИОС2.ВР, поз. 4–6: из 70 м сметы 2018 г. сохранено 35 м, 35 м исключено; добавленный объём снят.</t>
        </is>
      </c>
      <c r="Q11" s="94" t="s">
        <v>192</v>
      </c>
      <c r="R11" s="94" t="inlineStr">
        <is>
          <t>23/085-И-ИОС2, физ. л. 1–25; 23/085-И-ИОС3, физ. л. 1–18; отдельная ВОР демонтажа не представлена</t>
        </is>
      </c>
    </row>
    <row r="12" spans="1:18">
      <c r="A12" s="91">
        <v>2</v>
      </c>
      <c r="B12" s="10" t="s">
        <v>270</v>
      </c>
      <c r="C12" s="11" t="s">
        <v>45</v>
      </c>
      <c r="D12" s="11" t="s">
        <v>45</v>
      </c>
      <c r="E12" s="12" t="s">
        <v>46</v>
      </c>
      <c r="F12" s="12" t="s">
        <v>46</v>
      </c>
      <c r="G12" s="4" t="s">
        <v>18</v>
      </c>
      <c r="H12" s="3">
        <v>0.2</v>
      </c>
      <c r="I12" s="92">
        <v>0.33</v>
      </c>
      <c r="J12" s="92">
        <f t="shared" ref="J12:J65" si="1">H12+I12</f>
        <v>0.53</v>
      </c>
      <c r="K12" s="8">
        <v>5723.46</v>
      </c>
      <c r="L12" s="8">
        <v>27813.58</v>
      </c>
      <c r="M12" s="8"/>
      <c r="N12" s="8">
        <f t="shared" si="0"/>
        <v>33537.04</v>
      </c>
      <c r="O12" s="8">
        <f>N12-K12</f>
        <v>27813.58</v>
      </c>
      <c r="P12" s="385" t="inlineStr">
        <is>
          <t>Разборка стальных водогазопроводных труб dy50 — 53 м (ИОС2.ВР, поз. 14): 20 м по смете 2018 г. и 33 м добавлено. Трубы dy32 и dy40 (74 + 3 м) и dy80–dy100 (6 + 8 + 50 м) учтены отдельными позициями по той же ведомости.</t>
        </is>
      </c>
      <c r="Q12" s="94" t="s">
        <v>192</v>
      </c>
      <c r="R12" s="94" t="inlineStr">
        <is>
          <t>23/085-И-ИОС2, физ. л. 1–25; 23/085-И-ИОС3, физ. л. 1–18; отдельная ВОР демонтажа не представлена</t>
        </is>
      </c>
    </row>
    <row r="13" spans="1:18">
      <c r="A13" s="91">
        <v>3</v>
      </c>
      <c r="B13" s="10" t="s">
        <v>271</v>
      </c>
      <c r="C13" s="11" t="s">
        <v>47</v>
      </c>
      <c r="D13" s="11" t="s">
        <v>47</v>
      </c>
      <c r="E13" s="12" t="s">
        <v>48</v>
      </c>
      <c r="F13" s="12" t="s">
        <v>48</v>
      </c>
      <c r="G13" s="4" t="s">
        <v>18</v>
      </c>
      <c r="H13" s="5">
        <v>0.09</v>
      </c>
      <c r="I13" s="9">
        <v>0.51</v>
      </c>
      <c r="J13" s="92">
        <f t="shared" si="1"/>
        <v>0.6</v>
      </c>
      <c r="K13" s="8">
        <v>2984.64</v>
      </c>
      <c r="L13" s="137">
        <v>53619.33</v>
      </c>
      <c r="M13" s="387">
        <v>0</v>
      </c>
      <c r="N13" s="8">
        <f t="shared" si="0"/>
        <v>56603.97</v>
      </c>
      <c r="O13" s="8">
        <f t="shared" ref="O13:O65" si="2">N13-K13</f>
        <v>53619.33</v>
      </c>
      <c r="P13" s="385" t="inlineStr">
        <is>
          <t>Демонтаж чугунных канализационных труб d50 — 60 м (9 м по смете 2018 г. и 51 м добавлено) по ведомости демонтажа ИОС3.ВР, поз. 1.</t>
        </is>
      </c>
      <c r="Q13" s="94" t="s">
        <v>192</v>
      </c>
      <c r="R13" s="94" t="inlineStr">
        <is>
          <t>23/085-И-ИОС2, физ. л. 1–25; 23/085-И-ИОС3, физ. л. 1–18; отдельная ВОР демонтажа не представлена</t>
        </is>
      </c>
    </row>
    <row r="14" spans="1:18">
      <c r="A14" s="91">
        <v>4</v>
      </c>
      <c r="B14" s="10" t="s">
        <v>272</v>
      </c>
      <c r="C14" s="11" t="s">
        <v>49</v>
      </c>
      <c r="D14" s="11" t="s">
        <v>49</v>
      </c>
      <c r="E14" s="12" t="s">
        <v>50</v>
      </c>
      <c r="F14" s="12" t="s">
        <v>50</v>
      </c>
      <c r="G14" s="4" t="s">
        <v>18</v>
      </c>
      <c r="H14" s="5">
        <v>0.17</v>
      </c>
      <c r="I14" s="7">
        <v>0.25</v>
      </c>
      <c r="J14" s="92">
        <f t="shared" si="1"/>
        <v>0.42000000000000004</v>
      </c>
      <c r="K14" s="8">
        <v>6832.88</v>
      </c>
      <c r="L14" s="137">
        <v>31855.80</v>
      </c>
      <c r="M14" s="92"/>
      <c r="N14" s="8">
        <f t="shared" si="0"/>
        <v>38688.68</v>
      </c>
      <c r="O14" s="8">
        <f>N14-K14</f>
        <v>31855.80</v>
      </c>
      <c r="P14" s="385" t="inlineStr">
        <is>
          <t>Демонтаж чугунных канализационных труб d100 — 42 м (17 м по смете 2018 г. и 25 м добавлено) по ведомости демонтажа ИОС3.ВР, поз. 2.</t>
        </is>
      </c>
      <c r="Q14" s="94" t="s">
        <v>192</v>
      </c>
      <c r="R14" s="94" t="inlineStr">
        <is>
          <t>23/085-И-ИОС2, физ. л. 1–25; 23/085-И-ИОС3, физ. л. 1–18; отдельная ВОР демонтажа не представлена</t>
        </is>
      </c>
    </row>
    <row r="15" spans="1:18">
      <c r="A15" s="91">
        <v>5</v>
      </c>
      <c r="B15" s="10" t="s">
        <v>292</v>
      </c>
      <c r="C15" s="11" t="s">
        <v>51</v>
      </c>
      <c r="D15" s="11" t="s">
        <v>51</v>
      </c>
      <c r="E15" s="12" t="s">
        <v>52</v>
      </c>
      <c r="F15" s="12" t="s">
        <v>293</v>
      </c>
      <c r="G15" s="4" t="s">
        <v>20</v>
      </c>
      <c r="H15" s="5">
        <v>0.06</v>
      </c>
      <c r="I15" s="5">
        <v>0.16</v>
      </c>
      <c r="J15" s="92">
        <f t="shared" si="1"/>
        <v>0.22</v>
      </c>
      <c r="K15" s="8">
        <v>198.16</v>
      </c>
      <c r="L15" s="8">
        <v>1675.49</v>
      </c>
      <c r="M15" s="8"/>
      <c r="N15" s="8">
        <f t="shared" si="0"/>
        <v>1873.65</v>
      </c>
      <c r="O15" s="8">
        <f t="shared" si="2"/>
        <v>1675.49</v>
      </c>
      <c r="P15" s="385" t="inlineStr">
        <is>
          <t>Демонтаж водоразборной арматуры — 22 шт.: краны шаровые dy15 — 14, смесители — 7, смеситель душевой — 1 (ведомость демонтажа 23/085-И-ИОС2.ВР, поз. 9, 11, 12); 6 шт. по смете 2018 г. и 16 шт. добавлено.</t>
        </is>
      </c>
      <c r="Q15" s="94" t="s">
        <v>192</v>
      </c>
      <c r="R15" s="94" t="inlineStr">
        <is>
          <t>23/085-И-ИОС2, физ. л. 1–25; 23/085-И-ИОС3, физ. л. 1–18; отдельная ВОР демонтажа не представлена</t>
        </is>
      </c>
    </row>
    <row r="16" spans="1:18">
      <c r="A16" s="91">
        <v>6</v>
      </c>
      <c r="B16" s="10" t="s">
        <v>273</v>
      </c>
      <c r="C16" s="11" t="s">
        <v>53</v>
      </c>
      <c r="D16" s="11" t="s">
        <v>53</v>
      </c>
      <c r="E16" s="12" t="s">
        <v>54</v>
      </c>
      <c r="F16" s="12" t="s">
        <v>54</v>
      </c>
      <c r="G16" s="4" t="s">
        <v>55</v>
      </c>
      <c r="H16" s="5">
        <v>0.04</v>
      </c>
      <c r="I16" s="6">
        <v>0.03</v>
      </c>
      <c r="J16" s="92">
        <f t="shared" si="1"/>
        <v>0.07</v>
      </c>
      <c r="K16" s="8">
        <v>1117.71</v>
      </c>
      <c r="L16" s="137">
        <v>2657.4</v>
      </c>
      <c r="M16" s="92"/>
      <c r="N16" s="8">
        <f t="shared" si="0"/>
        <v>3775.11</v>
      </c>
      <c r="O16" s="8">
        <f t="shared" si="2"/>
        <v>2657.4</v>
      </c>
      <c r="P16" s="385" t="inlineStr">
        <is>
          <t>Демонтаж умывальников (раковин) — 7 шт. по ведомости демонтажа 23/085-И-ИОС3.ВР, поз. 5: 4 шт. по смете 2018 г. и 3 шт. добавлено.</t>
        </is>
      </c>
      <c r="Q16" s="94" t="s">
        <v>192</v>
      </c>
      <c r="R16" s="94" t="inlineStr">
        <is>
          <t>23/085-И-ИОС2, физ. л. 1–25; 23/085-И-ИОС3, физ. л. 1–18; отдельная ВОР демонтажа не представлена</t>
        </is>
      </c>
    </row>
    <row r="17" spans="1:18">
      <c r="A17" s="91">
        <v>7</v>
      </c>
      <c r="B17" s="10" t="s">
        <v>274</v>
      </c>
      <c r="C17" s="11" t="s">
        <v>56</v>
      </c>
      <c r="D17" s="11" t="s">
        <v>56</v>
      </c>
      <c r="E17" s="12" t="s">
        <v>57</v>
      </c>
      <c r="F17" s="12" t="s">
        <v>57</v>
      </c>
      <c r="G17" s="4" t="s">
        <v>55</v>
      </c>
      <c r="H17" s="5">
        <v>0.04</v>
      </c>
      <c r="I17" s="7">
        <v>0.03</v>
      </c>
      <c r="J17" s="92">
        <f t="shared" si="1"/>
        <v>0.07</v>
      </c>
      <c r="K17" s="8">
        <v>2695.27</v>
      </c>
      <c r="L17" s="8">
        <v>6408.52</v>
      </c>
      <c r="M17" s="8"/>
      <c r="N17" s="8">
        <f t="shared" si="0"/>
        <v>9103.79</v>
      </c>
      <c r="O17" s="8">
        <f t="shared" si="2"/>
        <v>6408.52</v>
      </c>
      <c r="P17" s="385" t="inlineStr">
        <is>
          <t>Демонтаж унитазов со смывным бачком — 7 шт. по ведомости демонтажа 23/085-И-ИОС3.ВР, поз. 4: 4 шт. по смете 2018 г. и 3 шт. добавлено.</t>
        </is>
      </c>
      <c r="Q17" s="94" t="s">
        <v>192</v>
      </c>
      <c r="R17" s="94" t="inlineStr">
        <is>
          <t>23/085-И-ИОС2, физ. л. 1–25; 23/085-И-ИОС3, физ. л. 1–18; отдельная ВОР демонтажа не представлена</t>
        </is>
      </c>
    </row>
    <row r="18" spans="1:18">
      <c r="A18" s="91">
        <v>8</v>
      </c>
      <c r="B18" s="10">
        <v>8</v>
      </c>
      <c r="C18" s="11" t="s">
        <v>58</v>
      </c>
      <c r="D18" s="11" t="s">
        <v>58</v>
      </c>
      <c r="E18" s="12" t="s">
        <v>59</v>
      </c>
      <c r="F18" s="12" t="s">
        <v>59</v>
      </c>
      <c r="G18" s="4" t="s">
        <v>55</v>
      </c>
      <c r="H18" s="5">
        <v>0.01</v>
      </c>
      <c r="I18" s="119"/>
      <c r="J18" s="92">
        <f t="shared" si="1"/>
        <v>0.01</v>
      </c>
      <c r="K18" s="8">
        <v>760.82</v>
      </c>
      <c r="L18" s="8"/>
      <c r="M18" s="8"/>
      <c r="N18" s="8">
        <f t="shared" si="0"/>
        <v>760.82</v>
      </c>
      <c r="O18" s="8">
        <f t="shared" si="2"/>
        <v>0</v>
      </c>
      <c r="P18" s="385" t="inlineStr">
        <is>
          <t>Сохранён демонтаж душевого поддона — 1 шт. по ведомости демонтажа ИОС3.ВР, поз. 6.</t>
        </is>
      </c>
      <c r="Q18" s="94" t="s">
        <v>192</v>
      </c>
      <c r="R18" s="94" t="inlineStr">
        <is>
          <t>23/085-И-ИОС2, физ. л. 1–25; 23/085-И-ИОС3, физ. л. 1–18; отдельная ВОР демонтажа не представлена</t>
        </is>
      </c>
    </row>
    <row r="19" spans="1:18">
      <c r="A19" s="91">
        <v>9</v>
      </c>
      <c r="B19" s="10" t="s">
        <v>275</v>
      </c>
      <c r="C19" s="11" t="s">
        <v>21</v>
      </c>
      <c r="D19" s="11" t="s">
        <v>21</v>
      </c>
      <c r="E19" s="12" t="s">
        <v>22</v>
      </c>
      <c r="F19" s="12" t="s">
        <v>22</v>
      </c>
      <c r="G19" s="4" t="s">
        <v>19</v>
      </c>
      <c r="H19" s="13">
        <v>0.19359999999999999</v>
      </c>
      <c r="I19" s="9">
        <v>3.2118</v>
      </c>
      <c r="J19" s="95">
        <f t="shared" si="1"/>
        <v>3.4054</v>
      </c>
      <c r="K19" s="8">
        <v>21.98</v>
      </c>
      <c r="L19" s="8">
        <v>791.54</v>
      </c>
      <c r="M19" s="8"/>
      <c r="N19" s="8">
        <f t="shared" si="0"/>
        <v>813.52</v>
      </c>
      <c r="O19" s="8">
        <f t="shared" si="2"/>
        <v>791.54</v>
      </c>
      <c r="P19" s="385" t="inlineStr">
        <is>
          <t>Погрузка отходов демонтажа ВК — 3,4054 т: металл 0,837 + 1,6151 т (23/085-И-ИОС2.ВР) и 0,9288 т (23/085-И-ИОС3.ВР), керамика 0,0245 т (23/085-И-ООС2-ТЧ, прил. А); 0,1936 т по смете 2018 г. и 3,2118 т добавлено.</t>
        </is>
      </c>
      <c r="Q19" s="94" t="s">
        <v>192</v>
      </c>
      <c r="R19" s="94" t="inlineStr">
        <is>
          <t>23/085-И-ИОС2, физ. л. 1–25; 23/085-И-ИОС3, физ. л. 1–18; отдельная ВОР демонтажа не представлена</t>
        </is>
      </c>
    </row>
    <row r="20" spans="1:18">
      <c r="A20" s="91">
        <v>10</v>
      </c>
      <c r="B20" s="10" t="s">
        <v>276</v>
      </c>
      <c r="C20" s="11" t="s">
        <v>23</v>
      </c>
      <c r="D20" s="11" t="s">
        <v>219</v>
      </c>
      <c r="E20" s="12" t="s">
        <v>24</v>
      </c>
      <c r="F20" s="12" t="s">
        <v>195</v>
      </c>
      <c r="G20" s="4" t="s">
        <v>19</v>
      </c>
      <c r="H20" s="13">
        <v>0.19359999999999999</v>
      </c>
      <c r="I20" s="13">
        <v>3.2118</v>
      </c>
      <c r="J20" s="92">
        <f t="shared" si="1"/>
        <v>3.4054</v>
      </c>
      <c r="K20" s="8">
        <v>51.49</v>
      </c>
      <c r="L20" s="8">
        <v>1743.06</v>
      </c>
      <c r="M20" s="8">
        <v>0</v>
      </c>
      <c r="N20" s="8">
        <f t="shared" si="0"/>
        <v>1794.55</v>
      </c>
      <c r="O20" s="8">
        <f>N20-K20</f>
        <v>1743.06</v>
      </c>
      <c r="P20" s="385" t="inlineStr">
        <is>
          <t>Перевозка отходов демонтажа ВК на расстояние до 23 км — 3,4054 т (масса — по строке 19): 0,1936 т по смете 2018 г. и 3,2118 т добавлено.</t>
        </is>
      </c>
      <c r="Q20" s="94" t="s">
        <v>192</v>
      </c>
      <c r="R20" s="94" t="inlineStr">
        <is>
          <t>23/085-И-ИОС2, физ. л. 1–25; 23/085-И-ИОС3, физ. л. 1–18; отдельная ВОР демонтажа не представлена</t>
        </is>
      </c>
    </row>
    <row r="21" spans="1:18" ht="19.5" customHeight="1">
      <c r="A21" s="91"/>
      <c r="B21" s="141" t="s">
        <v>60</v>
      </c>
      <c r="C21" s="142"/>
      <c r="D21" s="142"/>
      <c r="E21" s="142"/>
      <c r="F21" s="14"/>
      <c r="G21" s="14"/>
      <c r="H21" s="14"/>
      <c r="I21" s="2"/>
      <c r="J21" s="92"/>
      <c r="K21" s="8"/>
      <c r="L21" s="8"/>
      <c r="M21" s="8"/>
      <c r="N21" s="8"/>
      <c r="O21" s="8"/>
      <c r="P21" s="93"/>
      <c r="Q21" s="96"/>
      <c r="R21" s="96"/>
    </row>
    <row r="22" spans="1:18">
      <c r="A22" s="91">
        <v>11</v>
      </c>
      <c r="B22" s="10" t="s">
        <v>277</v>
      </c>
      <c r="C22" s="11" t="s">
        <v>61</v>
      </c>
      <c r="D22" s="11" t="s">
        <v>61</v>
      </c>
      <c r="E22" s="12" t="s">
        <v>62</v>
      </c>
      <c r="F22" s="12" t="s">
        <v>62</v>
      </c>
      <c r="G22" s="4" t="s">
        <v>63</v>
      </c>
      <c r="H22" s="3">
        <v>4.5</v>
      </c>
      <c r="I22" s="13">
        <v>0.3</v>
      </c>
      <c r="J22" s="92">
        <f t="shared" si="1"/>
        <v>4.8</v>
      </c>
      <c r="K22" s="8">
        <v>15068.15</v>
      </c>
      <c r="L22" s="8">
        <v>1930.21</v>
      </c>
      <c r="M22" s="8"/>
      <c r="N22" s="8">
        <f t="shared" si="0"/>
        <v>16998.36</v>
      </c>
      <c r="O22" s="8">
        <f t="shared" si="2"/>
        <v>1930.21</v>
      </c>
      <c r="P22" s="385" t="inlineStr">
        <is>
          <t>Изоляция трубопроводов PP-R Ø40 трубками Energoflex Super 13×42 — 48 м (45 м по смете 2018 г. и 3 м добавлено) по ИОС2.СО, лист 1, поз. 9.</t>
        </is>
      </c>
      <c r="Q22" s="94" t="s">
        <v>192</v>
      </c>
      <c r="R22" s="94" t="inlineStr">
        <is>
          <t>23/085-И-ИОС2: ТЧ, графика и спецификация (физ. л. 1–25); каталог ANTARUS (физ. л. 51–58)</t>
        </is>
      </c>
    </row>
    <row r="23" spans="1:18">
      <c r="A23" s="91">
        <v>12</v>
      </c>
      <c r="B23" s="10">
        <v>12</v>
      </c>
      <c r="C23" s="11" t="s">
        <v>64</v>
      </c>
      <c r="D23" s="11" t="s">
        <v>64</v>
      </c>
      <c r="E23" s="12" t="s">
        <v>65</v>
      </c>
      <c r="F23" s="12" t="s">
        <v>65</v>
      </c>
      <c r="G23" s="4" t="s">
        <v>66</v>
      </c>
      <c r="H23" s="5">
        <v>36.75</v>
      </c>
      <c r="I23" s="2">
        <v>-36.75</v>
      </c>
      <c r="J23" s="92">
        <f t="shared" si="1"/>
        <v>0</v>
      </c>
      <c r="K23" s="8">
        <v>967.61</v>
      </c>
      <c r="L23" s="8"/>
      <c r="M23" s="8">
        <v>-967.61</v>
      </c>
      <c r="N23" s="8">
        <f t="shared" si="0"/>
        <v>0</v>
      </c>
      <c r="O23" s="8">
        <f t="shared" si="2"/>
        <v>-967.61</v>
      </c>
      <c r="P23" s="385" t="inlineStr">
        <is>
          <t>Исключено: трубки теплоизоляционные из вспененного полиэтилена (36,75 м) по утверждённой смете 2018 г.; теплоизоляция принята Energoflex Super 13×42 (ИОС2.СО, лист 1, поз. 9; строки 22, 86).</t>
        </is>
      </c>
      <c r="Q23" s="94" t="s">
        <v>192</v>
      </c>
      <c r="R23" s="94" t="inlineStr">
        <is>
          <t>23/085-И-ИОС2: ТЧ, графика и спецификация (физ. л. 1–25); каталог ANTARUS (физ. л. 51–58)</t>
        </is>
      </c>
    </row>
    <row r="24" spans="1:18">
      <c r="A24" s="91">
        <v>13</v>
      </c>
      <c r="B24" s="10">
        <v>13</v>
      </c>
      <c r="C24" s="11" t="s">
        <v>67</v>
      </c>
      <c r="D24" s="11" t="s">
        <v>67</v>
      </c>
      <c r="E24" s="12" t="s">
        <v>68</v>
      </c>
      <c r="F24" s="12" t="s">
        <v>68</v>
      </c>
      <c r="G24" s="4" t="s">
        <v>66</v>
      </c>
      <c r="H24" s="3">
        <v>10.5</v>
      </c>
      <c r="I24" s="2">
        <v>-10.5</v>
      </c>
      <c r="J24" s="92">
        <f t="shared" si="1"/>
        <v>0</v>
      </c>
      <c r="K24" s="8">
        <v>311.22000000000003</v>
      </c>
      <c r="L24" s="8"/>
      <c r="M24" s="8">
        <v>-311.22000000000003</v>
      </c>
      <c r="N24" s="8">
        <f t="shared" si="0"/>
        <v>0</v>
      </c>
      <c r="O24" s="8">
        <f t="shared" si="2"/>
        <v>-311.22000000000003</v>
      </c>
      <c r="P24" s="385" t="inlineStr">
        <is>
          <t>Исключено: трубки теплоизоляционные из вспененного полиэтилена (10,5 м) по утверждённой смете 2018 г.; теплоизоляция принята Energoflex Super 13×42 (ИОС2.СО, лист 1, поз. 9; строки 22, 86).</t>
        </is>
      </c>
      <c r="Q24" s="94" t="s">
        <v>192</v>
      </c>
      <c r="R24" s="94" t="inlineStr">
        <is>
          <t>23/085-И-ИОС2: ТЧ, графика и спецификация (физ. л. 1–25); каталог ANTARUS (физ. л. 51–58)</t>
        </is>
      </c>
    </row>
    <row r="25" spans="1:18">
      <c r="A25" s="91">
        <v>14</v>
      </c>
      <c r="B25" s="10">
        <v>14</v>
      </c>
      <c r="C25" s="11" t="s">
        <v>69</v>
      </c>
      <c r="D25" s="11" t="s">
        <v>69</v>
      </c>
      <c r="E25" s="12" t="s">
        <v>70</v>
      </c>
      <c r="F25" s="12" t="s">
        <v>70</v>
      </c>
      <c r="G25" s="4" t="s">
        <v>71</v>
      </c>
      <c r="H25" s="5">
        <v>0.35</v>
      </c>
      <c r="I25" s="2">
        <v>-0.35</v>
      </c>
      <c r="J25" s="92">
        <f t="shared" si="1"/>
        <v>0</v>
      </c>
      <c r="K25" s="8">
        <v>46118.95</v>
      </c>
      <c r="L25" s="8"/>
      <c r="M25" s="8">
        <v>-46118.95</v>
      </c>
      <c r="N25" s="8">
        <f t="shared" si="0"/>
        <v>0</v>
      </c>
      <c r="O25" s="8">
        <f t="shared" si="2"/>
        <v>-46118.95</v>
      </c>
      <c r="P25" s="385" t="inlineStr">
        <is>
          <t>Исключено: прокладка напорных полиэтиленовых труб до 20 мм (35 м) по утверждённой смете 2018 г.; трубопроводы В1 приняты из стальных и полипропиленовых PP-R труб (ИОС2.СО, лист 1, поз. 2–8).</t>
        </is>
      </c>
      <c r="Q25" s="94" t="s">
        <v>192</v>
      </c>
      <c r="R25" s="94" t="inlineStr">
        <is>
          <t>23/085-И-ИОС2: ТЧ, графика и спецификация (физ. л. 1–25); каталог ANTARUS (физ. л. 51–58)</t>
        </is>
      </c>
    </row>
    <row r="26" spans="1:18">
      <c r="A26" s="91">
        <v>15</v>
      </c>
      <c r="B26" s="10">
        <v>15</v>
      </c>
      <c r="C26" s="11" t="s">
        <v>69</v>
      </c>
      <c r="D26" s="11" t="s">
        <v>69</v>
      </c>
      <c r="E26" s="12" t="s">
        <v>70</v>
      </c>
      <c r="F26" s="12" t="s">
        <v>70</v>
      </c>
      <c r="G26" s="4" t="s">
        <v>71</v>
      </c>
      <c r="H26" s="3">
        <v>0.1</v>
      </c>
      <c r="I26" s="2">
        <v>-0.1</v>
      </c>
      <c r="J26" s="92">
        <f t="shared" si="1"/>
        <v>0</v>
      </c>
      <c r="K26" s="8">
        <v>13176.83</v>
      </c>
      <c r="L26" s="8"/>
      <c r="M26" s="8">
        <f>-13176.83</f>
        <v>-13176.83</v>
      </c>
      <c r="N26" s="8">
        <f t="shared" si="0"/>
        <v>0</v>
      </c>
      <c r="O26" s="8">
        <f t="shared" si="2"/>
        <v>-13176.83</v>
      </c>
      <c r="P26" s="385" t="inlineStr">
        <is>
          <t>Исключено: прокладка напорных полиэтиленовых труб до 20 мм (10 м) по утверждённой смете 2018 г.; трубопроводы В1 приняты из стальных и полипропиленовых PP-R труб (ИОС2.СО, лист 1, поз. 2–8).</t>
        </is>
      </c>
      <c r="Q26" s="94" t="s">
        <v>192</v>
      </c>
      <c r="R26" s="94" t="inlineStr">
        <is>
          <t>23/085-И-ИОС2: ТЧ, графика и спецификация (физ. л. 1–25); каталог ANTARUS (физ. л. 51–58)</t>
        </is>
      </c>
    </row>
    <row r="27" spans="1:18">
      <c r="A27" s="91">
        <v>16</v>
      </c>
      <c r="B27" s="10">
        <v>16</v>
      </c>
      <c r="C27" s="11" t="s">
        <v>72</v>
      </c>
      <c r="D27" s="11" t="s">
        <v>72</v>
      </c>
      <c r="E27" s="12" t="s">
        <v>73</v>
      </c>
      <c r="F27" s="12" t="s">
        <v>73</v>
      </c>
      <c r="G27" s="4" t="s">
        <v>25</v>
      </c>
      <c r="H27" s="1">
        <v>2E-3</v>
      </c>
      <c r="I27" s="2">
        <v>-2E-3</v>
      </c>
      <c r="J27" s="92">
        <f t="shared" si="1"/>
        <v>0</v>
      </c>
      <c r="K27" s="8">
        <v>254.72</v>
      </c>
      <c r="L27" s="8"/>
      <c r="M27" s="8">
        <f>-254.72</f>
        <v>-254.72</v>
      </c>
      <c r="N27" s="8">
        <f t="shared" si="0"/>
        <v>0</v>
      </c>
      <c r="O27" s="8">
        <f t="shared" si="2"/>
        <v>-254.72</v>
      </c>
      <c r="P27" s="385" t="inlineStr">
        <is>
          <t>Исключено: подвески пружинные жёсткие (0,002 т) по утверждённой смете 2018 г.; крепление трубопроводов принято хомутами и кронштейнами OSKM (ИОС2.СО, листы 1–2, поз. 17–20).</t>
        </is>
      </c>
      <c r="Q27" s="94" t="s">
        <v>192</v>
      </c>
      <c r="R27" s="94" t="inlineStr">
        <is>
          <t>23/085-И-ИОС2: ТЧ, графика и спецификация (физ. л. 1–25); каталог ANTARUS (физ. л. 51–58)</t>
        </is>
      </c>
    </row>
    <row r="28" spans="1:18">
      <c r="A28" s="91">
        <v>17</v>
      </c>
      <c r="B28" s="10">
        <v>17</v>
      </c>
      <c r="C28" s="11" t="s">
        <v>74</v>
      </c>
      <c r="D28" s="11" t="s">
        <v>74</v>
      </c>
      <c r="E28" s="12" t="s">
        <v>75</v>
      </c>
      <c r="F28" s="12" t="s">
        <v>75</v>
      </c>
      <c r="G28" s="4" t="s">
        <v>76</v>
      </c>
      <c r="H28" s="1">
        <v>7.8E-2</v>
      </c>
      <c r="I28" s="2">
        <v>-7.8E-2</v>
      </c>
      <c r="J28" s="92">
        <f t="shared" si="1"/>
        <v>0</v>
      </c>
      <c r="K28" s="8">
        <v>2444.64</v>
      </c>
      <c r="L28" s="8"/>
      <c r="M28" s="8">
        <v>-2444.64</v>
      </c>
      <c r="N28" s="8">
        <f t="shared" si="0"/>
        <v>0</v>
      </c>
      <c r="O28" s="8">
        <f t="shared" si="2"/>
        <v>-2444.64</v>
      </c>
      <c r="P28" s="385" t="inlineStr">
        <is>
          <t>Исключено: монтаж гибких подводок (7,8 м) по утверждённой смете 2018 г.; гибкие подводки учтены по ИОС2.СО, лист 2, поз. 21–22 (строка 101).</t>
        </is>
      </c>
      <c r="Q28" s="94" t="s">
        <v>192</v>
      </c>
      <c r="R28" s="94" t="inlineStr">
        <is>
          <t>23/085-И-ИОС2: ТЧ, графика и спецификация (физ. л. 1–25); каталог ANTARUS (физ. л. 51–58)</t>
        </is>
      </c>
    </row>
    <row r="29" spans="1:18">
      <c r="A29" s="91">
        <v>18</v>
      </c>
      <c r="B29" s="10">
        <v>18</v>
      </c>
      <c r="C29" s="11" t="s">
        <v>77</v>
      </c>
      <c r="D29" s="11" t="s">
        <v>77</v>
      </c>
      <c r="E29" s="12" t="s">
        <v>78</v>
      </c>
      <c r="F29" s="12" t="s">
        <v>78</v>
      </c>
      <c r="G29" s="4" t="s">
        <v>79</v>
      </c>
      <c r="H29" s="10">
        <v>14</v>
      </c>
      <c r="I29" s="2">
        <v>-14</v>
      </c>
      <c r="J29" s="92">
        <f t="shared" si="1"/>
        <v>0</v>
      </c>
      <c r="K29" s="8">
        <v>1648.82</v>
      </c>
      <c r="L29" s="8"/>
      <c r="M29" s="8">
        <v>-1648.82</v>
      </c>
      <c r="N29" s="8">
        <f t="shared" si="0"/>
        <v>0</v>
      </c>
      <c r="O29" s="8">
        <f t="shared" si="2"/>
        <v>-1648.82</v>
      </c>
      <c r="P29" s="385" t="inlineStr">
        <is>
          <t>Исключено: вентили латунные запорные 15Б3рк (14 шт.) по утверждённой смете 2018 г.; запорная арматура В1 — краны шаровые латунные (ИОС2.СО, лист 1, поз. 11–15; строки 89–96).</t>
        </is>
      </c>
      <c r="Q29" s="94" t="s">
        <v>192</v>
      </c>
      <c r="R29" s="94" t="inlineStr">
        <is>
          <t>23/085-И-ИОС2: ТЧ, графика и спецификация (физ. л. 1–25); каталог ANTARUS (физ. л. 51–58)</t>
        </is>
      </c>
    </row>
    <row r="30" spans="1:18">
      <c r="A30" s="91">
        <v>19</v>
      </c>
      <c r="B30" s="10">
        <v>19</v>
      </c>
      <c r="C30" s="11" t="s">
        <v>80</v>
      </c>
      <c r="D30" s="11" t="s">
        <v>80</v>
      </c>
      <c r="E30" s="12" t="s">
        <v>81</v>
      </c>
      <c r="F30" s="12" t="s">
        <v>81</v>
      </c>
      <c r="G30" s="4" t="s">
        <v>79</v>
      </c>
      <c r="H30" s="10">
        <v>2</v>
      </c>
      <c r="I30" s="2">
        <v>-2</v>
      </c>
      <c r="J30" s="92">
        <f t="shared" si="1"/>
        <v>0</v>
      </c>
      <c r="K30" s="8">
        <v>322.24</v>
      </c>
      <c r="L30" s="8"/>
      <c r="M30" s="8">
        <v>-322.24</v>
      </c>
      <c r="N30" s="8">
        <f t="shared" si="0"/>
        <v>0</v>
      </c>
      <c r="O30" s="8">
        <f t="shared" si="2"/>
        <v>-322.24</v>
      </c>
      <c r="P30" s="385" t="inlineStr">
        <is>
          <t>Исключено: вентили латунные запорные 15Б3рк (2 шт.) по утверждённой смете 2018 г.; запорная арматура В1 — краны шаровые латунные (ИОС2.СО, лист 1, поз. 11–15; строки 89–96).</t>
        </is>
      </c>
      <c r="Q30" s="94" t="s">
        <v>192</v>
      </c>
      <c r="R30" s="94" t="inlineStr">
        <is>
          <t>23/085-И-ИОС2: ТЧ, графика и спецификация (физ. л. 1–25); каталог ANTARUS (физ. л. 51–58)</t>
        </is>
      </c>
    </row>
    <row r="31" spans="1:18">
      <c r="A31" s="91">
        <v>20</v>
      </c>
      <c r="B31" s="10">
        <v>20</v>
      </c>
      <c r="C31" s="11" t="s">
        <v>82</v>
      </c>
      <c r="D31" s="11" t="s">
        <v>82</v>
      </c>
      <c r="E31" s="12" t="s">
        <v>83</v>
      </c>
      <c r="F31" s="12" t="s">
        <v>83</v>
      </c>
      <c r="G31" s="4" t="s">
        <v>84</v>
      </c>
      <c r="H31" s="10">
        <v>2</v>
      </c>
      <c r="I31" s="2">
        <v>-2</v>
      </c>
      <c r="J31" s="92">
        <f t="shared" si="1"/>
        <v>0</v>
      </c>
      <c r="K31" s="8">
        <v>8083.25</v>
      </c>
      <c r="L31" s="8"/>
      <c r="M31" s="8">
        <v>-8083.25</v>
      </c>
      <c r="N31" s="8">
        <f t="shared" si="0"/>
        <v>0</v>
      </c>
      <c r="O31" s="8">
        <f t="shared" si="2"/>
        <v>-8083.25</v>
      </c>
      <c r="P31" s="385" t="inlineStr">
        <is>
          <t>Исключено: врезки в действующие сети DN50 (2 шт.) по утверждённой смете 2018 г.; врезки в действующие сети в откорректированной ПД не предусмотрены, ПД переработана в полном объёме (письмо ГКУ «Технический центр Департамента культуры» № ТЦ-08-3619/24 от 21.10.2024).</t>
        </is>
      </c>
      <c r="Q31" s="94" t="s">
        <v>192</v>
      </c>
      <c r="R31" s="94" t="inlineStr">
        <is>
          <t>23/085-И-ИОС2: ТЧ, графика и спецификация (физ. л. 1–25); каталог ANTARUS (физ. л. 51–58)</t>
        </is>
      </c>
    </row>
    <row r="32" spans="1:18" ht="15.75" customHeight="1">
      <c r="A32" s="91"/>
      <c r="B32" s="141" t="s">
        <v>85</v>
      </c>
      <c r="C32" s="142"/>
      <c r="D32" s="142"/>
      <c r="E32" s="142"/>
      <c r="F32" s="14"/>
      <c r="G32" s="14"/>
      <c r="H32" s="14"/>
      <c r="I32" s="119"/>
      <c r="J32" s="92"/>
      <c r="K32" s="8"/>
      <c r="L32" s="8"/>
      <c r="M32" s="8"/>
      <c r="N32" s="8"/>
      <c r="O32" s="8"/>
      <c r="P32" s="91"/>
      <c r="Q32" s="97"/>
      <c r="R32" s="97"/>
    </row>
    <row r="33" spans="1:18">
      <c r="A33" s="91">
        <v>21</v>
      </c>
      <c r="B33" s="10">
        <v>21</v>
      </c>
      <c r="C33" s="11" t="s">
        <v>69</v>
      </c>
      <c r="D33" s="11" t="s">
        <v>69</v>
      </c>
      <c r="E33" s="12" t="s">
        <v>70</v>
      </c>
      <c r="F33" s="12" t="s">
        <v>70</v>
      </c>
      <c r="G33" s="4" t="s">
        <v>71</v>
      </c>
      <c r="H33" s="5">
        <v>0.45</v>
      </c>
      <c r="I33" s="2">
        <v>-0.45</v>
      </c>
      <c r="J33" s="92">
        <f t="shared" si="1"/>
        <v>0</v>
      </c>
      <c r="K33" s="8">
        <v>59623.42</v>
      </c>
      <c r="L33" s="8"/>
      <c r="M33" s="8">
        <v>-59623.42</v>
      </c>
      <c r="N33" s="8">
        <f t="shared" si="0"/>
        <v>0</v>
      </c>
      <c r="O33" s="8">
        <f t="shared" si="2"/>
        <v>-59623.42</v>
      </c>
      <c r="P33" s="385" t="inlineStr">
        <is>
          <t>Исключено: прокладка напорных полиэтиленовых труб Т3 (45 м) по утверждённой смете 2018 г.; трубопроводы Т3 приняты из армированных PP-R 20×2,8 (ИОС2.СО, лист 2, поз. 29; строка 116).</t>
        </is>
      </c>
      <c r="Q33" s="94" t="s">
        <v>192</v>
      </c>
      <c r="R33" s="94" t="inlineStr">
        <is>
          <t>23/085-И-ИОС2: ТЧ, графика и спецификация (физ. л. 1–25); каталог ANTARUS (физ. л. 51–58)</t>
        </is>
      </c>
    </row>
    <row r="34" spans="1:18">
      <c r="A34" s="91">
        <v>22</v>
      </c>
      <c r="B34" s="10">
        <v>22</v>
      </c>
      <c r="C34" s="11" t="s">
        <v>72</v>
      </c>
      <c r="D34" s="11" t="s">
        <v>72</v>
      </c>
      <c r="E34" s="12" t="s">
        <v>73</v>
      </c>
      <c r="F34" s="12" t="s">
        <v>73</v>
      </c>
      <c r="G34" s="4" t="s">
        <v>25</v>
      </c>
      <c r="H34" s="1">
        <v>2E-3</v>
      </c>
      <c r="I34" s="2">
        <v>-2E-3</v>
      </c>
      <c r="J34" s="92">
        <f t="shared" si="1"/>
        <v>0</v>
      </c>
      <c r="K34" s="8">
        <v>254.72</v>
      </c>
      <c r="L34" s="8"/>
      <c r="M34" s="8">
        <v>-254.72</v>
      </c>
      <c r="N34" s="8">
        <f t="shared" si="0"/>
        <v>0</v>
      </c>
      <c r="O34" s="8">
        <f t="shared" si="2"/>
        <v>-254.72</v>
      </c>
      <c r="P34" s="385" t="inlineStr">
        <is>
          <t>Исключено: подвески пружинные жёсткие Т3 (0,002 т) по утверждённой смете 2018 г.; крепление трубопроводов Т3 — кронштейны OSKM (ИОС2.СО, лист 2, поз. 32).</t>
        </is>
      </c>
      <c r="Q34" s="94" t="s">
        <v>192</v>
      </c>
      <c r="R34" s="94" t="inlineStr">
        <is>
          <t>23/085-И-ИОС2: ТЧ, графика и спецификация (физ. л. 1–25); каталог ANTARUS (физ. л. 51–58)</t>
        </is>
      </c>
    </row>
    <row r="35" spans="1:18">
      <c r="A35" s="91">
        <v>23</v>
      </c>
      <c r="B35" s="10">
        <v>23</v>
      </c>
      <c r="C35" s="11" t="s">
        <v>77</v>
      </c>
      <c r="D35" s="11" t="s">
        <v>77</v>
      </c>
      <c r="E35" s="12" t="s">
        <v>78</v>
      </c>
      <c r="F35" s="12" t="s">
        <v>78</v>
      </c>
      <c r="G35" s="4" t="s">
        <v>79</v>
      </c>
      <c r="H35" s="10">
        <v>9</v>
      </c>
      <c r="I35" s="2">
        <v>-9</v>
      </c>
      <c r="J35" s="92">
        <f t="shared" si="1"/>
        <v>0</v>
      </c>
      <c r="K35" s="8">
        <v>1059.95</v>
      </c>
      <c r="L35" s="8"/>
      <c r="M35" s="8">
        <v>-1059.95</v>
      </c>
      <c r="N35" s="8">
        <f t="shared" si="0"/>
        <v>0</v>
      </c>
      <c r="O35" s="8">
        <f t="shared" si="2"/>
        <v>-1059.95</v>
      </c>
      <c r="P35" s="385" t="inlineStr">
        <is>
          <t>Исключены вентили латунные 15Б3рк системы Т3 — 9 шт. по смете 2018 г.: запорная арматура Т3 по проекту — краны шаровые dy15, 8 шт. (23/085-И-ИОС2.СО, лист 2, поз. 31), учтены в новых работах.</t>
        </is>
      </c>
      <c r="Q35" s="94" t="s">
        <v>192</v>
      </c>
      <c r="R35" s="94" t="inlineStr">
        <is>
          <t>23/085-И-ИОС2: ТЧ, графика и спецификация (физ. л. 1–25); каталог ANTARUS (физ. л. 51–58)</t>
        </is>
      </c>
    </row>
    <row r="36" spans="1:18">
      <c r="A36" s="91">
        <v>24</v>
      </c>
      <c r="B36" s="10">
        <v>24</v>
      </c>
      <c r="C36" s="11" t="s">
        <v>74</v>
      </c>
      <c r="D36" s="11" t="s">
        <v>74</v>
      </c>
      <c r="E36" s="12" t="s">
        <v>75</v>
      </c>
      <c r="F36" s="12" t="s">
        <v>75</v>
      </c>
      <c r="G36" s="4" t="s">
        <v>76</v>
      </c>
      <c r="H36" s="1">
        <v>4.8000000000000001E-2</v>
      </c>
      <c r="I36" s="2">
        <v>-4.8000000000000001E-2</v>
      </c>
      <c r="J36" s="92">
        <f t="shared" si="1"/>
        <v>0</v>
      </c>
      <c r="K36" s="8">
        <v>1504.31</v>
      </c>
      <c r="L36" s="8"/>
      <c r="M36" s="8">
        <v>-1504.31</v>
      </c>
      <c r="N36" s="8">
        <f t="shared" si="0"/>
        <v>0</v>
      </c>
      <c r="O36" s="8">
        <f t="shared" si="2"/>
        <v>-1504.31</v>
      </c>
      <c r="P36" s="385" t="inlineStr">
        <is>
          <t>Исключено: монтаж гибких подводок Т3 (4,8 м) по утверждённой смете 2018 г.; подводки горячей воды учтены по ИОС2.СО, лист 2, поз. 30 (строка 117).</t>
        </is>
      </c>
      <c r="Q36" s="94" t="s">
        <v>192</v>
      </c>
      <c r="R36" s="94" t="inlineStr">
        <is>
          <t>23/085-И-ИОС2: ТЧ, графика и спецификация (физ. л. 1–25); каталог ANTARUS (физ. л. 51–58)</t>
        </is>
      </c>
    </row>
    <row r="37" spans="1:18">
      <c r="A37" s="91">
        <v>25</v>
      </c>
      <c r="B37" s="10">
        <v>25</v>
      </c>
      <c r="C37" s="11" t="s">
        <v>61</v>
      </c>
      <c r="D37" s="11" t="s">
        <v>61</v>
      </c>
      <c r="E37" s="12" t="s">
        <v>62</v>
      </c>
      <c r="F37" s="12" t="s">
        <v>62</v>
      </c>
      <c r="G37" s="4" t="s">
        <v>63</v>
      </c>
      <c r="H37" s="3">
        <v>4.5</v>
      </c>
      <c r="I37" s="3">
        <v>-4.5</v>
      </c>
      <c r="J37" s="92">
        <f t="shared" si="1"/>
        <v>0</v>
      </c>
      <c r="K37" s="8">
        <v>15068.15</v>
      </c>
      <c r="L37" s="8"/>
      <c r="M37" s="8">
        <v>-15068.15</v>
      </c>
      <c r="N37" s="8">
        <f t="shared" si="0"/>
        <v>0</v>
      </c>
      <c r="O37" s="8">
        <f t="shared" si="2"/>
        <v>-15068.15</v>
      </c>
      <c r="P37" s="385" t="inlineStr">
        <is>
          <t>Исключено: изоляция трубопроводов Т3 (45 м) по утверждённой смете 2018 г.; теплоизоляция трубопроводов Т3 спецификацией ИОС2.СО не предусмотрена.</t>
        </is>
      </c>
      <c r="Q37" s="94" t="s">
        <v>192</v>
      </c>
      <c r="R37" s="94" t="inlineStr">
        <is>
          <t>23/085-И-ИОС2: ТЧ, графика и спецификация (физ. л. 1–25); каталог ANTARUS (физ. л. 51–58)</t>
        </is>
      </c>
    </row>
    <row r="38" spans="1:18">
      <c r="A38" s="91">
        <v>26</v>
      </c>
      <c r="B38" s="10">
        <v>26</v>
      </c>
      <c r="C38" s="11" t="s">
        <v>64</v>
      </c>
      <c r="D38" s="11" t="s">
        <v>64</v>
      </c>
      <c r="E38" s="12" t="s">
        <v>65</v>
      </c>
      <c r="F38" s="12" t="s">
        <v>65</v>
      </c>
      <c r="G38" s="4" t="s">
        <v>66</v>
      </c>
      <c r="H38" s="5">
        <v>47.25</v>
      </c>
      <c r="I38" s="5">
        <v>-47.25</v>
      </c>
      <c r="J38" s="92">
        <f t="shared" si="1"/>
        <v>0</v>
      </c>
      <c r="K38" s="8">
        <v>1244.07</v>
      </c>
      <c r="L38" s="8"/>
      <c r="M38" s="8">
        <v>-1244.07</v>
      </c>
      <c r="N38" s="8">
        <f t="shared" si="0"/>
        <v>0</v>
      </c>
      <c r="O38" s="8">
        <f t="shared" si="2"/>
        <v>-1244.07</v>
      </c>
      <c r="P38" s="385" t="inlineStr">
        <is>
          <t>Исключено: трубки теплоизоляционные Т3 (47,25 м) по утверждённой смете 2018 г.; теплоизоляция трубопроводов Т3 спецификацией ИОС2.СО не предусмотрена.</t>
        </is>
      </c>
      <c r="Q38" s="94" t="s">
        <v>192</v>
      </c>
      <c r="R38" s="94" t="inlineStr">
        <is>
          <t>23/085-И-ИОС2: ТЧ, графика и спецификация (физ. л. 1–25); каталог ANTARUS (физ. л. 51–58)</t>
        </is>
      </c>
    </row>
    <row r="39" spans="1:18">
      <c r="A39" s="91">
        <v>27</v>
      </c>
      <c r="B39" s="10">
        <v>27</v>
      </c>
      <c r="C39" s="11" t="s">
        <v>86</v>
      </c>
      <c r="D39" s="11" t="s">
        <v>86</v>
      </c>
      <c r="E39" s="12" t="s">
        <v>87</v>
      </c>
      <c r="F39" s="12" t="s">
        <v>87</v>
      </c>
      <c r="G39" s="4" t="s">
        <v>84</v>
      </c>
      <c r="H39" s="10">
        <v>2</v>
      </c>
      <c r="I39" s="10">
        <v>-2</v>
      </c>
      <c r="J39" s="92">
        <f t="shared" si="1"/>
        <v>0</v>
      </c>
      <c r="K39" s="8">
        <v>5894.43</v>
      </c>
      <c r="L39" s="8"/>
      <c r="M39" s="8">
        <v>-5894.43</v>
      </c>
      <c r="N39" s="8">
        <f t="shared" si="0"/>
        <v>0</v>
      </c>
      <c r="O39" s="8">
        <f t="shared" si="2"/>
        <v>-5894.43</v>
      </c>
      <c r="P39" s="385" t="inlineStr">
        <is>
          <t>Исключено: врезки в действующие сети DN15 (2 шт.) по утверждённой смете 2018 г.; врезки в действующие сети в откорректированной ПД не предусмотрены, ПД переработана в полном объёме (письмо ГКУ «Технический центр Департамента культуры» № ТЦ-08-3619/24 от 21.10.2024).</t>
        </is>
      </c>
      <c r="Q39" s="94" t="s">
        <v>192</v>
      </c>
      <c r="R39" s="94" t="inlineStr">
        <is>
          <t>23/085-И-ИОС2: ТЧ, графика и спецификация (физ. л. 1–25); каталог ANTARUS (физ. л. 51–58)</t>
        </is>
      </c>
    </row>
    <row r="40" spans="1:18" ht="21" customHeight="1">
      <c r="A40" s="91"/>
      <c r="B40" s="141" t="s">
        <v>88</v>
      </c>
      <c r="C40" s="142"/>
      <c r="D40" s="142"/>
      <c r="E40" s="142"/>
      <c r="F40" s="14"/>
      <c r="G40" s="14"/>
      <c r="H40" s="14"/>
      <c r="I40" s="2"/>
      <c r="J40" s="92"/>
      <c r="K40" s="8"/>
      <c r="L40" s="8"/>
      <c r="M40" s="8"/>
      <c r="N40" s="8"/>
      <c r="O40" s="8"/>
      <c r="P40" s="93" t="s">
        <v>40</v>
      </c>
      <c r="Q40" s="94" t="s">
        <v>192</v>
      </c>
      <c r="R40" s="94" t="s">
        <v>191</v>
      </c>
    </row>
    <row r="41" spans="1:18">
      <c r="A41" s="91">
        <v>28</v>
      </c>
      <c r="B41" s="10" t="s">
        <v>279</v>
      </c>
      <c r="C41" s="11" t="s">
        <v>89</v>
      </c>
      <c r="D41" s="11" t="s">
        <v>278</v>
      </c>
      <c r="E41" s="12" t="s">
        <v>90</v>
      </c>
      <c r="F41" s="12" t="s">
        <v>138</v>
      </c>
      <c r="G41" s="4" t="s">
        <v>91</v>
      </c>
      <c r="H41" s="10">
        <v>6</v>
      </c>
      <c r="I41" s="2">
        <v>6</v>
      </c>
      <c r="J41" s="92">
        <f t="shared" si="1"/>
        <v>12</v>
      </c>
      <c r="K41" s="8">
        <v>22964.45</v>
      </c>
      <c r="L41" s="8">
        <v>74238.81</v>
      </c>
      <c r="M41" s="8">
        <v>-22964.45</v>
      </c>
      <c r="N41" s="8">
        <f t="shared" si="0"/>
        <v>74238.81</v>
      </c>
      <c r="O41" s="8">
        <f t="shared" si="2"/>
        <v>51274.36</v>
      </c>
      <c r="P41" s="385" t="inlineStr">
        <is>
          <t>Добавлено 12 пожарных кранов dy50 в комплекте: вентиль 15б3р, рукав 20 м с головкой ГР-50, ствол РС-50 (23/085-И-ИОС2.СО, лист 3, поз. 37); 6 кранов по смете 2018 г. (с вентилем 1Б1Р) исключены.</t>
        </is>
      </c>
      <c r="Q41" s="94" t="s">
        <v>192</v>
      </c>
      <c r="R41" s="94" t="inlineStr">
        <is>
          <t>ИОС2, физ. стр. 25/59, спецификация, лист 3, п. 37.7; исходная СВР, стр. 249–255; добавленная ЛСР, п. 11.</t>
        </is>
      </c>
    </row>
    <row r="42" spans="1:18">
      <c r="A42" s="91">
        <v>29</v>
      </c>
      <c r="B42" s="10">
        <v>29</v>
      </c>
      <c r="C42" s="11" t="s">
        <v>92</v>
      </c>
      <c r="D42" s="11"/>
      <c r="E42" s="12" t="s">
        <v>93</v>
      </c>
      <c r="F42" s="12"/>
      <c r="G42" s="4" t="s">
        <v>26</v>
      </c>
      <c r="H42" s="10">
        <v>6</v>
      </c>
      <c r="I42" s="2">
        <v>-6</v>
      </c>
      <c r="J42" s="92">
        <f t="shared" si="1"/>
        <v>0</v>
      </c>
      <c r="K42" s="8">
        <v>18956.240000000002</v>
      </c>
      <c r="L42" s="8"/>
      <c r="M42" s="8">
        <v>-18956.240000000002</v>
      </c>
      <c r="N42" s="8">
        <f t="shared" si="0"/>
        <v>0</v>
      </c>
      <c r="O42" s="8">
        <f t="shared" si="2"/>
        <v>-18956.240000000002</v>
      </c>
      <c r="P42" s="385" t="inlineStr">
        <is>
          <t>Исключена установка 6 пожарных шкафов по смете 2018 г.; установка 12 шкафов ШПК-320 НЗК учтена в новых работах (строка 125) по ИОС2.СО, лист 3, поз. 37.1.</t>
        </is>
      </c>
      <c r="Q42" s="94" t="s">
        <v>192</v>
      </c>
      <c r="R42" s="94" t="inlineStr">
        <is>
          <t>23/085-И-ИОС2: ТЧ, графика и спецификация (физ. л. 1–25); каталог ANTARUS (физ. л. 51–58)</t>
        </is>
      </c>
    </row>
    <row r="43" spans="1:18">
      <c r="A43" s="91">
        <v>30</v>
      </c>
      <c r="B43" s="15" t="s">
        <v>194</v>
      </c>
      <c r="C43" s="11" t="s">
        <v>94</v>
      </c>
      <c r="D43" s="11"/>
      <c r="E43" s="12" t="s">
        <v>95</v>
      </c>
      <c r="F43" s="12"/>
      <c r="G43" s="4" t="s">
        <v>38</v>
      </c>
      <c r="H43" s="10">
        <v>12</v>
      </c>
      <c r="I43" s="2">
        <v>-12</v>
      </c>
      <c r="J43" s="92">
        <f t="shared" si="1"/>
        <v>0</v>
      </c>
      <c r="K43" s="8">
        <v>4313.99</v>
      </c>
      <c r="L43" s="8"/>
      <c r="M43" s="8">
        <v>-4313.99</v>
      </c>
      <c r="N43" s="8">
        <f t="shared" si="0"/>
        <v>0</v>
      </c>
      <c r="O43" s="8">
        <f t="shared" si="2"/>
        <v>-4313.99</v>
      </c>
      <c r="P43" s="385" t="inlineStr">
        <is>
          <t>Исключены 12 огнетушителей ОП-4 по смете 2018 г.; по 23/085-И-ИОС2.СО, лист 3, поз. 37.6 в комплектах пожарных кранов предусмотрено 24 огнетушителя ОП-4 — их стоимость в добавленные работы не включена до получения цены поставщика.</t>
        </is>
      </c>
      <c r="Q43" s="94" t="s">
        <v>192</v>
      </c>
      <c r="R43" s="94" t="inlineStr">
        <is>
          <t>23/085-И-ИОС2: ТЧ, графика и спецификация (физ. л. 1–25); каталог ANTARUS (физ. л. 51–58)</t>
        </is>
      </c>
    </row>
    <row r="44" spans="1:18">
      <c r="A44" s="91">
        <v>31</v>
      </c>
      <c r="B44" s="10" t="s">
        <v>280</v>
      </c>
      <c r="C44" s="11" t="s">
        <v>96</v>
      </c>
      <c r="D44" s="11" t="s">
        <v>137</v>
      </c>
      <c r="E44" s="12" t="s">
        <v>97</v>
      </c>
      <c r="F44" s="12" t="s">
        <v>196</v>
      </c>
      <c r="G44" s="4" t="s">
        <v>98</v>
      </c>
      <c r="H44" s="3">
        <v>0.3</v>
      </c>
      <c r="I44" s="2">
        <v>0.23</v>
      </c>
      <c r="J44" s="92">
        <f t="shared" si="1"/>
        <v>0.53</v>
      </c>
      <c r="K44" s="8">
        <v>25432.52</v>
      </c>
      <c r="L44" s="8">
        <v>49560.23</v>
      </c>
      <c r="M44" s="8"/>
      <c r="N44" s="8">
        <f t="shared" si="0"/>
        <v>74992.75</v>
      </c>
      <c r="O44" s="8">
        <f t="shared" si="2"/>
        <v>49560.23</v>
      </c>
      <c r="P44" s="385" t="inlineStr">
        <is>
          <t>Прокладка стальных электросварных труб 57×3,5 противопожарного водопровода — 53 м (30 м по смете 2018 г. и 23 м добавлено) по ИОС2.СО, лист 2, поз. 35.</t>
        </is>
      </c>
      <c r="Q44" s="94" t="s">
        <v>192</v>
      </c>
      <c r="R44" s="94" t="inlineStr">
        <is>
          <t>23/085-И-ИОС2: ТЧ, графика и спецификация (физ. л. 1–25); каталог ANTARUS (физ. л. 51–58)</t>
        </is>
      </c>
    </row>
    <row r="45" spans="1:18">
      <c r="A45" s="91">
        <v>32</v>
      </c>
      <c r="B45" s="10" t="s">
        <v>281</v>
      </c>
      <c r="C45" s="11" t="s">
        <v>99</v>
      </c>
      <c r="D45" s="11" t="inlineStr">
        <is>
          <t>3.16-29-3</t>
        </is>
      </c>
      <c r="E45" s="12" t="s">
        <v>100</v>
      </c>
      <c r="F45" s="12" t="inlineStr">
        <is>
          <t>Гидравлическое испытание трубопроводов систем отопления, водопровода и горячего водоснабжения диаметром до 200 мм</t>
        </is>
      </c>
      <c r="G45" s="4" t="s">
        <v>98</v>
      </c>
      <c r="H45" s="3">
        <v>0.3</v>
      </c>
      <c r="I45" s="2">
        <v>0.23</v>
      </c>
      <c r="J45" s="92">
        <f t="shared" si="1"/>
        <v>0.53</v>
      </c>
      <c r="K45" s="8">
        <v>2118.4499999999998</v>
      </c>
      <c r="L45" s="137">
        <v>3209.99</v>
      </c>
      <c r="M45" s="98"/>
      <c r="N45" s="8">
        <f t="shared" si="0"/>
        <v>5328.44</v>
      </c>
      <c r="O45" s="8">
        <f t="shared" si="2"/>
        <v>3209.99</v>
      </c>
      <c r="P45" s="385" t="inlineStr">
        <is>
          <t>Гидравлическое испытание трубопроводов противопожарного водопровода Ø57 — 53 м (30 м по смете 2018 г. и 23 м добавлено) по ИОС2.СО, лист 2, поз. 35.</t>
        </is>
      </c>
      <c r="Q45" s="94" t="s">
        <v>192</v>
      </c>
      <c r="R45" s="94" t="inlineStr">
        <is>
          <t>23/085-И-ИОС2: ТЧ, графика и спецификация (физ. л. 1–25); каталог ANTARUS (физ. л. 51–58)</t>
        </is>
      </c>
    </row>
    <row r="46" spans="1:18">
      <c r="A46" s="91">
        <v>33</v>
      </c>
      <c r="B46" s="10">
        <v>33</v>
      </c>
      <c r="C46" s="11" t="s">
        <v>72</v>
      </c>
      <c r="D46" s="11" t="s">
        <v>72</v>
      </c>
      <c r="E46" s="12" t="s">
        <v>73</v>
      </c>
      <c r="F46" s="12" t="s">
        <v>73</v>
      </c>
      <c r="G46" s="4" t="s">
        <v>25</v>
      </c>
      <c r="H46" s="1">
        <v>2E-3</v>
      </c>
      <c r="I46" s="2">
        <v>-2E-3</v>
      </c>
      <c r="J46" s="92">
        <f t="shared" si="1"/>
        <v>0</v>
      </c>
      <c r="K46" s="8">
        <v>254.72</v>
      </c>
      <c r="L46" s="138"/>
      <c r="M46" s="8">
        <v>-254.72</v>
      </c>
      <c r="N46" s="8">
        <f t="shared" si="0"/>
        <v>0</v>
      </c>
      <c r="O46" s="8">
        <f t="shared" si="2"/>
        <v>-254.72</v>
      </c>
      <c r="P46" s="385" t="inlineStr">
        <is>
          <t>Исключено: подвески пружинные жёсткие В2 (0,002 т) по утверждённой смете 2018 г.; подвески этого типа в ИОС2.СО, лист 3 для противопожарного водопровода не предусмотрены.</t>
        </is>
      </c>
      <c r="Q46" s="94" t="s">
        <v>192</v>
      </c>
      <c r="R46" s="94" t="inlineStr">
        <is>
          <t>23/085-И-ИОС2: ТЧ, графика и спецификация (физ. л. 1–25); каталог ANTARUS (физ. л. 51–58)</t>
        </is>
      </c>
    </row>
    <row r="47" spans="1:18">
      <c r="A47" s="91">
        <v>34</v>
      </c>
      <c r="B47" s="10" t="s">
        <v>282</v>
      </c>
      <c r="C47" s="11" t="s">
        <v>27</v>
      </c>
      <c r="D47" s="11" t="s">
        <v>27</v>
      </c>
      <c r="E47" s="12" t="s">
        <v>28</v>
      </c>
      <c r="F47" s="12" t="s">
        <v>32</v>
      </c>
      <c r="G47" s="4" t="s">
        <v>17</v>
      </c>
      <c r="H47" s="1">
        <v>3.5000000000000003E-2</v>
      </c>
      <c r="I47" s="2">
        <v>-0.035</v>
      </c>
      <c r="J47" s="92">
        <f t="shared" si="1"/>
        <v>0</v>
      </c>
      <c r="K47" s="8">
        <v>154.62</v>
      </c>
      <c r="L47" s="137">
        <v>0</v>
      </c>
      <c r="M47" s="8">
        <v>-154.62</v>
      </c>
      <c r="N47" s="8">
        <f t="shared" si="0"/>
        <v>0</v>
      </c>
      <c r="O47" s="8">
        <f t="shared" si="2"/>
        <v>-154.62</v>
      </c>
      <c r="P47" s="385" t="inlineStr">
        <is>
          <t>Огрунтовка стальных трубопроводов В2 грунтовкой ГФ-021 — 15 м² по 23/085-И-ИОС2.СО, лист 3, поз. 38.1 (учтена в разделе «Внутренний противопожарный водопровод В2»); 3,5 м² по смете 2018 г. и лишние 12 м² исключены.</t>
        </is>
      </c>
      <c r="Q47" s="94" t="s">
        <v>192</v>
      </c>
      <c r="R47" s="94" t="inlineStr">
        <is>
          <t>23/085-И-ИОС2: ТЧ, графика и спецификация (физ. л. 1–25); каталог ANTARUS (физ. л. 51–58)</t>
        </is>
      </c>
    </row>
    <row r="48" spans="1:18">
      <c r="A48" s="91">
        <v>35</v>
      </c>
      <c r="B48" s="10">
        <v>35</v>
      </c>
      <c r="C48" s="11" t="s">
        <v>101</v>
      </c>
      <c r="D48" s="11" t="s">
        <v>101</v>
      </c>
      <c r="E48" s="12" t="s">
        <v>102</v>
      </c>
      <c r="F48" s="12" t="s">
        <v>102</v>
      </c>
      <c r="G48" s="4" t="s">
        <v>17</v>
      </c>
      <c r="H48" s="5">
        <v>7.0000000000000007E-2</v>
      </c>
      <c r="I48" s="2">
        <v>-7.0000000000000007E-2</v>
      </c>
      <c r="J48" s="92">
        <f t="shared" si="1"/>
        <v>0</v>
      </c>
      <c r="K48" s="8">
        <v>122.74</v>
      </c>
      <c r="L48" s="138"/>
      <c r="M48" s="98">
        <v>-122.74</v>
      </c>
      <c r="N48" s="8">
        <f t="shared" si="0"/>
        <v>0</v>
      </c>
      <c r="O48" s="8">
        <f t="shared" si="2"/>
        <v>-122.74</v>
      </c>
      <c r="P48" s="385" t="inlineStr">
        <is>
          <t>Исключено: окраска эмалью ПФ-115 (7 м²) по утверждённой смете 2018 г.; окраска стальных трубопроводов В2 принята эмалью БТ-177 в два слоя (ИОС2.СО, лист 3, поз. 38.2; строки 130–132).</t>
        </is>
      </c>
      <c r="Q48" s="94" t="s">
        <v>192</v>
      </c>
      <c r="R48" s="94" t="inlineStr">
        <is>
          <t>23/085-И-ИОС2: ТЧ, графика и спецификация (физ. л. 1–25); каталог ANTARUS (физ. л. 51–58)</t>
        </is>
      </c>
    </row>
    <row r="49" spans="1:19" ht="21.75" customHeight="1">
      <c r="A49" s="91"/>
      <c r="B49" s="141" t="s">
        <v>103</v>
      </c>
      <c r="C49" s="142"/>
      <c r="D49" s="142"/>
      <c r="E49" s="142"/>
      <c r="F49" s="14"/>
      <c r="G49" s="14"/>
      <c r="H49" s="14"/>
      <c r="I49" s="2"/>
      <c r="J49" s="92"/>
      <c r="K49" s="92"/>
      <c r="L49" s="138"/>
      <c r="M49" s="92"/>
      <c r="N49" s="8"/>
      <c r="O49" s="8"/>
      <c r="P49" s="93"/>
      <c r="Q49" s="96"/>
      <c r="R49" s="96"/>
    </row>
    <row r="50" spans="1:19">
      <c r="A50" s="91">
        <v>36</v>
      </c>
      <c r="B50" s="10" t="s">
        <v>283</v>
      </c>
      <c r="C50" s="11" t="s">
        <v>104</v>
      </c>
      <c r="D50" s="11" t="s">
        <v>284</v>
      </c>
      <c r="E50" s="12" t="s">
        <v>105</v>
      </c>
      <c r="F50" s="12" t="s">
        <v>197</v>
      </c>
      <c r="G50" s="4" t="s">
        <v>18</v>
      </c>
      <c r="H50" s="3">
        <v>0.2</v>
      </c>
      <c r="I50" s="9">
        <v>0.4</v>
      </c>
      <c r="J50" s="92">
        <f t="shared" si="1"/>
        <v>0.60000000000000009</v>
      </c>
      <c r="K50" s="8">
        <v>32852.93</v>
      </c>
      <c r="L50" s="8">
        <v>138991.76</v>
      </c>
      <c r="M50" s="92"/>
      <c r="N50" s="8">
        <f t="shared" si="0"/>
        <v>171844.69</v>
      </c>
      <c r="O50" s="8">
        <f t="shared" si="2"/>
        <v>138991.76</v>
      </c>
      <c r="P50" s="385" t="inlineStr">
        <is>
          <t>Прокладка канализационных полипропиленовых труб ПП 50 — 60 м (20 м по смете 2018 г. и 40 м добавлено) по ИОС3.СО, лист 1, поз. 1; фасонные части и опоры (поз. 15) входят в комплект деталей трубопровода.</t>
        </is>
      </c>
      <c r="Q50" s="94" t="s">
        <v>192</v>
      </c>
      <c r="R50" s="94" t="inlineStr">
        <is>
          <t>ИОС3, физ. стр. 17/44, спецификация, лист 1, п. 1 и 15; добавленная ЛСР, п. 15.</t>
        </is>
      </c>
    </row>
    <row r="51" spans="1:19">
      <c r="A51" s="91">
        <v>37</v>
      </c>
      <c r="B51" s="10" t="s">
        <v>286</v>
      </c>
      <c r="C51" s="11" t="s">
        <v>106</v>
      </c>
      <c r="D51" s="11" t="s">
        <v>285</v>
      </c>
      <c r="E51" s="12" t="s">
        <v>107</v>
      </c>
      <c r="F51" s="12" t="s">
        <v>107</v>
      </c>
      <c r="G51" s="4" t="s">
        <v>18</v>
      </c>
      <c r="H51" s="1">
        <v>7.4999999999999997E-2</v>
      </c>
      <c r="I51" s="9">
        <v>0.345</v>
      </c>
      <c r="J51" s="95">
        <f t="shared" si="1"/>
        <v>0.42</v>
      </c>
      <c r="K51" s="8">
        <v>27174.09</v>
      </c>
      <c r="L51" s="8">
        <v>226315.32</v>
      </c>
      <c r="M51" s="98"/>
      <c r="N51" s="8">
        <f t="shared" si="0"/>
        <v>253489.41</v>
      </c>
      <c r="O51" s="8">
        <f t="shared" si="2"/>
        <v>226315.32</v>
      </c>
      <c r="P51" s="385" t="inlineStr">
        <is>
          <t>Прокладка канализационных полипропиленовых труб ПП 110 — 42 м по 23/085-И-ИОС3.СО, лист 1, поз. 2: 7,5 м по смете 2018 г. и 34,5 м добавлено; фасонные части и опоры входят в комплект деталей.</t>
        </is>
      </c>
      <c r="Q51" s="94" t="s">
        <v>192</v>
      </c>
      <c r="R51" s="94" t="inlineStr">
        <is>
          <t>ИОС3, физ. стр. 17/44, спецификация, лист 1, п. 2 и 16; добавленная ЛСР, п. 16.</t>
        </is>
      </c>
    </row>
    <row r="52" spans="1:19">
      <c r="A52" s="91">
        <v>38</v>
      </c>
      <c r="B52" s="10">
        <v>38</v>
      </c>
      <c r="C52" s="11" t="s">
        <v>108</v>
      </c>
      <c r="D52" s="11" t="s">
        <v>108</v>
      </c>
      <c r="E52" s="12" t="s">
        <v>109</v>
      </c>
      <c r="F52" s="12" t="s">
        <v>109</v>
      </c>
      <c r="G52" s="4" t="s">
        <v>110</v>
      </c>
      <c r="H52" s="3">
        <v>0.2</v>
      </c>
      <c r="I52" s="80">
        <v>-0.2</v>
      </c>
      <c r="J52" s="95">
        <f t="shared" si="1"/>
        <v>0</v>
      </c>
      <c r="K52" s="8">
        <v>1461.48</v>
      </c>
      <c r="L52" s="91"/>
      <c r="M52" s="388">
        <v>-1461.48</v>
      </c>
      <c r="N52" s="8">
        <f t="shared" si="0"/>
        <v>0</v>
      </c>
      <c r="O52" s="8">
        <f t="shared" si="2"/>
        <v>-1461.48</v>
      </c>
      <c r="P52" s="385" t="inlineStr">
        <is>
          <t>Исключено: установка полиэтиленовых фасонных частей (2 × 10 шт.) по утверждённой смете 2018 г.; канализация К1 принята из полипропиленовых труб с комплектами деталей (ИОС3.СО, лист 1, поз. 1–2; строки 50–51).</t>
        </is>
      </c>
      <c r="Q52" s="94" t="s">
        <v>192</v>
      </c>
      <c r="R52" s="94" t="inlineStr">
        <is>
          <t>23/085-И-ИОС3: ТЧ, графика и спецификация (физ. л. 1–18); техническое письмо (физ. л. 44)</t>
        </is>
      </c>
    </row>
    <row r="53" spans="1:19">
      <c r="A53" s="91">
        <v>39</v>
      </c>
      <c r="B53" s="10">
        <v>39</v>
      </c>
      <c r="C53" s="11" t="s">
        <v>111</v>
      </c>
      <c r="D53" s="11" t="s">
        <v>111</v>
      </c>
      <c r="E53" s="12" t="s">
        <v>112</v>
      </c>
      <c r="F53" s="12" t="s">
        <v>112</v>
      </c>
      <c r="G53" s="4" t="s">
        <v>79</v>
      </c>
      <c r="H53" s="10">
        <v>2</v>
      </c>
      <c r="I53" s="80">
        <v>-2</v>
      </c>
      <c r="J53" s="95">
        <f t="shared" si="1"/>
        <v>0</v>
      </c>
      <c r="K53" s="8">
        <v>75.66</v>
      </c>
      <c r="L53" s="91"/>
      <c r="M53" s="388">
        <v>-75.66</v>
      </c>
      <c r="N53" s="8">
        <f t="shared" si="0"/>
        <v>0</v>
      </c>
      <c r="O53" s="8">
        <f t="shared" si="2"/>
        <v>-75.66</v>
      </c>
      <c r="P53" s="385" t="inlineStr">
        <is>
          <t>Исключено: ревизии полиэтиленовые d50 (2 шт.) по утверждённой смете 2018 г.; ревизии приняты по ИОС3.СО, лист 1, поз. 3–4 (строки 140–141).</t>
        </is>
      </c>
      <c r="Q53" s="94" t="s">
        <v>192</v>
      </c>
      <c r="R53" s="94" t="inlineStr">
        <is>
          <t>23/085-И-ИОС3: ТЧ, графика и спецификация (физ. л. 1–18); техническое письмо (физ. л. 44)</t>
        </is>
      </c>
    </row>
    <row r="54" spans="1:19">
      <c r="A54" s="91">
        <v>40</v>
      </c>
      <c r="B54" s="10">
        <v>40</v>
      </c>
      <c r="C54" s="11" t="s">
        <v>113</v>
      </c>
      <c r="D54" s="11" t="s">
        <v>113</v>
      </c>
      <c r="E54" s="12" t="s">
        <v>114</v>
      </c>
      <c r="F54" s="12" t="s">
        <v>114</v>
      </c>
      <c r="G54" s="4" t="s">
        <v>26</v>
      </c>
      <c r="H54" s="10">
        <v>1</v>
      </c>
      <c r="I54" s="80">
        <v>-1</v>
      </c>
      <c r="J54" s="95">
        <f t="shared" si="1"/>
        <v>0</v>
      </c>
      <c r="K54" s="8">
        <v>8697.2999999999993</v>
      </c>
      <c r="L54" s="91"/>
      <c r="M54" s="388">
        <v>-8697.2999999999993</v>
      </c>
      <c r="N54" s="8">
        <f t="shared" si="0"/>
        <v>0</v>
      </c>
      <c r="O54" s="8">
        <f t="shared" si="2"/>
        <v>-8697.2999999999993</v>
      </c>
      <c r="P54" s="385" t="inlineStr">
        <is>
          <t>Исключено: установка погружного фекального насоса 16 м³/ч (1 шт.) по утверждённой смете 2018 г.; дренажный насос принят Wilo-Drain TMW 32/8 (ИОС3.СО, лист 1, поз. 18; строки 164–165).</t>
        </is>
      </c>
      <c r="Q54" s="94" t="s">
        <v>192</v>
      </c>
      <c r="R54" s="94" t="inlineStr">
        <is>
          <t>23/085-И-ИОС3: ТЧ, графика и спецификация (физ. л. 1–18); техническое письмо (физ. л. 44)</t>
        </is>
      </c>
    </row>
    <row r="55" spans="1:19">
      <c r="A55" s="91">
        <v>41</v>
      </c>
      <c r="B55" s="10">
        <v>41</v>
      </c>
      <c r="C55" s="11" t="s">
        <v>115</v>
      </c>
      <c r="D55" s="11" t="s">
        <v>115</v>
      </c>
      <c r="E55" s="12" t="s">
        <v>116</v>
      </c>
      <c r="F55" s="12" t="s">
        <v>116</v>
      </c>
      <c r="G55" s="4" t="s">
        <v>38</v>
      </c>
      <c r="H55" s="10">
        <v>1</v>
      </c>
      <c r="I55" s="80">
        <v>-1</v>
      </c>
      <c r="J55" s="95">
        <f t="shared" si="1"/>
        <v>0</v>
      </c>
      <c r="K55" s="8">
        <v>8557.61</v>
      </c>
      <c r="L55" s="91"/>
      <c r="M55" s="388">
        <v>-8557.61</v>
      </c>
      <c r="N55" s="8">
        <f t="shared" si="0"/>
        <v>0</v>
      </c>
      <c r="O55" s="8">
        <f t="shared" si="2"/>
        <v>-8557.61</v>
      </c>
      <c r="P55" s="385" t="inlineStr">
        <is>
          <t>Исключено: насос Grundfos Unilift CC5-A1 (1 шт.) по утверждённой смете 2018 г.; дренажный насос принят Wilo-Drain TMW 32/8 (ИОС3.СО, лист 1, поз. 18; строки 164–165).</t>
        </is>
      </c>
      <c r="Q55" s="94" t="s">
        <v>192</v>
      </c>
      <c r="R55" s="94" t="inlineStr">
        <is>
          <t>23/085-И-ИОС3: ТЧ, графика и спецификация (физ. л. 1–18); техническое письмо (физ. л. 44)</t>
        </is>
      </c>
      <c r="S55" s="120">
        <v>-1</v>
      </c>
    </row>
    <row r="56" spans="1:19">
      <c r="A56" s="91">
        <v>42</v>
      </c>
      <c r="B56" s="10">
        <v>42</v>
      </c>
      <c r="C56" s="11" t="s">
        <v>117</v>
      </c>
      <c r="D56" s="11" t="s">
        <v>117</v>
      </c>
      <c r="E56" s="12" t="s">
        <v>118</v>
      </c>
      <c r="F56" s="12" t="s">
        <v>118</v>
      </c>
      <c r="G56" s="4" t="s">
        <v>79</v>
      </c>
      <c r="H56" s="10">
        <v>2</v>
      </c>
      <c r="I56" s="80">
        <v>-2</v>
      </c>
      <c r="J56" s="95">
        <f t="shared" si="1"/>
        <v>0</v>
      </c>
      <c r="K56" s="8">
        <v>2086.41</v>
      </c>
      <c r="L56" s="91"/>
      <c r="M56" s="388">
        <v>-2086.41</v>
      </c>
      <c r="N56" s="8">
        <f t="shared" si="0"/>
        <v>0</v>
      </c>
      <c r="O56" s="8">
        <f t="shared" si="2"/>
        <v>-2086.41</v>
      </c>
      <c r="P56" s="385" t="inlineStr">
        <is>
          <t>Исключено: установка арматуры (2 шт.) по утверждённой смете 2018 г.; арматура напорной канализации — кран шаровой и обратный клапан dy32 (ИОС3.СО, поз. 20–21; строка 166).</t>
        </is>
      </c>
      <c r="Q56" s="94" t="s">
        <v>192</v>
      </c>
      <c r="R56" s="94" t="inlineStr">
        <is>
          <t>23/085-И-ИОС3: ТЧ, графика и спецификация (физ. л. 1–18); техническое письмо (физ. л. 44)</t>
        </is>
      </c>
    </row>
    <row r="57" spans="1:19">
      <c r="A57" s="91">
        <v>43</v>
      </c>
      <c r="B57" s="10">
        <v>43</v>
      </c>
      <c r="C57" s="11" t="s">
        <v>119</v>
      </c>
      <c r="D57" s="11" t="s">
        <v>119</v>
      </c>
      <c r="E57" s="12" t="s">
        <v>120</v>
      </c>
      <c r="F57" s="12" t="s">
        <v>120</v>
      </c>
      <c r="G57" s="4" t="s">
        <v>79</v>
      </c>
      <c r="H57" s="10">
        <v>1</v>
      </c>
      <c r="I57" s="80">
        <v>-1</v>
      </c>
      <c r="J57" s="95">
        <f t="shared" si="1"/>
        <v>0</v>
      </c>
      <c r="K57" s="8">
        <v>3236.68</v>
      </c>
      <c r="L57" s="91"/>
      <c r="M57" s="388">
        <v>-3236.68</v>
      </c>
      <c r="N57" s="8">
        <f t="shared" si="0"/>
        <v>0</v>
      </c>
      <c r="O57" s="8">
        <f t="shared" si="2"/>
        <v>-3236.68</v>
      </c>
      <c r="P57" s="385" t="inlineStr">
        <is>
          <t>Исключено: клапан обратный межфланцевый RK-41 (1 шт.) по утверждённой смете 2018 г.; обратный клапан dy32 принят по ИОС3.СО, лист 1, поз. 20 (строка 166).</t>
        </is>
      </c>
      <c r="Q57" s="94" t="s">
        <v>192</v>
      </c>
      <c r="R57" s="94" t="inlineStr">
        <is>
          <t>23/085-И-ИОС3: ТЧ, графика и спецификация (физ. л. 1–18); техническое письмо (физ. л. 44)</t>
        </is>
      </c>
    </row>
    <row r="58" spans="1:19">
      <c r="A58" s="91">
        <v>44</v>
      </c>
      <c r="B58" s="10">
        <v>44</v>
      </c>
      <c r="C58" s="11" t="s">
        <v>121</v>
      </c>
      <c r="D58" s="11" t="s">
        <v>121</v>
      </c>
      <c r="E58" s="12" t="s">
        <v>122</v>
      </c>
      <c r="F58" s="12" t="s">
        <v>122</v>
      </c>
      <c r="G58" s="4" t="s">
        <v>79</v>
      </c>
      <c r="H58" s="10">
        <v>1</v>
      </c>
      <c r="I58" s="80">
        <v>-1</v>
      </c>
      <c r="J58" s="95">
        <f t="shared" si="1"/>
        <v>0</v>
      </c>
      <c r="K58" s="8">
        <v>5184.34</v>
      </c>
      <c r="L58" s="91"/>
      <c r="M58" s="388">
        <v>-5184.34</v>
      </c>
      <c r="N58" s="8">
        <f t="shared" si="0"/>
        <v>0</v>
      </c>
      <c r="O58" s="8">
        <f t="shared" si="2"/>
        <v>-5184.34</v>
      </c>
      <c r="P58" s="385" t="inlineStr">
        <is>
          <t>Исключено: задвижка стальная 30С41П (1 шт.) по утверждённой смете 2018 г.; запорная арматура — кран шаровой dy32 по ИОС3.СО, лист 2, поз. 21 (строка 166).</t>
        </is>
      </c>
      <c r="Q58" s="94" t="s">
        <v>192</v>
      </c>
      <c r="R58" s="94" t="inlineStr">
        <is>
          <t>23/085-И-ИОС3: ТЧ, графика и спецификация (физ. л. 1–18); техническое письмо (физ. л. 44)</t>
        </is>
      </c>
    </row>
    <row r="59" spans="1:19">
      <c r="A59" s="91">
        <v>45</v>
      </c>
      <c r="B59" s="10">
        <v>45</v>
      </c>
      <c r="C59" s="11" t="s">
        <v>123</v>
      </c>
      <c r="D59" s="11" t="s">
        <v>123</v>
      </c>
      <c r="E59" s="12" t="s">
        <v>124</v>
      </c>
      <c r="F59" s="12" t="s">
        <v>124</v>
      </c>
      <c r="G59" s="4" t="s">
        <v>71</v>
      </c>
      <c r="H59" s="5">
        <v>7.0000000000000007E-2</v>
      </c>
      <c r="I59" s="80">
        <v>-7.0000000000000007E-2</v>
      </c>
      <c r="J59" s="95">
        <f t="shared" si="1"/>
        <v>0</v>
      </c>
      <c r="K59" s="8">
        <v>5438.1</v>
      </c>
      <c r="L59" s="8"/>
      <c r="M59" s="388">
        <v>-5438.1</v>
      </c>
      <c r="N59" s="8">
        <f t="shared" si="0"/>
        <v>0</v>
      </c>
      <c r="O59" s="8">
        <f t="shared" si="2"/>
        <v>-5438.1</v>
      </c>
      <c r="P59" s="385" t="inlineStr">
        <is>
          <t>Исключено: прокладка напорных полиэтиленовых труб до 32 мм (7 м) по утверждённой смете 2018 г.; напорный трубопровод принят из PP-R 40×3,7 (ИОС3.СО, лист 1, поз. 19).</t>
        </is>
      </c>
      <c r="Q59" s="94" t="s">
        <v>192</v>
      </c>
      <c r="R59" s="94" t="inlineStr">
        <is>
          <t>23/085-И-ИОС3: ТЧ, графика и спецификация (физ. л. 1–18); техническое письмо (физ. л. 44)</t>
        </is>
      </c>
    </row>
    <row r="60" spans="1:19">
      <c r="A60" s="91">
        <v>46</v>
      </c>
      <c r="B60" s="10">
        <v>46</v>
      </c>
      <c r="C60" s="11" t="s">
        <v>125</v>
      </c>
      <c r="D60" s="11" t="s">
        <v>125</v>
      </c>
      <c r="E60" s="12" t="s">
        <v>126</v>
      </c>
      <c r="F60" s="12" t="s">
        <v>126</v>
      </c>
      <c r="G60" s="4" t="s">
        <v>79</v>
      </c>
      <c r="H60" s="10">
        <v>1</v>
      </c>
      <c r="I60" s="80">
        <v>-1</v>
      </c>
      <c r="J60" s="95">
        <f t="shared" si="1"/>
        <v>0</v>
      </c>
      <c r="K60" s="8">
        <v>33.92</v>
      </c>
      <c r="L60" s="8"/>
      <c r="M60" s="388">
        <v>-33.92</v>
      </c>
      <c r="N60" s="8">
        <f t="shared" si="0"/>
        <v>0</v>
      </c>
      <c r="O60" s="8">
        <f t="shared" si="2"/>
        <v>-33.92</v>
      </c>
      <c r="P60" s="385" t="inlineStr">
        <is>
          <t>Исключено: муфта полипропиленовая переходная 50-32 (1 шт.) по утверждённой смете 2018 г.; напорный трубопровод принят из PP-R 40×3,7 (ИОС3.СО, лист 1, поз. 19).</t>
        </is>
      </c>
      <c r="Q60" s="94" t="s">
        <v>192</v>
      </c>
      <c r="R60" s="94" t="inlineStr">
        <is>
          <t>23/085-И-ИОС3: ТЧ, графика и спецификация (физ. л. 1–18); техническое письмо (физ. л. 44)</t>
        </is>
      </c>
    </row>
    <row r="61" spans="1:19" ht="22.5" customHeight="1">
      <c r="A61" s="91"/>
      <c r="B61" s="141" t="s">
        <v>127</v>
      </c>
      <c r="C61" s="142"/>
      <c r="D61" s="142"/>
      <c r="E61" s="142"/>
      <c r="F61" s="14"/>
      <c r="G61" s="14"/>
      <c r="H61" s="14"/>
      <c r="I61" s="9"/>
      <c r="J61" s="95"/>
      <c r="K61" s="8"/>
      <c r="L61" s="8"/>
      <c r="M61" s="99"/>
      <c r="N61" s="8"/>
      <c r="O61" s="8"/>
      <c r="P61" s="93" t="s">
        <v>40</v>
      </c>
      <c r="Q61" s="94" t="s">
        <v>192</v>
      </c>
      <c r="R61" s="94" t="s">
        <v>191</v>
      </c>
    </row>
    <row r="62" spans="1:19">
      <c r="A62" s="91">
        <v>47</v>
      </c>
      <c r="B62" s="10" t="s">
        <v>287</v>
      </c>
      <c r="C62" s="11" t="s">
        <v>128</v>
      </c>
      <c r="D62" s="11" t="s">
        <v>221</v>
      </c>
      <c r="E62" s="12" t="s">
        <v>129</v>
      </c>
      <c r="F62" s="12" t="s">
        <v>198</v>
      </c>
      <c r="G62" s="4" t="s">
        <v>130</v>
      </c>
      <c r="H62" s="10">
        <v>7</v>
      </c>
      <c r="I62" s="80">
        <v>2</v>
      </c>
      <c r="J62" s="100">
        <f t="shared" si="1"/>
        <v>9</v>
      </c>
      <c r="K62" s="8">
        <v>22124.880000000001</v>
      </c>
      <c r="L62" s="8">
        <v>17127.68</v>
      </c>
      <c r="M62" s="389">
        <v>-22124.88</v>
      </c>
      <c r="N62" s="8">
        <f t="shared" si="0"/>
        <v>17127.68</v>
      </c>
      <c r="O62" s="8">
        <f t="shared" si="2"/>
        <v>-4997.2</v>
      </c>
      <c r="P62" s="385" t="inlineStr">
        <is>
          <t>Добавлен монтаж 9 унитазов Cersanit Arteco по 23/085-И-ИОС3.СО, лист 1, поз. 5; установка 7 унитазов по смете 2018 г. исключена.</t>
        </is>
      </c>
      <c r="Q62" s="94" t="s">
        <v>192</v>
      </c>
      <c r="R62" s="94" t="inlineStr">
        <is>
          <t>23/085-И-ИОС3: ТЧ, графика и спецификация (физ. л. 1–18); техническое письмо (физ. л. 44)</t>
        </is>
      </c>
    </row>
    <row r="63" spans="1:19">
      <c r="A63" s="91">
        <v>48</v>
      </c>
      <c r="B63" s="10" t="s">
        <v>289</v>
      </c>
      <c r="C63" s="11" t="s">
        <v>128</v>
      </c>
      <c r="D63" s="11" t="s">
        <v>221</v>
      </c>
      <c r="E63" s="12" t="s">
        <v>131</v>
      </c>
      <c r="F63" s="12" t="s">
        <v>288</v>
      </c>
      <c r="G63" s="4" t="s">
        <v>130</v>
      </c>
      <c r="H63" s="10">
        <v>1</v>
      </c>
      <c r="I63" s="10">
        <v>2</v>
      </c>
      <c r="J63" s="100">
        <f t="shared" si="1"/>
        <v>3</v>
      </c>
      <c r="K63" s="8">
        <v>14926.4</v>
      </c>
      <c r="L63" s="8">
        <v>5708.97</v>
      </c>
      <c r="M63" s="101">
        <v>-14926.4</v>
      </c>
      <c r="N63" s="8">
        <f t="shared" si="0"/>
        <v>5708.97</v>
      </c>
      <c r="O63" s="8">
        <f t="shared" si="2"/>
        <v>-9217.43</v>
      </c>
      <c r="P63" s="385" t="inlineStr">
        <is>
          <t>Добавлен монтаж 3 унитазов Gustavsberg Saval для МГН по 23/085-И-ИОС3.СО, лист 1, поз. 8; установка 1 унитаза для МГН по смете 2018 г. исключена.</t>
        </is>
      </c>
      <c r="Q63" s="94" t="s">
        <v>192</v>
      </c>
      <c r="R63" s="94" t="inlineStr">
        <is>
          <t>23/085-И-ИОС3: ТЧ, графика и спецификация (физ. л. 1–18); техническое письмо (физ. л. 44)</t>
        </is>
      </c>
    </row>
    <row r="64" spans="1:19">
      <c r="A64" s="91">
        <v>49</v>
      </c>
      <c r="B64" s="10" t="s">
        <v>290</v>
      </c>
      <c r="C64" s="11" t="s">
        <v>132</v>
      </c>
      <c r="D64" s="11" t="s">
        <v>222</v>
      </c>
      <c r="E64" s="12" t="s">
        <v>133</v>
      </c>
      <c r="F64" s="12" t="s">
        <v>199</v>
      </c>
      <c r="G64" s="4" t="s">
        <v>130</v>
      </c>
      <c r="H64" s="10">
        <v>5</v>
      </c>
      <c r="I64" s="9">
        <v>11</v>
      </c>
      <c r="J64" s="100">
        <f t="shared" si="1"/>
        <v>16</v>
      </c>
      <c r="K64" s="8">
        <v>21152.47</v>
      </c>
      <c r="L64" s="8">
        <v>23229.54</v>
      </c>
      <c r="M64" s="389">
        <v>-21152.47</v>
      </c>
      <c r="N64" s="8">
        <f t="shared" si="0"/>
        <v>23229.54</v>
      </c>
      <c r="O64" s="8">
        <f t="shared" si="2"/>
        <v>2077.07</v>
      </c>
      <c r="P64" s="385" t="inlineStr">
        <is>
          <t>Добавлен монтаж 16 раковин Roca Debba 60×48 по 23/085-И-ИОС3.СО, лист 1, поз. 6; установка 5 умывальников по смете 2018 г. исключена.</t>
        </is>
      </c>
      <c r="Q64" s="94" t="s">
        <v>192</v>
      </c>
      <c r="R64" s="94" t="inlineStr">
        <is>
          <t>23/085-И-ИОС3: ТЧ, графика и спецификация (физ. л. 1–18); техническое письмо (физ. л. 44)</t>
        </is>
      </c>
      <c r="S64" s="120">
        <v>-1</v>
      </c>
    </row>
    <row r="65" spans="1:23">
      <c r="A65" s="91">
        <v>50</v>
      </c>
      <c r="B65" s="10" t="s">
        <v>291</v>
      </c>
      <c r="C65" s="11" t="s">
        <v>132</v>
      </c>
      <c r="D65" s="11" t="s">
        <v>222</v>
      </c>
      <c r="E65" s="12" t="s">
        <v>134</v>
      </c>
      <c r="F65" s="12" t="s">
        <v>200</v>
      </c>
      <c r="G65" s="4" t="s">
        <v>130</v>
      </c>
      <c r="H65" s="10">
        <v>1</v>
      </c>
      <c r="I65" s="10">
        <v>-1</v>
      </c>
      <c r="J65" s="100">
        <f t="shared" si="1"/>
        <v>0</v>
      </c>
      <c r="K65" s="8">
        <v>5424.06</v>
      </c>
      <c r="L65" s="8">
        <v>0</v>
      </c>
      <c r="M65" s="101">
        <v>-5424.06</v>
      </c>
      <c r="N65" s="8">
        <f t="shared" si="0"/>
        <v>0</v>
      </c>
      <c r="O65" s="8">
        <f t="shared" si="2"/>
        <v>-5424.06</v>
      </c>
      <c r="P65" s="385" t="inlineStr">
        <is>
          <t>Исключено: отдельный монтаж раковин с сенсорным смесителем сверх 16 раковин по 23/085-И-ИОС3.СО, лист 1, поз. 6; сенсорный смеситель (23/085-И-ИОС2.СО, лист 2, поз. 25) устанавливается на одну из 16 раковин и учтён отдельной позицией.</t>
        </is>
      </c>
      <c r="Q65" s="94" t="s">
        <v>192</v>
      </c>
      <c r="R65" s="94" t="inlineStr">
        <is>
          <t>23/085-И-ИОС3: ТЧ, графика и спецификация (физ. л. 1–18); техническое письмо (физ. л. 44)</t>
        </is>
      </c>
    </row>
    <row r="66" spans="1:23" ht="49.5" customHeight="1">
      <c r="A66" s="91"/>
      <c r="B66" s="143" t="inlineStr">
        <is>
          <t>Новые работы
ЛС № 02-01-04_доб.</t>
        </is>
      </c>
      <c r="C66" s="144"/>
      <c r="D66" s="144"/>
      <c r="E66" s="144"/>
      <c r="F66" s="144"/>
      <c r="G66" s="4"/>
      <c r="H66" s="10"/>
      <c r="I66" s="10"/>
      <c r="J66" s="100"/>
      <c r="K66" s="8"/>
      <c r="L66" s="8"/>
      <c r="M66" s="101"/>
      <c r="N66" s="8"/>
      <c r="O66" s="8"/>
      <c r="P66" s="93"/>
      <c r="Q66" s="96"/>
      <c r="R66" s="96"/>
    </row>
    <row r="67" spans="1:23" ht="21.75" customHeight="1">
      <c r="A67" s="371"/>
      <c r="B67" s="143" t="s">
        <v>268</v>
      </c>
      <c r="C67" s="144"/>
      <c r="D67" s="144"/>
      <c r="E67" s="144"/>
      <c r="F67" s="144"/>
      <c r="G67" s="372"/>
      <c r="H67" s="373"/>
      <c r="I67" s="373"/>
      <c r="J67" s="100"/>
      <c r="K67" s="8"/>
      <c r="L67" s="8"/>
      <c r="M67" s="101"/>
      <c r="N67" s="8"/>
      <c r="O67" s="8"/>
      <c r="P67" s="93"/>
      <c r="Q67" s="96"/>
      <c r="R67" s="96"/>
    </row>
    <row r="68" spans="1:23">
      <c r="A68" s="91">
        <v>51</v>
      </c>
      <c r="B68" s="361" t="inlineStr">
        <is>
          <t>2.1</t>
        </is>
      </c>
      <c r="C68" s="361"/>
      <c r="D68" s="362" t="inlineStr">
        <is>
          <t>6.65-1-2</t>
        </is>
      </c>
      <c r="E68" s="362"/>
      <c r="F68" s="363" t="inlineStr">
        <is>
          <t>Разборка трубопроводов из водогазопроводных труб диаметром до 40 мм</t>
        </is>
      </c>
      <c r="G68" s="364" t="inlineStr">
        <is>
          <t>100 м</t>
        </is>
      </c>
      <c r="H68" s="364"/>
      <c r="I68" s="365">
        <v>0.77</v>
      </c>
      <c r="J68" s="95">
        <f>H68+I68</f>
        <v>0.77</v>
      </c>
      <c r="K68" s="8"/>
      <c r="L68" s="8">
        <v>49028.19</v>
      </c>
      <c r="M68" s="101"/>
      <c r="N68" s="8">
        <f>K68+L68+M68</f>
        <v>49028.19</v>
      </c>
      <c r="O68" s="8">
        <f>N68-K68</f>
        <v>49028.19</v>
      </c>
      <c r="P68" s="385" t="inlineStr">
        <is>
          <t>Разборка стальных водогазопроводных труб dy32 и dy40 — 77 м: dy32 — 74 м (поз. 3) и dy40 водомерного узла — 3 м по ведомости демонтажа 23/085-И-ИОС2.ВР; норма «диаметром до 40 мм».</t>
        </is>
      </c>
      <c r="Q68" s="94" t="inlineStr">
        <is>
          <t>117/15-ВК</t>
        </is>
      </c>
      <c r="R68" s="94" t="inlineStr">
        <is>
          <t>23/085-И-ИОС2.ВР (23/085-И-ООС2, прил. Г, PDF стр. 24–27)</t>
        </is>
      </c>
    </row>
    <row r="69" spans="1:23">
      <c r="A69" s="91">
        <v>52</v>
      </c>
      <c r="B69" s="361" t="inlineStr">
        <is>
          <t>2.2</t>
        </is>
      </c>
      <c r="C69" s="361"/>
      <c r="D69" s="362" t="inlineStr">
        <is>
          <t>6.65-11-5</t>
        </is>
      </c>
      <c r="E69" s="362"/>
      <c r="F69" s="363" t="inlineStr">
        <is>
          <t>Разборка трубопроводов центрального отопления на сварке диаметром труб до 100 мм. Трубы стальные водогазопроводные dy80–dy100 (ИОС2.ВР, поз. 1, 2, 13)</t>
        </is>
      </c>
      <c r="G69" s="364" t="inlineStr">
        <is>
          <t>100 м</t>
        </is>
      </c>
      <c r="H69" s="364"/>
      <c r="I69" s="365">
        <v>0.64</v>
      </c>
      <c r="J69" s="95">
        <f>H69+I69</f>
        <v>0.64</v>
      </c>
      <c r="K69" s="8"/>
      <c r="L69" s="8">
        <v>55351.02</v>
      </c>
      <c r="M69" s="101"/>
      <c r="N69" s="8">
        <f>K69+L69+M69</f>
        <v>55351.02</v>
      </c>
      <c r="O69" s="8">
        <f>N69-K69</f>
        <v>55351.02</v>
      </c>
      <c r="P69" s="385" t="inlineStr">
        <is>
          <t>Разборка стальных водогазопроводных труб dy80–dy100 — 64 м: dy100 — 6 м (поз. 1), dy80 — 8 м (поз. 2) и dy80 противопожарного водопровода — 50 м (поз. 13) по ведомости демонтажа 23/085-И-ИОС2.ВР; норма разборки стальных трубопроводов на сварке диаметром до 100 мм с коэффициентом 0,82 — разборка без правки и чистки труб (ТСН-2001.6, сб. 65, п. 1.1.1.3).</t>
        </is>
      </c>
      <c r="Q69" s="94" t="inlineStr">
        <is>
          <t>117/15-ВК</t>
        </is>
      </c>
      <c r="R69" s="94" t="inlineStr">
        <is>
          <t>23/085-И-ИОС2.ВР (23/085-И-ООС2, прил. Г, PDF стр. 24–27)</t>
        </is>
      </c>
    </row>
    <row r="70" spans="1:23">
      <c r="A70" s="91">
        <v>53</v>
      </c>
      <c r="B70" s="361" t="inlineStr">
        <is>
          <t>7.1</t>
        </is>
      </c>
      <c r="C70" s="361"/>
      <c r="D70" s="362" t="inlineStr">
        <is>
          <t>3.16-16-2</t>
        </is>
      </c>
      <c r="E70" s="362"/>
      <c r="F70" s="363" t="inlineStr">
        <is>
          <t>Установка вентилей, задвижек, затворов, клапанов обратных, кранов проходных на трубопроводах из чугунных напорных фланцевых труб диаметром до 100 мм. Демонтаж задвижек dy80–dy100 (ИОС2.ВР, водомерный узел и поз. 8.1, 8.2, 16.1)</t>
        </is>
      </c>
      <c r="G70" s="364" t="inlineStr">
        <is>
          <t>1  ШТ.</t>
        </is>
      </c>
      <c r="H70" s="364"/>
      <c r="I70" s="361">
        <v>16</v>
      </c>
      <c r="J70" s="95">
        <f>H70+I70</f>
        <v>16</v>
      </c>
      <c r="K70" s="8"/>
      <c r="L70" s="8">
        <v>18446.73</v>
      </c>
      <c r="M70" s="101"/>
      <c r="N70" s="8">
        <f>K70+L70+M70</f>
        <v>18446.73</v>
      </c>
      <c r="O70" s="8">
        <f>N70-K70</f>
        <v>18446.73</v>
      </c>
      <c r="P70" s="385" t="inlineStr">
        <is>
          <t>Демонтаж фланцевых задвижек dy80–dy100 — 16 шт.: водомерный узел dy100 — 7, насосные станции dy100 — 1 и dy80 — 4 + 4 (23/085-И-ИОС2.ВР, поз. 8.1, 8.2, 16.1); норма установки с коэффициентом на демонтаж 0,4, материалы не учитываются.</t>
        </is>
      </c>
      <c r="Q70" s="94" t="inlineStr">
        <is>
          <t>117/15-ВК</t>
        </is>
      </c>
      <c r="R70" s="94" t="inlineStr">
        <is>
          <t>23/085-И-ИОС2.ВР (23/085-И-ООС2, прил. Г, PDF стр. 24–27)</t>
        </is>
      </c>
    </row>
    <row r="71" spans="1:23">
      <c r="A71" s="91">
        <v>54</v>
      </c>
      <c r="B71" s="361" t="inlineStr">
        <is>
          <t>7.2</t>
        </is>
      </c>
      <c r="C71" s="361"/>
      <c r="D71" s="362" t="inlineStr">
        <is>
          <t>3.16-16-1</t>
        </is>
      </c>
      <c r="E71" s="362"/>
      <c r="F71" s="363" t="inlineStr">
        <is>
          <t>Установка вентилей, задвижек, затворов, клапанов обратных, кранов проходных на трубопроводах из чугунных напорных фланцевых труб диаметром до 65 мм. Демонтаж задвижек dy40 (ИОС2.ВР, водомерный узел)</t>
        </is>
      </c>
      <c r="G71" s="364" t="inlineStr">
        <is>
          <t>1 шт.</t>
        </is>
      </c>
      <c r="H71" s="364"/>
      <c r="I71" s="361">
        <v>2</v>
      </c>
      <c r="J71" s="95">
        <f>H71+I71</f>
        <v>2</v>
      </c>
      <c r="K71" s="8"/>
      <c r="L71" s="8">
        <v>1312.81</v>
      </c>
      <c r="M71" s="101"/>
      <c r="N71" s="8">
        <f>K71+L71+M71</f>
        <v>1312.81</v>
      </c>
      <c r="O71" s="8">
        <f>N71-K71</f>
        <v>1312.81</v>
      </c>
      <c r="P71" s="385" t="inlineStr">
        <is>
          <t>Демонтаж фланцевых задвижек dy40 водомерного узла — 2 шт. (23/085-И-ИОС2.ВР); норма установки с коэффициентом на демонтаж 0,4.</t>
        </is>
      </c>
      <c r="Q71" s="94" t="inlineStr">
        <is>
          <t>117/15-ВК</t>
        </is>
      </c>
      <c r="R71" s="94" t="inlineStr">
        <is>
          <t>23/085-И-ИОС2.ВР (23/085-И-ООС2, прил. Г, PDF стр. 24–27)</t>
        </is>
      </c>
    </row>
    <row r="72" spans="1:23">
      <c r="A72" s="91">
        <v>55</v>
      </c>
      <c r="B72" s="361" t="inlineStr">
        <is>
          <t>7.3</t>
        </is>
      </c>
      <c r="C72" s="361"/>
      <c r="D72" s="362" t="inlineStr">
        <is>
          <t>3.18-11-1</t>
        </is>
      </c>
      <c r="E72" s="362"/>
      <c r="F72" s="363" t="inlineStr">
        <is>
          <t>Установка насосов центробежных с электродвигателем массой агрегата до 0,1 т. Демонтаж насосов двух насосных станций (ИОС2.ВР, поз. 8, 16)</t>
        </is>
      </c>
      <c r="G72" s="364" t="inlineStr">
        <is>
          <t>1 насос</t>
        </is>
      </c>
      <c r="H72" s="364"/>
      <c r="I72" s="361">
        <v>4</v>
      </c>
      <c r="J72" s="95">
        <f>H72+I72</f>
        <v>4</v>
      </c>
      <c r="K72" s="8"/>
      <c r="L72" s="8">
        <v>37914.36</v>
      </c>
      <c r="M72" s="101"/>
      <c r="N72" s="8">
        <f>K72+L72+M72</f>
        <v>37914.36</v>
      </c>
      <c r="O72" s="8">
        <f>N72-K72</f>
        <v>37914.36</v>
      </c>
      <c r="P72" s="385" t="inlineStr">
        <is>
          <t>Демонтаж насосов двух насосных станций повышения давления (по 2 насоса массой 90 кг) — 4 шт. (23/085-И-ИОС2.ВР, поз. 8, 16); норма установки центробежных насосов с коэффициентом на демонтаж 0,4.</t>
        </is>
      </c>
      <c r="Q72" s="94" t="inlineStr">
        <is>
          <t>117/15-ВК</t>
        </is>
      </c>
      <c r="R72" s="94" t="inlineStr">
        <is>
          <t>23/085-И-ИОС2.ВР (23/085-И-ООС2, прил. Г, PDF стр. 24–27)</t>
        </is>
      </c>
    </row>
    <row r="73" spans="1:23">
      <c r="A73" s="91">
        <v>56</v>
      </c>
      <c r="B73" s="361" t="inlineStr">
        <is>
          <t>7.4</t>
        </is>
      </c>
      <c r="C73" s="361"/>
      <c r="D73" s="362" t="inlineStr">
        <is>
          <t>3.18-20-2</t>
        </is>
      </c>
      <c r="E73" s="362"/>
      <c r="F73" s="363" t="inlineStr">
        <is>
          <t>Установка манометров с трехходовым краном. Демонтаж (ИОС2.ВР, поз. 8.7–8.8, 16.6–16.7)</t>
        </is>
      </c>
      <c r="G73" s="364" t="inlineStr">
        <is>
          <t>1 комплект</t>
        </is>
      </c>
      <c r="H73" s="364"/>
      <c r="I73" s="361">
        <v>2</v>
      </c>
      <c r="J73" s="95">
        <f>H73+I73</f>
        <v>2</v>
      </c>
      <c r="K73" s="8"/>
      <c r="L73" s="8">
        <v>340.01</v>
      </c>
      <c r="M73" s="101"/>
      <c r="N73" s="8">
        <f>K73+L73+M73</f>
        <v>340.01</v>
      </c>
      <c r="O73" s="8">
        <f>N73-K73</f>
        <v>340.01</v>
      </c>
      <c r="P73" s="385" t="inlineStr">
        <is>
          <t>Демонтаж манометров с кранами на насосных станциях — 2 компл. (23/085-И-ИОС2.ВР, поз. 8.7–8.8, 16.6–16.7); коэффициент на демонтаж 0,4.</t>
        </is>
      </c>
      <c r="Q73" s="94" t="inlineStr">
        <is>
          <t>117/15-ВК</t>
        </is>
      </c>
      <c r="R73" s="94" t="inlineStr">
        <is>
          <t>23/085-И-ИОС2.ВР (23/085-И-ООС2, прил. Г, PDF стр. 24–27)</t>
        </is>
      </c>
    </row>
    <row r="74" spans="1:23">
      <c r="A74" s="91">
        <v>57</v>
      </c>
      <c r="B74" s="361" t="inlineStr">
        <is>
          <t>7.5</t>
        </is>
      </c>
      <c r="C74" s="361"/>
      <c r="D74" s="362" t="inlineStr">
        <is>
          <t>6.65-3-2</t>
        </is>
      </c>
      <c r="E74" s="362"/>
      <c r="F74" s="363" t="inlineStr">
        <is>
          <t>Демонтаж вентиля. Воздухоотводчики dy15 (ИОС2.ВР, поз. 8.6, 16.5)</t>
        </is>
      </c>
      <c r="G74" s="364" t="inlineStr">
        <is>
          <t>100 шт.</t>
        </is>
      </c>
      <c r="H74" s="364"/>
      <c r="I74" s="365">
        <v>0.06</v>
      </c>
      <c r="J74" s="95">
        <f>H74+I74</f>
        <v>0.06</v>
      </c>
      <c r="K74" s="8"/>
      <c r="L74" s="8">
        <v>4395.13</v>
      </c>
      <c r="M74" s="101"/>
      <c r="N74" s="8">
        <f>K74+L74+M74</f>
        <v>4395.13</v>
      </c>
      <c r="O74" s="8">
        <f>N74-K74</f>
        <v>4395.13</v>
      </c>
      <c r="P74" s="385" t="inlineStr">
        <is>
          <t>Демонтаж воздухоотводчиков dy15 насосных станций — 6 шт. (23/085-И-ИОС2.ВР, поз. 8.6, 16.5).</t>
        </is>
      </c>
      <c r="Q74" s="94" t="inlineStr">
        <is>
          <t>117/15-ВК</t>
        </is>
      </c>
      <c r="R74" s="94" t="inlineStr">
        <is>
          <t>23/085-И-ИОС2.ВР (23/085-И-ООС2, прил. Г, PDF стр. 24–27)</t>
        </is>
      </c>
    </row>
    <row r="75" spans="1:23">
      <c r="A75" s="91">
        <v>58</v>
      </c>
      <c r="B75" s="361" t="inlineStr">
        <is>
          <t>7.6</t>
        </is>
      </c>
      <c r="C75" s="361"/>
      <c r="D75" s="362" t="inlineStr">
        <is>
          <t>3.16-20-1</t>
        </is>
      </c>
      <c r="E75" s="362"/>
      <c r="F75" s="363" t="inlineStr">
        <is>
          <t>Установка кранов пожарных диаметром 50 мм. Демонтаж (ИОС2.ВР, поз. 15)</t>
        </is>
      </c>
      <c r="G75" s="364" t="inlineStr">
        <is>
          <t>1 кран</t>
        </is>
      </c>
      <c r="H75" s="364"/>
      <c r="I75" s="361">
        <v>12</v>
      </c>
      <c r="J75" s="95">
        <f>H75+I75</f>
        <v>12</v>
      </c>
      <c r="K75" s="8"/>
      <c r="L75" s="8">
        <v>8252.37</v>
      </c>
      <c r="M75" s="101"/>
      <c r="N75" s="8">
        <f>K75+L75+M75</f>
        <v>8252.37</v>
      </c>
      <c r="O75" s="8">
        <f>N75-K75</f>
        <v>8252.37</v>
      </c>
      <c r="P75" s="385" t="inlineStr">
        <is>
          <t>Демонтаж 12 пожарных кранов dy50 с рукавами, стволами, головками и вентилями (23/085-И-ИОС2.ВР, поз. 15, 15.2–15.5, 15.7); коэффициент на демонтаж 0,4.</t>
        </is>
      </c>
      <c r="Q75" s="94" t="inlineStr">
        <is>
          <t>117/15-ВК</t>
        </is>
      </c>
      <c r="R75" s="94" t="inlineStr">
        <is>
          <t>23/085-И-ИОС2.ВР (23/085-И-ООС2, прил. Г, PDF стр. 24–27)</t>
        </is>
      </c>
    </row>
    <row r="76" spans="1:23">
      <c r="A76" s="91">
        <v>59</v>
      </c>
      <c r="B76" s="361" t="inlineStr">
        <is>
          <t>7.7</t>
        </is>
      </c>
      <c r="C76" s="361"/>
      <c r="D76" s="362" t="inlineStr">
        <is>
          <t>3.16-37-2</t>
        </is>
      </c>
      <c r="E76" s="362"/>
      <c r="F76" s="363" t="inlineStr">
        <is>
          <t>Установка шкафов металлических для санитарно-технических систем на стене или в нише, шкаф массой до 10 кг. Демонтаж шкафов пожарных кранов (ИОС2.ВР, поз. 15.1)</t>
        </is>
      </c>
      <c r="G76" s="364" t="inlineStr">
        <is>
          <t>1  ШТ.</t>
        </is>
      </c>
      <c r="H76" s="364"/>
      <c r="I76" s="361">
        <v>12</v>
      </c>
      <c r="J76" s="95">
        <f>H76+I76</f>
        <v>12</v>
      </c>
      <c r="K76" s="8"/>
      <c r="L76" s="8">
        <v>15513.82</v>
      </c>
      <c r="M76" s="101"/>
      <c r="N76" s="8">
        <f>K76+L76+M76</f>
        <v>15513.82</v>
      </c>
      <c r="O76" s="8">
        <f>N76-K76</f>
        <v>15513.82</v>
      </c>
      <c r="P76" s="385" t="inlineStr">
        <is>
          <t>Демонтаж 12 навесных шкафов пожарных кранов ШПК310 (23/085-И-ИОС2.ВР, поз. 15.1); коэффициент на демонтаж 0,4.</t>
        </is>
      </c>
      <c r="Q76" s="94" t="inlineStr">
        <is>
          <t>117/15-ВК</t>
        </is>
      </c>
      <c r="R76" s="94" t="inlineStr">
        <is>
          <t>23/085-И-ИОС2.ВР (23/085-И-ООС2, прил. Г, PDF стр. 24–27)</t>
        </is>
      </c>
    </row>
    <row r="77" spans="1:23" ht="30" customHeight="1">
      <c r="B77" s="369" t="s">
        <v>223</v>
      </c>
      <c r="C77" s="370"/>
      <c r="D77" s="370"/>
      <c r="E77" s="370"/>
      <c r="F77" s="370"/>
      <c r="G77" s="360"/>
      <c r="H77" s="360"/>
      <c r="I77" s="360"/>
      <c r="J77" s="100"/>
      <c r="K77" s="8"/>
      <c r="L77" s="8"/>
      <c r="M77" s="101"/>
      <c r="N77" s="8"/>
      <c r="O77" s="8"/>
      <c r="P77" s="93"/>
      <c r="Q77" s="96"/>
      <c r="R77" s="96"/>
    </row>
    <row r="78" spans="1:23" ht="102" customHeight="1">
      <c r="A78" s="91">
        <v>60</v>
      </c>
      <c r="B78" s="361">
        <v>21</v>
      </c>
      <c r="C78" s="361"/>
      <c r="D78" s="362" t="s">
        <v>139</v>
      </c>
      <c r="E78" s="362"/>
      <c r="F78" s="363" t="s">
        <v>201</v>
      </c>
      <c r="G78" s="364" t="s">
        <v>140</v>
      </c>
      <c r="H78" s="364"/>
      <c r="I78" s="361">
        <v>2</v>
      </c>
      <c r="J78" s="95">
        <f t="shared" ref="J78:J140" si="3">H78+I78</f>
        <v>2</v>
      </c>
      <c r="K78" s="8"/>
      <c r="L78" s="8">
        <v>8381.63</v>
      </c>
      <c r="M78" s="101"/>
      <c r="N78" s="8">
        <f t="shared" si="0"/>
        <v>8381.63</v>
      </c>
      <c r="O78" s="8">
        <f t="shared" ref="O78:O141" si="4">N78-K78</f>
        <v>8381.63</v>
      </c>
      <c r="P78" s="385" t="inlineStr">
        <is>
          <t>Два фланцевых соединения DN100 точно совпадают со спецификацией В1.</t>
        </is>
      </c>
      <c r="Q78" s="94" t="s">
        <v>192</v>
      </c>
      <c r="R78" s="94" t="inlineStr">
        <is>
          <t>23/085-И-ИОС2: ТЧ, графика и спецификация (физ. л. 1–25); каталог ANTARUS (физ. л. 51–58)</t>
        </is>
      </c>
    </row>
    <row r="79" spans="1:23" ht="89.25">
      <c r="A79" s="91">
        <f>A78+1</f>
        <v>61</v>
      </c>
      <c r="B79" s="361">
        <v>22</v>
      </c>
      <c r="C79" s="361"/>
      <c r="D79" s="362" t="inlineStr">
        <is>
          <t>3.16-10-4</t>
        </is>
      </c>
      <c r="E79" s="362"/>
      <c r="F79" s="363" t="inlineStr">
        <is>
          <t>Прокладка трубопроводов отопления, водоснабжения и газоснабжения из стальных электросварных и бесшовных труб диаметром свыше 50 до 100 мм</t>
        </is>
      </c>
      <c r="G79" s="364" t="s">
        <v>149</v>
      </c>
      <c r="H79" s="364"/>
      <c r="I79" s="365">
        <v>0.06</v>
      </c>
      <c r="J79" s="95">
        <f t="shared" si="3"/>
        <v>0.06</v>
      </c>
      <c r="K79" s="8"/>
      <c r="L79" s="8">
        <v>12777.15</v>
      </c>
      <c r="M79" s="101"/>
      <c r="N79" s="8">
        <f t="shared" si="0"/>
        <v>12777.15</v>
      </c>
      <c r="O79" s="8">
        <f t="shared" si="4"/>
        <v>12777.15</v>
      </c>
      <c r="P79" s="385" t="inlineStr">
        <is>
          <t>6 м стальной трубы 114×4,5 точно совпадают со спецификацией В1.</t>
        </is>
      </c>
      <c r="Q79" s="94" t="s">
        <v>192</v>
      </c>
      <c r="R79" s="94" t="inlineStr">
        <is>
          <t>23/085-И-ИОС2: ТЧ, графика и спецификация (физ. л. 1–25); каталог ANTARUS (физ. л. 51–58)</t>
        </is>
      </c>
      <c r="W79" s="116"/>
    </row>
    <row r="80" spans="1:23" ht="89.25">
      <c r="A80" s="91">
        <f t="shared" ref="A80:A86" si="5">A79+1</f>
        <v>62</v>
      </c>
      <c r="B80" s="361">
        <v>23</v>
      </c>
      <c r="C80" s="361"/>
      <c r="D80" s="362" t="s">
        <v>150</v>
      </c>
      <c r="E80" s="362"/>
      <c r="F80" s="363" t="s">
        <v>151</v>
      </c>
      <c r="G80" s="364" t="s">
        <v>149</v>
      </c>
      <c r="H80" s="364"/>
      <c r="I80" s="365">
        <v>0.08</v>
      </c>
      <c r="J80" s="95">
        <f t="shared" si="3"/>
        <v>0.08</v>
      </c>
      <c r="K80" s="8"/>
      <c r="L80" s="8">
        <v>15754.94</v>
      </c>
      <c r="M80" s="101"/>
      <c r="N80" s="8">
        <f t="shared" si="0"/>
        <v>15754.94</v>
      </c>
      <c r="O80" s="8">
        <f t="shared" si="4"/>
        <v>15754.94</v>
      </c>
      <c r="P80" s="385" t="inlineStr">
        <is>
          <t>8 м стальной трубы 88,5×4 точно совпадают со спецификацией В1.</t>
        </is>
      </c>
      <c r="Q80" s="94" t="s">
        <v>192</v>
      </c>
      <c r="R80" s="94" t="inlineStr">
        <is>
          <t>23/085-И-ИОС2: ТЧ, графика и спецификация (физ. л. 1–25); каталог ANTARUS (физ. л. 51–58)</t>
        </is>
      </c>
    </row>
    <row r="81" spans="1:23">
      <c r="A81" s="91">
        <f t="shared" si="5"/>
        <v>63</v>
      </c>
      <c r="B81" s="361">
        <v>24</v>
      </c>
      <c r="C81" s="361"/>
      <c r="D81" s="362" t="s">
        <v>152</v>
      </c>
      <c r="E81" s="362"/>
      <c r="F81" s="363" t="s">
        <v>153</v>
      </c>
      <c r="G81" s="364" t="s">
        <v>149</v>
      </c>
      <c r="H81" s="364"/>
      <c r="I81" s="365">
        <v>0.14000000000000001</v>
      </c>
      <c r="J81" s="95">
        <f t="shared" si="3"/>
        <v>0.14000000000000001</v>
      </c>
      <c r="K81" s="8"/>
      <c r="L81" s="8">
        <v>19265.39</v>
      </c>
      <c r="M81" s="101"/>
      <c r="N81" s="8">
        <f t="shared" si="0"/>
        <v>19265.39</v>
      </c>
      <c r="O81" s="8">
        <f t="shared" si="4"/>
        <v>19265.39</v>
      </c>
      <c r="P81" s="385" t="inlineStr">
        <is>
          <t>Добавлена прокладка стальной водогазопроводной трубы 42,3×3,2 (DN32) — 14 м по ИОС2.СО, лист 1, поз. 4.</t>
        </is>
      </c>
      <c r="Q81" s="94" t="s">
        <v>192</v>
      </c>
      <c r="R81" s="94" t="inlineStr">
        <is>
          <t>23/085-И-ИОС2: ТЧ, графика и спецификация (физ. л. 1–25); каталог ANTARUS (физ. л. 51–58)</t>
        </is>
      </c>
    </row>
    <row r="82" spans="1:23" ht="140.25">
      <c r="A82" s="91">
        <f t="shared" si="5"/>
        <v>64</v>
      </c>
      <c r="B82" s="361">
        <v>25</v>
      </c>
      <c r="C82" s="361"/>
      <c r="D82" s="362" t="inlineStr">
        <is>
          <t>3.16-40-1</t>
        </is>
      </c>
      <c r="E82" s="362"/>
      <c r="F82" s="363" t="inlineStr">
        <is>
      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до 50 мм</t>
        </is>
      </c>
      <c r="G82" s="364" t="s">
        <v>35</v>
      </c>
      <c r="H82" s="364"/>
      <c r="I82" s="366">
        <v>0.6</v>
      </c>
      <c r="J82" s="95">
        <f t="shared" si="3"/>
        <v>0.6</v>
      </c>
      <c r="K82" s="8"/>
      <c r="L82" s="8">
        <v>26264.85</v>
      </c>
      <c r="M82" s="101"/>
      <c r="N82" s="8">
        <f t="shared" si="0"/>
        <v>26264.85</v>
      </c>
      <c r="O82" s="8">
        <f t="shared" si="4"/>
        <v>26264.85</v>
      </c>
      <c r="P82" s="385" t="inlineStr">
        <is>
          <t>60 м PPR Ø40 точно совпадают со спецификацией В1.</t>
        </is>
      </c>
      <c r="Q82" s="94" t="s">
        <v>192</v>
      </c>
      <c r="R82" s="94" t="inlineStr">
        <is>
          <t>23/085-И-ИОС2: ТЧ, графика и спецификация (физ. л. 1–25); каталог ANTARUS (физ. л. 51–58)</t>
        </is>
      </c>
    </row>
    <row r="83" spans="1:23" ht="140.25">
      <c r="A83" s="91">
        <f t="shared" si="5"/>
        <v>65</v>
      </c>
      <c r="B83" s="361">
        <v>26</v>
      </c>
      <c r="C83" s="361"/>
      <c r="D83" s="362" t="inlineStr">
        <is>
          <t>3.16-40-1</t>
        </is>
      </c>
      <c r="E83" s="362"/>
      <c r="F83" s="363" t="inlineStr">
        <is>
      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до 50 мм</t>
        </is>
      </c>
      <c r="G83" s="364" t="s">
        <v>35</v>
      </c>
      <c r="H83" s="364"/>
      <c r="I83" s="365">
        <v>0.05</v>
      </c>
      <c r="J83" s="95">
        <f t="shared" si="3"/>
        <v>0.05</v>
      </c>
      <c r="K83" s="8"/>
      <c r="L83" s="8">
        <v>2571.40</v>
      </c>
      <c r="M83" s="101"/>
      <c r="N83" s="8">
        <f t="shared" si="0"/>
        <v>2571.40</v>
      </c>
      <c r="O83" s="8">
        <f t="shared" si="4"/>
        <v>2571.40</v>
      </c>
      <c r="P83" s="385" t="inlineStr">
        <is>
          <t>5 м PPR Ø32 точно совпадают со спецификацией В1.</t>
        </is>
      </c>
      <c r="Q83" s="94" t="s">
        <v>192</v>
      </c>
      <c r="R83" s="94" t="inlineStr">
        <is>
          <t>23/085-И-ИОС2: ТЧ, графика и спецификация (физ. л. 1–25); каталог ANTARUS (физ. л. 51–58)</t>
        </is>
      </c>
    </row>
    <row r="84" spans="1:23" ht="140.25">
      <c r="A84" s="91">
        <f t="shared" si="5"/>
        <v>66</v>
      </c>
      <c r="B84" s="361">
        <v>27</v>
      </c>
      <c r="C84" s="361"/>
      <c r="D84" s="362" t="inlineStr">
        <is>
          <t>3.16-40-1</t>
        </is>
      </c>
      <c r="E84" s="362"/>
      <c r="F84" s="363" t="inlineStr">
        <is>
      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до 50 мм</t>
        </is>
      </c>
      <c r="G84" s="364" t="s">
        <v>35</v>
      </c>
      <c r="H84" s="364"/>
      <c r="I84" s="366">
        <v>0.4</v>
      </c>
      <c r="J84" s="95">
        <f t="shared" si="3"/>
        <v>0.4</v>
      </c>
      <c r="K84" s="8"/>
      <c r="L84" s="8">
        <v>14784.97</v>
      </c>
      <c r="M84" s="101"/>
      <c r="N84" s="8">
        <f t="shared" ref="N84:N147" si="6">K84+L84+M84</f>
        <v>14784.97</v>
      </c>
      <c r="O84" s="8">
        <f t="shared" si="4"/>
        <v>14784.97</v>
      </c>
      <c r="P84" s="385" t="inlineStr">
        <is>
          <t>40 м PPR Ø25 точно совпадают со спецификацией В1.</t>
        </is>
      </c>
      <c r="Q84" s="94" t="s">
        <v>192</v>
      </c>
      <c r="R84" s="94" t="inlineStr">
        <is>
          <t>23/085-И-ИОС2: ТЧ, графика и спецификация (физ. л. 1–25); каталог ANTARUS (физ. л. 51–58)</t>
        </is>
      </c>
    </row>
    <row r="85" spans="1:23" ht="140.25">
      <c r="A85" s="91">
        <f t="shared" si="5"/>
        <v>67</v>
      </c>
      <c r="B85" s="361">
        <v>28</v>
      </c>
      <c r="C85" s="361"/>
      <c r="D85" s="362" t="s">
        <v>154</v>
      </c>
      <c r="E85" s="362"/>
      <c r="F85" s="363" t="s">
        <v>155</v>
      </c>
      <c r="G85" s="364" t="s">
        <v>35</v>
      </c>
      <c r="H85" s="364"/>
      <c r="I85" s="365">
        <v>0.26</v>
      </c>
      <c r="J85" s="95">
        <f t="shared" si="3"/>
        <v>0.26</v>
      </c>
      <c r="K85" s="8"/>
      <c r="L85" s="8">
        <v>9302.35</v>
      </c>
      <c r="M85" s="101"/>
      <c r="N85" s="8">
        <f t="shared" si="6"/>
        <v>9302.35</v>
      </c>
      <c r="O85" s="8">
        <f t="shared" si="4"/>
        <v>9302.35</v>
      </c>
      <c r="P85" s="385" t="inlineStr">
        <is>
          <t>26 м PPR Ø20 точно совпадают со спецификацией В1.</t>
        </is>
      </c>
      <c r="Q85" s="94" t="s">
        <v>192</v>
      </c>
      <c r="R85" s="94" t="inlineStr">
        <is>
          <t>23/085-И-ИОС2: ТЧ, графика и спецификация (физ. л. 1–25); каталог ANTARUS (физ. л. 51–58)</t>
        </is>
      </c>
    </row>
    <row r="86" spans="1:23">
      <c r="A86" s="91">
        <f t="shared" si="5"/>
        <v>68</v>
      </c>
      <c r="B86" s="361">
        <v>29</v>
      </c>
      <c r="C86" s="361"/>
      <c r="D86" s="362" t="inlineStr">
        <is>
          <t>1.1-1-3137</t>
        </is>
      </c>
      <c r="E86" s="362"/>
      <c r="F86" s="363" t="inlineStr">
        <is>
          <t>Трубка теплоизоляционная из вспененного полиэтилена с закрытой ячеистой структурой, для тепло- и шумоизоляции внутренних инженерных систем, температура применения до +95°C, коэффициент теплопроводности при температуре +10°C не более 0,038 Вт/(м х К), группа горючести Г1, внутренний диаметр 48 мм, толщина 13 мм</t>
        </is>
      </c>
      <c r="G86" s="364" t="s">
        <v>34</v>
      </c>
      <c r="H86" s="364"/>
      <c r="I86" s="361">
        <v>48</v>
      </c>
      <c r="J86" s="95">
        <f t="shared" si="3"/>
        <v>48</v>
      </c>
      <c r="K86" s="8"/>
      <c r="L86" s="8">
        <v>4749.15</v>
      </c>
      <c r="M86" s="101"/>
      <c r="N86" s="8">
        <f t="shared" si="6"/>
        <v>4749.15</v>
      </c>
      <c r="O86" s="8">
        <f t="shared" si="4"/>
        <v>4749.15</v>
      </c>
      <c r="P86" s="385" t="inlineStr">
        <is>
          <t>Изоляция труб PP-R 40 водопровода В1 — 48 м по 23/085-И-ИОС2.СО, лист 1, поз. 9 (Energoflex Super 42/13): трубки 42/13 в сборнике ТСН-2001.1 нет, учтён ближайший больший типоразмер той же номенклатуры и толщины — трубка из вспененного полиэтилена 48/13 (внутренний диаметр 48 мм вместо 42 мм, толщина 13 мм); цена по конъюнктурному анализу (ТСН-2001.12, п. 3.4.10) определяется не менее чем по трём предложениям поставщиков, а в комплекте их нет.</t>
        </is>
      </c>
      <c r="Q86" s="94" t="s">
        <v>192</v>
      </c>
      <c r="R86" s="94" t="inlineStr">
        <is>
          <t>23/085-И-ИОС2: ТЧ, графика и спецификация (физ. л. 1–25); каталог ANTARUS (физ. л. 51–58)</t>
        </is>
      </c>
    </row>
    <row r="87" spans="1:23" ht="20.25" customHeight="1">
      <c r="A87" s="91"/>
      <c r="B87" s="369" t="s">
        <v>224</v>
      </c>
      <c r="C87" s="370"/>
      <c r="D87" s="370"/>
      <c r="E87" s="370"/>
      <c r="F87" s="370"/>
      <c r="G87" s="360"/>
      <c r="H87" s="360"/>
      <c r="I87" s="360"/>
      <c r="J87" s="95"/>
      <c r="K87" s="8"/>
      <c r="L87" s="8"/>
      <c r="M87" s="101"/>
      <c r="N87" s="8"/>
      <c r="O87" s="8"/>
      <c r="P87" s="93"/>
      <c r="Q87" s="94"/>
      <c r="R87" s="94"/>
    </row>
    <row r="88" spans="1:23">
      <c r="A88" s="91">
        <v>69</v>
      </c>
      <c r="B88" s="361">
        <v>30</v>
      </c>
      <c r="C88" s="361"/>
      <c r="D88" s="362" t="s">
        <v>158</v>
      </c>
      <c r="E88" s="362"/>
      <c r="F88" s="363" t="s">
        <v>202</v>
      </c>
      <c r="G88" s="364" t="s">
        <v>149</v>
      </c>
      <c r="H88" s="364"/>
      <c r="I88" s="365">
        <v>0.02</v>
      </c>
      <c r="J88" s="95">
        <f t="shared" si="3"/>
        <v>0.02</v>
      </c>
      <c r="K88" s="8"/>
      <c r="L88" s="8">
        <v>3935.33</v>
      </c>
      <c r="M88" s="101"/>
      <c r="N88" s="8">
        <f t="shared" si="6"/>
        <v>3935.33</v>
      </c>
      <c r="O88" s="8">
        <f t="shared" si="4"/>
        <v>3935.33</v>
      </c>
      <c r="P88" s="385" t="inlineStr">
        <is>
          <t>Добавлена гильза из стальной оцинкованной водогазопроводной трубы dy50 (60×3,5) для прохода труб PP-R — 2 м по ИОС2.СО, лист 1, поз. 10.</t>
        </is>
      </c>
      <c r="Q88" s="94" t="s">
        <v>192</v>
      </c>
      <c r="R88" s="94" t="inlineStr">
        <is>
          <t>23/085-И-ИОС2: ТЧ, графика и спецификация (физ. л. 1–25); каталог ANTARUS (физ. л. 51–58)</t>
        </is>
      </c>
    </row>
    <row r="89" spans="1:23">
      <c r="A89" s="91">
        <f t="shared" ref="A89:A114" si="7">A88+1</f>
        <v>70</v>
      </c>
      <c r="B89" s="361">
        <v>31</v>
      </c>
      <c r="C89" s="361"/>
      <c r="D89" s="362" t="s">
        <v>146</v>
      </c>
      <c r="E89" s="362"/>
      <c r="F89" s="363" t="s">
        <v>203</v>
      </c>
      <c r="G89" s="364" t="s">
        <v>143</v>
      </c>
      <c r="H89" s="364"/>
      <c r="I89" s="361">
        <v>39</v>
      </c>
      <c r="J89" s="95">
        <f t="shared" si="3"/>
        <v>39</v>
      </c>
      <c r="K89" s="8"/>
      <c r="L89" s="8">
        <v>126152.00</v>
      </c>
      <c r="M89" s="101"/>
      <c r="N89" s="8">
        <f t="shared" si="6"/>
        <v>126152.00</v>
      </c>
      <c r="O89" s="8">
        <f t="shared" si="4"/>
        <v>126152.00</v>
      </c>
      <c r="P89" s="385" t="inlineStr">
        <is>
          <t>Добавлен монтаж 39 единиц арматуры водопровода В1 (краны шаровые dy25 — 2, dy20 — 14, dy15 — 13, спускные dy15 — 2, клапаны обратные dy15 — 8); монтаж 2 кранов dy32 — строка 95 (ИОС2.СО, лист 1, поз. 11–16).</t>
        </is>
      </c>
      <c r="Q89" s="94" t="s">
        <v>192</v>
      </c>
      <c r="R89" s="94" t="inlineStr">
        <is>
          <t>23/085-И-ИОС2: ТЧ, графика и спецификация (физ. л. 1–25); каталог ANTARUS (физ. л. 51–58)</t>
        </is>
      </c>
    </row>
    <row r="90" spans="1:18">
      <c r="A90" s="91">
        <f t="shared" si="7"/>
        <v>71</v>
      </c>
      <c r="B90" s="361">
        <v>32</v>
      </c>
      <c r="C90" s="361"/>
      <c r="D90" s="362" t="inlineStr">
        <is>
          <t>1.13-4-127</t>
        </is>
      </c>
      <c r="E90" s="362"/>
      <c r="F90" s="363" t="inlineStr">
        <is>
          <t>Кран шаровой, латунный, полнопроходной, муфтовый, 11б27п1, номинальное давление PN 1,6 МПа, номинальный диаметр DN 25 мм</t>
        </is>
      </c>
      <c r="G90" s="364" t="s">
        <v>38</v>
      </c>
      <c r="H90" s="364"/>
      <c r="I90" s="361">
        <v>2</v>
      </c>
      <c r="J90" s="95">
        <f t="shared" si="3"/>
        <v>2</v>
      </c>
      <c r="K90" s="8"/>
      <c r="L90" s="8">
        <v>541.16</v>
      </c>
      <c r="M90" s="101"/>
      <c r="N90" s="8">
        <f t="shared" si="6"/>
        <v>541.16</v>
      </c>
      <c r="O90" s="8">
        <f t="shared" si="4"/>
        <v>541.16</v>
      </c>
      <c r="P90" s="385" t="inlineStr">
        <is>
          <t>Добавлены краны шаровые латунные полнопроходные dy25 — 2 шт. по 23/085-И-ИОС2.СО, лист 1, поз. 12.</t>
        </is>
      </c>
      <c r="Q90" s="94" t="s">
        <v>192</v>
      </c>
      <c r="R90" s="94" t="inlineStr">
        <is>
          <t>23/085-И-ИОС2: ТЧ, графика и спецификация (физ. л. 1–25); каталог ANTARUS (физ. л. 51–58)</t>
        </is>
      </c>
    </row>
    <row r="91" spans="1:18">
      <c r="A91" s="91">
        <f t="shared" si="7"/>
        <v>72</v>
      </c>
      <c r="B91" s="361">
        <v>33</v>
      </c>
      <c r="C91" s="361"/>
      <c r="D91" s="362" t="inlineStr">
        <is>
          <t>1.13-4-126</t>
        </is>
      </c>
      <c r="E91" s="362"/>
      <c r="F91" s="363" t="inlineStr">
        <is>
          <t>Кран шаровой, латунный, полнопроходной, муфтовый, 11б27п1, номинальное давление PN 1,6 МПа, номинальный диаметр DN 20 мм</t>
        </is>
      </c>
      <c r="G91" s="364" t="s">
        <v>38</v>
      </c>
      <c r="H91" s="364"/>
      <c r="I91" s="361">
        <v>14</v>
      </c>
      <c r="J91" s="95">
        <f t="shared" si="3"/>
        <v>14</v>
      </c>
      <c r="K91" s="8"/>
      <c r="L91" s="8">
        <v>2156.49</v>
      </c>
      <c r="M91" s="101"/>
      <c r="N91" s="8">
        <f t="shared" si="6"/>
        <v>2156.49</v>
      </c>
      <c r="O91" s="8">
        <f t="shared" si="4"/>
        <v>2156.49</v>
      </c>
      <c r="P91" s="385" t="inlineStr">
        <is>
          <t>Добавлены краны шаровые латунные полнопроходные dy20 — 14 шт. по 23/085-И-ИОС2.СО, лист 1, поз. 13.</t>
        </is>
      </c>
      <c r="Q91" s="94" t="s">
        <v>192</v>
      </c>
      <c r="R91" s="94" t="inlineStr">
        <is>
          <t>23/085-И-ИОС2: ТЧ, графика и спецификация (физ. л. 1–25); каталог ANTARUS (физ. л. 51–58)</t>
        </is>
      </c>
    </row>
    <row r="92" spans="1:18">
      <c r="A92" s="91">
        <f t="shared" si="7"/>
        <v>73</v>
      </c>
      <c r="B92" s="361">
        <v>34</v>
      </c>
      <c r="C92" s="361"/>
      <c r="D92" s="362" t="inlineStr">
        <is>
          <t>1.13-4-125</t>
        </is>
      </c>
      <c r="E92" s="362"/>
      <c r="F92" s="363" t="inlineStr">
        <is>
          <t>Кран шаровой, латунный, полнопроходной, муфтовый, 11б27п1, номинальное давление PN 1,6 МПа, номинальный диаметр DN 15 мм</t>
        </is>
      </c>
      <c r="G92" s="364" t="s">
        <v>38</v>
      </c>
      <c r="H92" s="364"/>
      <c r="I92" s="361">
        <v>13</v>
      </c>
      <c r="J92" s="95">
        <f t="shared" si="3"/>
        <v>13</v>
      </c>
      <c r="K92" s="8"/>
      <c r="L92" s="8">
        <v>1660.14</v>
      </c>
      <c r="M92" s="101"/>
      <c r="N92" s="8">
        <f t="shared" si="6"/>
        <v>1660.14</v>
      </c>
      <c r="O92" s="8">
        <f t="shared" si="4"/>
        <v>1660.14</v>
      </c>
      <c r="P92" s="385" t="inlineStr">
        <is>
          <t>Добавлены краны шаровые латунные полнопроходные dy15 — 13 шт. по 23/085-И-ИОС2.СО, лист 1, поз. 14.</t>
        </is>
      </c>
      <c r="Q92" s="94" t="s">
        <v>192</v>
      </c>
      <c r="R92" s="94" t="inlineStr">
        <is>
          <t>23/085-И-ИОС2: ТЧ, графика и спецификация (физ. л. 1–25); каталог ANTARUS (физ. л. 51–58)</t>
        </is>
      </c>
    </row>
    <row r="93" spans="1:18">
      <c r="A93" s="91">
        <f t="shared" si="7"/>
        <v>74</v>
      </c>
      <c r="B93" s="361">
        <v>35</v>
      </c>
      <c r="C93" s="361"/>
      <c r="D93" s="362" t="s">
        <v>159</v>
      </c>
      <c r="E93" s="362"/>
      <c r="F93" s="363" t="s">
        <v>160</v>
      </c>
      <c r="G93" s="364" t="s">
        <v>38</v>
      </c>
      <c r="H93" s="364"/>
      <c r="I93" s="361">
        <v>8</v>
      </c>
      <c r="J93" s="95">
        <f t="shared" si="3"/>
        <v>8</v>
      </c>
      <c r="K93" s="8"/>
      <c r="L93" s="8">
        <v>1149.89</v>
      </c>
      <c r="M93" s="101"/>
      <c r="N93" s="8">
        <f t="shared" si="6"/>
        <v>1149.89</v>
      </c>
      <c r="O93" s="8">
        <f t="shared" si="4"/>
        <v>1149.89</v>
      </c>
      <c r="P93" s="385" t="inlineStr">
        <is>
          <t>Добавлены клапаны обратные муфтовые dy15 16б1бк — 8 шт. по ИОС2.СО, лист 1, поз. 16.</t>
        </is>
      </c>
      <c r="Q93" s="94" t="s">
        <v>192</v>
      </c>
      <c r="R93" s="94" t="inlineStr">
        <is>
          <t>23/085-И-ИОС2: ТЧ, графика и спецификация (физ. л. 1–25); каталог ANTARUS (физ. л. 51–58)</t>
        </is>
      </c>
    </row>
    <row r="94" spans="1:18">
      <c r="A94" s="91">
        <f t="shared" si="7"/>
        <v>75</v>
      </c>
      <c r="B94" s="361">
        <v>36</v>
      </c>
      <c r="C94" s="361"/>
      <c r="D94" s="362" t="inlineStr">
        <is>
          <t>1.13-4-125</t>
        </is>
      </c>
      <c r="E94" s="362"/>
      <c r="F94" s="363" t="inlineStr">
        <is>
          <t>Кран шаровой, латунный, полнопроходной, муфтовый, 11б27п1, номинальное давление PN 1,6 МПа, номинальный диаметр DN 15 мм</t>
        </is>
      </c>
      <c r="G94" s="364" t="s">
        <v>38</v>
      </c>
      <c r="H94" s="364"/>
      <c r="I94" s="361">
        <v>2</v>
      </c>
      <c r="J94" s="95">
        <f t="shared" si="3"/>
        <v>2</v>
      </c>
      <c r="K94" s="8"/>
      <c r="L94" s="8">
        <v>255.41</v>
      </c>
      <c r="M94" s="101"/>
      <c r="N94" s="8">
        <f t="shared" si="6"/>
        <v>255.41</v>
      </c>
      <c r="O94" s="8">
        <f t="shared" si="4"/>
        <v>255.41</v>
      </c>
      <c r="P94" s="385" t="inlineStr">
        <is>
          <t>Добавлены краны шаровые латунные полнопроходные dy15 — 2 шт. по 23/085-И-ИОС2.СО, лист 1, поз. 15.</t>
        </is>
      </c>
      <c r="Q94" s="94" t="s">
        <v>192</v>
      </c>
      <c r="R94" s="94" t="inlineStr">
        <is>
          <t>23/085-И-ИОС2: ТЧ, графика и спецификация (физ. л. 1–25); каталог ANTARUS (физ. л. 51–58)</t>
        </is>
      </c>
    </row>
    <row r="95" spans="1:18">
      <c r="A95" s="91">
        <f t="shared" si="7"/>
        <v>76</v>
      </c>
      <c r="B95" s="361">
        <v>37</v>
      </c>
      <c r="C95" s="361"/>
      <c r="D95" s="362" t="inlineStr">
        <is>
          <t>3.16-15-1</t>
        </is>
      </c>
      <c r="E95" s="362"/>
      <c r="F95" s="363" t="inlineStr">
        <is>
          <t>Установка вентилей, задвижек, затворов, клапанов обратных, кранов проходных на трубопроводах из стальных труб диаметром до 50 мм</t>
        </is>
      </c>
      <c r="G95" s="364" t="s">
        <v>143</v>
      </c>
      <c r="H95" s="364"/>
      <c r="I95" s="361">
        <v>2</v>
      </c>
      <c r="J95" s="95">
        <f t="shared" si="3"/>
        <v>2</v>
      </c>
      <c r="K95" s="8"/>
      <c r="L95" s="8">
        <v>6470.22</v>
      </c>
      <c r="M95" s="101"/>
      <c r="N95" s="8">
        <f t="shared" si="6"/>
        <v>6470.22</v>
      </c>
      <c r="O95" s="8">
        <f t="shared" si="4"/>
        <v>6470.22</v>
      </c>
      <c r="P95" s="385" t="inlineStr">
        <is>
          <t>Добавлен монтаж 2 шаровых кранов dy32 на вводе водопровода по ИОС2.СО, лист 1, поз. 11.</t>
        </is>
      </c>
      <c r="Q95" s="94" t="s">
        <v>192</v>
      </c>
      <c r="R95" s="94" t="inlineStr">
        <is>
          <t>23/085-И-ИОС2: ТЧ, графика и спецификация (физ. л. 1–25); каталог ANTARUS (физ. л. 51–58)</t>
        </is>
      </c>
    </row>
    <row r="96" spans="1:18">
      <c r="A96" s="91">
        <f t="shared" si="7"/>
        <v>77</v>
      </c>
      <c r="B96" s="361">
        <v>38</v>
      </c>
      <c r="C96" s="361"/>
      <c r="D96" s="362" t="inlineStr">
        <is>
          <t>1.13-4-128</t>
        </is>
      </c>
      <c r="E96" s="362"/>
      <c r="F96" s="363" t="inlineStr">
        <is>
          <t>Кран шаровой, латунный, полнопроходной, муфтовый, 11б27п1, номинальное давление PN 1,6 МПа, номинальный диаметр DN 32 мм</t>
        </is>
      </c>
      <c r="G96" s="364" t="s">
        <v>38</v>
      </c>
      <c r="H96" s="364"/>
      <c r="I96" s="361">
        <v>2</v>
      </c>
      <c r="J96" s="95">
        <f t="shared" si="3"/>
        <v>2</v>
      </c>
      <c r="K96" s="8"/>
      <c r="L96" s="8">
        <v>936.86</v>
      </c>
      <c r="M96" s="101"/>
      <c r="N96" s="8">
        <f t="shared" si="6"/>
        <v>936.86</v>
      </c>
      <c r="O96" s="8">
        <f t="shared" si="4"/>
        <v>936.86</v>
      </c>
      <c r="P96" s="385" t="inlineStr">
        <is>
          <t>Добавлены краны шаровые латунные полнопроходные dy32 — 2 шт. по 23/085-И-ИОС2.СО, лист 1, поз. 11.</t>
        </is>
      </c>
      <c r="Q96" s="94" t="s">
        <v>192</v>
      </c>
      <c r="R96" s="94" t="inlineStr">
        <is>
          <t>23/085-И-ИОС2: ТЧ, графика и спецификация (физ. л. 1–25); каталог ANTARUS (физ. л. 51–58)</t>
        </is>
      </c>
    </row>
    <row r="97" spans="1:18">
      <c r="A97" s="91">
        <f t="shared" si="7"/>
        <v>78</v>
      </c>
      <c r="B97" s="361">
        <v>39</v>
      </c>
      <c r="C97" s="361"/>
      <c r="D97" s="362" t="s">
        <v>161</v>
      </c>
      <c r="E97" s="362"/>
      <c r="F97" s="363" t="s">
        <v>162</v>
      </c>
      <c r="G97" s="364" t="s">
        <v>38</v>
      </c>
      <c r="H97" s="364"/>
      <c r="I97" s="361">
        <v>24</v>
      </c>
      <c r="J97" s="95">
        <f t="shared" si="3"/>
        <v>24</v>
      </c>
      <c r="K97" s="8"/>
      <c r="L97" s="8">
        <v>819.31</v>
      </c>
      <c r="M97" s="101"/>
      <c r="N97" s="8">
        <f t="shared" si="6"/>
        <v>819.31</v>
      </c>
      <c r="O97" s="8">
        <f t="shared" si="4"/>
        <v>819.31</v>
      </c>
      <c r="P97" s="385" t="inlineStr">
        <is>
          <t>Добавлены хомуты с резиновым уплотнением для труб 2½" (наружный диаметр 75 мм) — 24 шт. по ИОС2.СО, лист 1, поз. 17.</t>
        </is>
      </c>
      <c r="Q97" s="94" t="s">
        <v>192</v>
      </c>
      <c r="R97" s="94" t="inlineStr">
        <is>
          <t>23/085-И-ИОС2: ТЧ, графика и спецификация (физ. л. 1–25); каталог ANTARUS (физ. л. 51–58)</t>
        </is>
      </c>
    </row>
    <row r="98" spans="1:18">
      <c r="A98" s="91">
        <f t="shared" si="7"/>
        <v>79</v>
      </c>
      <c r="B98" s="361">
        <v>40</v>
      </c>
      <c r="C98" s="361"/>
      <c r="D98" s="362" t="s">
        <v>225</v>
      </c>
      <c r="E98" s="362"/>
      <c r="F98" s="363" t="s">
        <v>163</v>
      </c>
      <c r="G98" s="364" t="s">
        <v>31</v>
      </c>
      <c r="H98" s="364"/>
      <c r="I98" s="361">
        <v>6</v>
      </c>
      <c r="J98" s="95">
        <f t="shared" si="3"/>
        <v>6</v>
      </c>
      <c r="K98" s="8"/>
      <c r="L98" s="8">
        <v>40.92</v>
      </c>
      <c r="M98" s="101"/>
      <c r="N98" s="8">
        <f t="shared" si="6"/>
        <v>40.92</v>
      </c>
      <c r="O98" s="8">
        <f t="shared" si="4"/>
        <v>40.92</v>
      </c>
      <c r="P98" s="385" t="inlineStr">
        <is>
          <t>Добавлены кронштейны OSKM для крепления трубопроводов (артикул OSKM00040) — 6 шт. по ИОС2.СО, лист 1, поз. 18.</t>
        </is>
      </c>
      <c r="Q98" s="94" t="s">
        <v>192</v>
      </c>
      <c r="R98" s="94" t="inlineStr">
        <is>
          <t>23/085-И-ИОС2: ТЧ, графика и спецификация (физ. л. 1–25); каталог ANTARUS (физ. л. 51–58)</t>
        </is>
      </c>
    </row>
    <row r="99" spans="1:18">
      <c r="A99" s="91">
        <f t="shared" si="7"/>
        <v>80</v>
      </c>
      <c r="B99" s="361">
        <v>41</v>
      </c>
      <c r="C99" s="361"/>
      <c r="D99" s="362" t="s">
        <v>226</v>
      </c>
      <c r="E99" s="362"/>
      <c r="F99" s="363" t="s">
        <v>164</v>
      </c>
      <c r="G99" s="364" t="s">
        <v>31</v>
      </c>
      <c r="H99" s="364"/>
      <c r="I99" s="361">
        <v>20</v>
      </c>
      <c r="J99" s="95">
        <f t="shared" si="3"/>
        <v>20</v>
      </c>
      <c r="K99" s="8"/>
      <c r="L99" s="8">
        <v>75.33</v>
      </c>
      <c r="M99" s="101"/>
      <c r="N99" s="8">
        <f t="shared" si="6"/>
        <v>75.33</v>
      </c>
      <c r="O99" s="8">
        <f t="shared" si="4"/>
        <v>75.33</v>
      </c>
      <c r="P99" s="385" t="inlineStr">
        <is>
          <t>Добавлены кронштейны OSKM для крепления трубопроводов (артикул OSKM00026) — 20 шт. по ИОС2.СО, лист 2, поз. 19.</t>
        </is>
      </c>
      <c r="Q99" s="94" t="s">
        <v>192</v>
      </c>
      <c r="R99" s="94" t="inlineStr">
        <is>
          <t>23/085-И-ИОС2: ТЧ, графика и спецификация (физ. л. 1–25); каталог ANTARUS (физ. л. 51–58)</t>
        </is>
      </c>
    </row>
    <row r="100" spans="1:18">
      <c r="A100" s="91">
        <f t="shared" si="7"/>
        <v>81</v>
      </c>
      <c r="B100" s="361">
        <v>42</v>
      </c>
      <c r="C100" s="361"/>
      <c r="D100" s="362" t="s">
        <v>227</v>
      </c>
      <c r="E100" s="362"/>
      <c r="F100" s="363" t="s">
        <v>165</v>
      </c>
      <c r="G100" s="364" t="s">
        <v>31</v>
      </c>
      <c r="H100" s="364"/>
      <c r="I100" s="361">
        <v>13</v>
      </c>
      <c r="J100" s="95">
        <f t="shared" si="3"/>
        <v>13</v>
      </c>
      <c r="K100" s="8"/>
      <c r="L100" s="8">
        <v>39.70</v>
      </c>
      <c r="M100" s="101"/>
      <c r="N100" s="8">
        <f t="shared" si="6"/>
        <v>39.70</v>
      </c>
      <c r="O100" s="8">
        <f t="shared" si="4"/>
        <v>39.70</v>
      </c>
      <c r="P100" s="385" t="inlineStr">
        <is>
          <t>Добавлены кронштейны OSKM для крепления трубопроводов (артикул OSKM00020) — 13 шт. по ИОС2.СО, лист 2, поз. 20.</t>
        </is>
      </c>
      <c r="Q100" s="94" t="s">
        <v>192</v>
      </c>
      <c r="R100" s="94" t="inlineStr">
        <is>
          <t>23/085-И-ИОС2: ТЧ, графика и спецификация (физ. л. 1–25); каталог ANTARUS (физ. л. 51–58)</t>
        </is>
      </c>
    </row>
    <row r="101" spans="1:18">
      <c r="A101" s="91">
        <f t="shared" si="7"/>
        <v>82</v>
      </c>
      <c r="B101" s="361">
        <v>43</v>
      </c>
      <c r="C101" s="361"/>
      <c r="D101" s="362" t="s">
        <v>136</v>
      </c>
      <c r="E101" s="362"/>
      <c r="F101" s="363" t="s">
        <v>204</v>
      </c>
      <c r="G101" s="364" t="s">
        <v>147</v>
      </c>
      <c r="H101" s="364"/>
      <c r="I101" s="367">
        <v>0.10199999999999999</v>
      </c>
      <c r="J101" s="95">
        <f t="shared" si="3"/>
        <v>0.10199999999999999</v>
      </c>
      <c r="K101" s="8"/>
      <c r="L101" s="8">
        <v>10123.08</v>
      </c>
      <c r="M101" s="101"/>
      <c r="N101" s="8">
        <f t="shared" si="6"/>
        <v>10123.08</v>
      </c>
      <c r="O101" s="8">
        <f t="shared" si="4"/>
        <v>10123.08</v>
      </c>
      <c r="P101" s="385" t="inlineStr">
        <is>
          <t>Добавлен монтаж гибких подводок к смесителям 17 × 0,6 м = 10,2 м (23/085-И-ИОС2.СО, лист 2, поз. 22); подводки к унитазам 12 шт. (поз. 21) учтены материалом — их присоединение входит в установку унитазов.</t>
        </is>
      </c>
      <c r="Q101" s="94" t="s">
        <v>192</v>
      </c>
      <c r="R101" s="94" t="inlineStr">
        <is>
          <t>ИОС2, физ. стр. 24/59, спецификация, лист 2, п. 21–22; добавленная ЛСР, п. 43.</t>
        </is>
      </c>
    </row>
    <row r="102" spans="1:18">
      <c r="A102" s="91">
        <f t="shared" si="7"/>
        <v>83</v>
      </c>
      <c r="B102" s="361">
        <v>44</v>
      </c>
      <c r="C102" s="361"/>
      <c r="D102" s="362" t="s">
        <v>228</v>
      </c>
      <c r="E102" s="362"/>
      <c r="F102" s="363" t="s">
        <v>205</v>
      </c>
      <c r="G102" s="364" t="s">
        <v>36</v>
      </c>
      <c r="H102" s="364"/>
      <c r="I102" s="365">
        <v>0.16</v>
      </c>
      <c r="J102" s="95">
        <f t="shared" si="3"/>
        <v>0.16</v>
      </c>
      <c r="K102" s="8"/>
      <c r="L102" s="8">
        <v>5205.82</v>
      </c>
      <c r="M102" s="101"/>
      <c r="N102" s="8">
        <f t="shared" si="6"/>
        <v>5205.82</v>
      </c>
      <c r="O102" s="8">
        <f t="shared" si="4"/>
        <v>5205.82</v>
      </c>
      <c r="P102" s="385" t="inlineStr">
        <is>
          <t>Добавлена установка 16 смесителей для раковин (Rossinka S35-22 — 15 шт., RS28-33 — 1 шт.) по ИОС2.СО, лист 2, поз. 23–24.</t>
        </is>
      </c>
      <c r="Q102" s="94" t="s">
        <v>192</v>
      </c>
      <c r="R102" s="94" t="inlineStr">
        <is>
          <t>23/085-И-ИОС2: ТЧ, графика и спецификация (физ. л. 1–25); каталог ANTARUS (физ. л. 51–58)</t>
        </is>
      </c>
    </row>
    <row r="103" spans="1:18">
      <c r="A103" s="91">
        <f t="shared" si="7"/>
        <v>84</v>
      </c>
      <c r="B103" s="361">
        <v>45</v>
      </c>
      <c r="C103" s="361"/>
      <c r="D103" s="362" t="s">
        <v>229</v>
      </c>
      <c r="E103" s="362"/>
      <c r="F103" s="363" t="s">
        <v>166</v>
      </c>
      <c r="G103" s="364" t="s">
        <v>31</v>
      </c>
      <c r="H103" s="364"/>
      <c r="I103" s="361">
        <v>15</v>
      </c>
      <c r="J103" s="95">
        <f t="shared" si="3"/>
        <v>15</v>
      </c>
      <c r="K103" s="8"/>
      <c r="L103" s="8">
        <v>43153.02</v>
      </c>
      <c r="M103" s="101"/>
      <c r="N103" s="8">
        <f t="shared" si="6"/>
        <v>43153.02</v>
      </c>
      <c r="O103" s="8">
        <f t="shared" si="4"/>
        <v>43153.02</v>
      </c>
      <c r="P103" s="385" t="inlineStr">
        <is>
          <t>Добавлены смесители для раковин Rossinka S35-22 — 15 шт. по ИОС2.СО, лист 2, поз. 23.</t>
        </is>
      </c>
      <c r="Q103" s="94" t="s">
        <v>192</v>
      </c>
      <c r="R103" s="94" t="inlineStr">
        <is>
          <t>23/085-И-ИОС2: ТЧ, графика и спецификация (физ. л. 1–25); каталог ANTARUS (физ. л. 51–58)</t>
        </is>
      </c>
    </row>
    <row r="104" spans="1:18">
      <c r="A104" s="91">
        <f t="shared" si="7"/>
        <v>85</v>
      </c>
      <c r="B104" s="361">
        <v>46</v>
      </c>
      <c r="C104" s="361"/>
      <c r="D104" s="362" t="s">
        <v>230</v>
      </c>
      <c r="E104" s="362"/>
      <c r="F104" s="363" t="s">
        <v>167</v>
      </c>
      <c r="G104" s="364" t="s">
        <v>31</v>
      </c>
      <c r="H104" s="364"/>
      <c r="I104" s="361">
        <v>1</v>
      </c>
      <c r="J104" s="95">
        <f t="shared" si="3"/>
        <v>1</v>
      </c>
      <c r="K104" s="8"/>
      <c r="L104" s="8">
        <v>7206.01</v>
      </c>
      <c r="M104" s="101"/>
      <c r="N104" s="8">
        <f t="shared" si="6"/>
        <v>7206.01</v>
      </c>
      <c r="O104" s="8">
        <f t="shared" si="4"/>
        <v>7206.01</v>
      </c>
      <c r="P104" s="385" t="inlineStr">
        <is>
          <t>Добавлен смеситель для раковины Rossinka RS28-33 — 1 шт. по ИОС2.СО, лист 2, поз. 24.</t>
        </is>
      </c>
      <c r="Q104" s="94" t="s">
        <v>192</v>
      </c>
      <c r="R104" s="94" t="inlineStr">
        <is>
          <t>23/085-И-ИОС2: ТЧ, графика и спецификация (физ. л. 1–25); каталог ANTARUS (физ. л. 51–58)</t>
        </is>
      </c>
    </row>
    <row r="105" spans="1:18">
      <c r="A105" s="91">
        <f t="shared" si="7"/>
        <v>86</v>
      </c>
      <c r="B105" s="361">
        <v>47</v>
      </c>
      <c r="C105" s="361"/>
      <c r="D105" s="362" t="s">
        <v>231</v>
      </c>
      <c r="E105" s="362"/>
      <c r="F105" s="363" t="s">
        <v>206</v>
      </c>
      <c r="G105" s="364" t="s">
        <v>36</v>
      </c>
      <c r="H105" s="364"/>
      <c r="I105" s="365">
        <v>0.01</v>
      </c>
      <c r="J105" s="95">
        <f t="shared" ref="J105" si="8">H105+I105</f>
        <v>0.01</v>
      </c>
      <c r="K105" s="8"/>
      <c r="L105" s="8">
        <v>359.93</v>
      </c>
      <c r="M105" s="101"/>
      <c r="N105" s="8">
        <f t="shared" si="6"/>
        <v>359.93</v>
      </c>
      <c r="O105" s="8">
        <f t="shared" ref="O105" si="9">N105-K105</f>
        <v>359.93</v>
      </c>
      <c r="P105" s="385" t="inlineStr">
        <is>
          <t>Добавлена установка сенсорного смесителя в универсальной кабине для МГН — 1 шт. по ИОС2.СО, лист 2, поз. 25.</t>
        </is>
      </c>
      <c r="Q105" s="94" t="s">
        <v>192</v>
      </c>
      <c r="R105" s="94" t="inlineStr">
        <is>
          <t>23/085-И-ИОС2: ТЧ, графика и спецификация (физ. л. 1–25); каталог ANTARUS (физ. л. 51–58)</t>
        </is>
      </c>
    </row>
    <row r="106" spans="1:18">
      <c r="A106" s="91">
        <f t="shared" si="7"/>
        <v>87</v>
      </c>
      <c r="B106" s="361">
        <v>48</v>
      </c>
      <c r="C106" s="361"/>
      <c r="D106" s="362" t="s">
        <v>232</v>
      </c>
      <c r="E106" s="362"/>
      <c r="F106" s="363" t="s">
        <v>233</v>
      </c>
      <c r="G106" s="364" t="s">
        <v>31</v>
      </c>
      <c r="H106" s="364"/>
      <c r="I106" s="361">
        <v>1</v>
      </c>
      <c r="J106" s="95">
        <f t="shared" si="3"/>
        <v>1</v>
      </c>
      <c r="K106" s="8"/>
      <c r="L106" s="8">
        <v>15626.91</v>
      </c>
      <c r="M106" s="101"/>
      <c r="N106" s="8">
        <f t="shared" si="6"/>
        <v>15626.91</v>
      </c>
      <c r="O106" s="8">
        <f t="shared" si="4"/>
        <v>15626.91</v>
      </c>
      <c r="P106" s="385" t="inlineStr">
        <is>
          <t>Добавлен сенсорный смеситель для раковины Cersanit — 1 шт. по ИОС2.СО, лист 2, поз. 25.</t>
        </is>
      </c>
      <c r="Q106" s="94" t="s">
        <v>192</v>
      </c>
      <c r="R106" s="94" t="inlineStr">
        <is>
          <t>23/085-И-ИОС2: ТЧ, графика и спецификация (физ. л. 1–25); каталог ANTARUS (физ. л. 51–58)</t>
        </is>
      </c>
    </row>
    <row r="107" spans="1:18" ht="76.5" customHeight="1">
      <c r="A107" s="91">
        <f t="shared" si="7"/>
        <v>88</v>
      </c>
      <c r="B107" s="361">
        <v>49</v>
      </c>
      <c r="C107" s="361"/>
      <c r="D107" s="362" t="s">
        <v>27</v>
      </c>
      <c r="E107" s="362"/>
      <c r="F107" s="363" t="s">
        <v>32</v>
      </c>
      <c r="G107" s="364" t="s">
        <v>30</v>
      </c>
      <c r="H107" s="364"/>
      <c r="I107" s="365">
        <v>0.05</v>
      </c>
      <c r="J107" s="95">
        <f t="shared" si="3"/>
        <v>0.05</v>
      </c>
      <c r="K107" s="8"/>
      <c r="L107" s="8">
        <v>589.85</v>
      </c>
      <c r="M107" s="101"/>
      <c r="N107" s="8">
        <f t="shared" si="6"/>
        <v>589.85</v>
      </c>
      <c r="O107" s="8">
        <f t="shared" si="4"/>
        <v>589.85</v>
      </c>
      <c r="P107" s="385" t="inlineStr">
        <is>
          <t>Огрунтовка 5 м² точно совпадает с ИОС2.</t>
        </is>
      </c>
      <c r="Q107" s="94" t="s">
        <v>192</v>
      </c>
      <c r="R107" s="94" t="inlineStr">
        <is>
          <t>23/085-И-ИОС2: ТЧ, графика и спецификация (физ. л. 1–25); каталог ANTARUS (физ. л. 51–58)</t>
        </is>
      </c>
    </row>
    <row r="108" spans="1:18">
      <c r="A108" s="91">
        <f t="shared" si="7"/>
        <v>89</v>
      </c>
      <c r="B108" s="361">
        <v>50</v>
      </c>
      <c r="C108" s="361"/>
      <c r="D108" s="362" t="inlineStr">
        <is>
          <t>3.13-11-8</t>
        </is>
      </c>
      <c r="E108" s="362"/>
      <c r="F108" s="363" t="inlineStr">
        <is>
          <t>Окраска огрунтованных металлических поверхностей эмалями ПФ-115. Эмалью БТ-177 за 2 раза</t>
        </is>
      </c>
      <c r="G108" s="364" t="s">
        <v>30</v>
      </c>
      <c r="H108" s="364"/>
      <c r="I108" s="365">
        <v>0.05</v>
      </c>
      <c r="J108" s="95">
        <f t="shared" si="3"/>
        <v>0.05</v>
      </c>
      <c r="K108" s="8"/>
      <c r="L108" s="8">
        <v>497.5</v>
      </c>
      <c r="M108" s="101"/>
      <c r="N108" s="8">
        <f t="shared" si="6"/>
        <v>497.5</v>
      </c>
      <c r="O108" s="8">
        <f t="shared" si="4"/>
        <v>497.5</v>
      </c>
      <c r="P108" s="385" t="inlineStr">
        <is>
          <t>Добавлена окраска стальных трубопроводов В1 краской БТ-177 в два слоя — 5 м² по 23/085-И-ИОС2.СО, лист 2, поз. 26.2.</t>
        </is>
      </c>
      <c r="Q108" s="94" t="s">
        <v>192</v>
      </c>
      <c r="R108" s="94" t="inlineStr">
        <is>
          <t>23/085-И-ИОС2: ТЧ, графика и спецификация (физ. л. 1–25); каталог ANTARUS (физ. л. 51–58)</t>
        </is>
      </c>
    </row>
    <row r="109" spans="1:18">
      <c r="A109" s="91">
        <f t="shared" si="7"/>
        <v>90</v>
      </c>
      <c r="B109" s="361">
        <v>51</v>
      </c>
      <c r="C109" s="361"/>
      <c r="D109" s="362" t="s">
        <v>168</v>
      </c>
      <c r="E109" s="362"/>
      <c r="F109" s="363" t="s">
        <v>169</v>
      </c>
      <c r="G109" s="364" t="s">
        <v>148</v>
      </c>
      <c r="H109" s="364"/>
      <c r="I109" s="361">
        <v>2</v>
      </c>
      <c r="J109" s="95">
        <f t="shared" si="3"/>
        <v>2</v>
      </c>
      <c r="K109" s="8"/>
      <c r="L109" s="8">
        <v>22644.35</v>
      </c>
      <c r="M109" s="101"/>
      <c r="N109" s="8">
        <f t="shared" si="6"/>
        <v>22644.35</v>
      </c>
      <c r="O109" s="8">
        <f t="shared" si="4"/>
        <v>22644.35</v>
      </c>
      <c r="P109" s="385" t="inlineStr">
        <is>
          <t>Добавлены 2 наружных поливочных крана dy25: кран шаровой сливной с насадкой, рукав 35 м на кран — всего 70 м (23/085-И-ИОС2.СО, лист 2, поз. 27).</t>
        </is>
      </c>
      <c r="Q109" s="94" t="s">
        <v>192</v>
      </c>
      <c r="R109" s="94" t="inlineStr">
        <is>
          <t>ИОС2, физ. стр. 24/59, спецификация, лист 2, п. 27.1–27.2; добавленная ЛСР, п. 51. Сумма 22 968,97 руб.</t>
        </is>
      </c>
    </row>
    <row r="110" spans="1:18">
      <c r="A110" s="91">
        <f t="shared" si="7"/>
        <v>91</v>
      </c>
      <c r="B110" s="361">
        <v>52</v>
      </c>
      <c r="C110" s="361"/>
      <c r="D110" s="362" t="inlineStr">
        <is>
          <t>3.18-11-1</t>
        </is>
      </c>
      <c r="E110" s="362"/>
      <c r="F110" s="363" t="inlineStr">
        <is>
          <t>Установка насосов центробежных с электродвигателем массой агрегата до 0,1 т</t>
        </is>
      </c>
      <c r="G110" s="364" t="inlineStr">
        <is>
          <t>1 насос</t>
        </is>
      </c>
      <c r="H110" s="364"/>
      <c r="I110" s="361">
        <v>2</v>
      </c>
      <c r="J110" s="95">
        <f t="shared" si="3"/>
        <v>2</v>
      </c>
      <c r="K110" s="8"/>
      <c r="L110" s="8">
        <v>57080.6</v>
      </c>
      <c r="M110" s="101"/>
      <c r="N110" s="8">
        <f t="shared" si="6"/>
        <v>57080.6</v>
      </c>
      <c r="O110" s="8">
        <f t="shared" si="4"/>
        <v>57080.6</v>
      </c>
      <c r="P110" s="385" t="inlineStr">
        <is>
          <t>Добавлен монтаж насосной установки повышения давления ANTARUS X2 MLV1-3/01 (два центробежных насоса, 114 кг) по норме установки центробежных насосов с электродвигателем — 2 шт. (23/085-И-ИОС2.СО, лист 2, поз. 28). Болты — открытый ресурс нормы 3.18-11-1, расход по норме: анкерные 0,0022 т и строительные 0,00127 т на насос, на 2 насоса 0,0044 т и 0,00254 т.</t>
        </is>
      </c>
      <c r="Q110" s="94" t="s">
        <v>192</v>
      </c>
      <c r="R110" s="94" t="inlineStr">
        <is>
          <t>23/085-И-ИОС2: ТЧ, графика и спецификация (физ. л. 1–25); каталог ANTARUS (физ. л. 51–58)</t>
        </is>
      </c>
    </row>
    <row r="111" spans="1:18">
      <c r="A111" s="91">
        <f t="shared" si="7"/>
        <v>92</v>
      </c>
      <c r="B111" s="361">
        <v>53</v>
      </c>
      <c r="C111" s="361"/>
      <c r="D111" s="362" t="s">
        <v>235</v>
      </c>
      <c r="E111" s="362"/>
      <c r="F111" s="363" t="s">
        <v>170</v>
      </c>
      <c r="G111" s="364" t="s">
        <v>31</v>
      </c>
      <c r="H111" s="364"/>
      <c r="I111" s="361">
        <v>1</v>
      </c>
      <c r="J111" s="95">
        <f t="shared" si="3"/>
        <v>1</v>
      </c>
      <c r="K111" s="8"/>
      <c r="L111" s="8">
        <v>769726.40</v>
      </c>
      <c r="M111" s="101"/>
      <c r="N111" s="8">
        <f t="shared" si="6"/>
        <v>769726.40</v>
      </c>
      <c r="O111" s="8">
        <f t="shared" si="4"/>
        <v>769726.40</v>
      </c>
      <c r="P111" s="385" t="inlineStr">
        <is>
          <t>Добавлена насосная установка повышения давления ANTARUS X2 MLV1-3/01 — 1 компл. по ИОС2.СО, лист 2, поз. 28.</t>
        </is>
      </c>
      <c r="Q111" s="94" t="s">
        <v>192</v>
      </c>
      <c r="R111" s="94" t="inlineStr">
        <is>
          <t>23/085-И-ИОС2: ТЧ, графика и спецификация (физ. л. 1–25); каталог ANTARUS (физ. л. 51–58)</t>
        </is>
      </c>
    </row>
    <row r="112" spans="1:18">
      <c r="A112" s="91">
        <f t="shared" si="7"/>
        <v>93</v>
      </c>
      <c r="B112" s="361">
        <v>54</v>
      </c>
      <c r="C112" s="361"/>
      <c r="D112" s="362" t="s">
        <v>144</v>
      </c>
      <c r="E112" s="362"/>
      <c r="F112" s="363" t="s">
        <v>145</v>
      </c>
      <c r="G112" s="364" t="s">
        <v>143</v>
      </c>
      <c r="H112" s="364"/>
      <c r="I112" s="361">
        <v>0</v>
      </c>
      <c r="J112" s="95">
        <f t="shared" si="3"/>
        <v>0</v>
      </c>
      <c r="K112" s="8"/>
      <c r="L112" s="8">
        <v>0</v>
      </c>
      <c r="M112" s="101"/>
      <c r="N112" s="8">
        <f t="shared" si="6"/>
        <v>0</v>
      </c>
      <c r="O112" s="8">
        <f t="shared" si="4"/>
        <v>0</v>
      </c>
      <c r="P112" s="385" t="inlineStr">
        <is>
          <t>Исключено: арматура DN80 предусмотрена только в противопожарном водопроводе В2 (23/085-И-ИОС2.СО, лист 3, поз. 40–41) и учтена в строках 133–135; в спецификации В1 её нет.</t>
        </is>
      </c>
      <c r="Q112" s="94" t="s">
        <v>192</v>
      </c>
      <c r="R112" s="94" t="inlineStr">
        <is>
          <t>23/085-И-ИОС2: ТЧ, графика и спецификация (физ. л. 1–25); каталог ANTARUS (физ. л. 51–58)</t>
        </is>
      </c>
    </row>
    <row r="113" spans="1:18">
      <c r="A113" s="91">
        <f t="shared" si="7"/>
        <v>94</v>
      </c>
      <c r="B113" s="361">
        <v>55</v>
      </c>
      <c r="C113" s="361"/>
      <c r="D113" s="362" t="s">
        <v>144</v>
      </c>
      <c r="E113" s="362"/>
      <c r="F113" s="363" t="s">
        <v>145</v>
      </c>
      <c r="G113" s="364" t="s">
        <v>143</v>
      </c>
      <c r="H113" s="364"/>
      <c r="I113" s="361">
        <v>0</v>
      </c>
      <c r="J113" s="95">
        <f t="shared" si="3"/>
        <v>0</v>
      </c>
      <c r="K113" s="8"/>
      <c r="L113" s="8">
        <v>0</v>
      </c>
      <c r="M113" s="101"/>
      <c r="N113" s="8">
        <f t="shared" si="6"/>
        <v>0</v>
      </c>
      <c r="O113" s="8">
        <f t="shared" si="4"/>
        <v>0</v>
      </c>
      <c r="P113" s="385" t="inlineStr">
        <is>
          <t>Исключено: арматура DN80 предусмотрена только в противопожарном водопроводе В2 (23/085-И-ИОС2.СО, лист 3, поз. 40–41) и учтена в строках 133–135; в спецификации В1 её нет.</t>
        </is>
      </c>
      <c r="Q113" s="94" t="s">
        <v>192</v>
      </c>
      <c r="R113" s="94" t="inlineStr">
        <is>
          <t>23/085-И-ИОС2: ТЧ, графика и спецификация (физ. л. 1–25); каталог ANTARUS (физ. л. 51–58)</t>
        </is>
      </c>
    </row>
    <row r="114" spans="1:18">
      <c r="A114" s="91">
        <f t="shared" si="7"/>
        <v>95</v>
      </c>
      <c r="B114" s="361">
        <v>56</v>
      </c>
      <c r="C114" s="361"/>
      <c r="D114" s="362" t="s">
        <v>236</v>
      </c>
      <c r="E114" s="362"/>
      <c r="F114" s="363" t="s">
        <v>171</v>
      </c>
      <c r="G114" s="364" t="s">
        <v>31</v>
      </c>
      <c r="H114" s="364"/>
      <c r="I114" s="361">
        <v>0</v>
      </c>
      <c r="J114" s="95">
        <f t="shared" ref="J114" si="10">H114+I114</f>
        <v>0</v>
      </c>
      <c r="K114" s="8"/>
      <c r="L114" s="8">
        <v>0</v>
      </c>
      <c r="M114" s="101"/>
      <c r="N114" s="8">
        <f t="shared" si="6"/>
        <v>0</v>
      </c>
      <c r="O114" s="8">
        <f t="shared" ref="O114" si="11">N114-K114</f>
        <v>0</v>
      </c>
      <c r="P114" s="385" t="inlineStr">
        <is>
          <t>Исключено: арматура DN80 предусмотрена только в противопожарном водопроводе В2 (23/085-И-ИОС2.СО, лист 3, поз. 40–41) и учтена в строках 133–135; в спецификации В1 её нет.</t>
        </is>
      </c>
      <c r="Q114" s="94" t="s">
        <v>192</v>
      </c>
      <c r="R114" s="94" t="inlineStr">
        <is>
          <t>23/085-И-ИОС2: ТЧ, графика и спецификация (физ. л. 1–25); каталог ANTARUS (физ. л. 51–58)</t>
        </is>
      </c>
    </row>
    <row r="115" spans="1:18" ht="22.5" customHeight="1">
      <c r="A115" s="91"/>
      <c r="B115" s="369" t="s">
        <v>237</v>
      </c>
      <c r="C115" s="370"/>
      <c r="D115" s="370"/>
      <c r="E115" s="370"/>
      <c r="F115" s="370"/>
      <c r="G115" s="360"/>
      <c r="H115" s="360"/>
      <c r="I115" s="360"/>
      <c r="J115" s="95"/>
      <c r="K115" s="8"/>
      <c r="L115" s="8"/>
      <c r="M115" s="101"/>
      <c r="N115" s="8"/>
      <c r="O115" s="8"/>
      <c r="P115" s="93"/>
      <c r="Q115" s="94"/>
      <c r="R115" s="94"/>
    </row>
    <row r="116" spans="1:18">
      <c r="A116" s="91">
        <v>96</v>
      </c>
      <c r="B116" s="361">
        <v>57</v>
      </c>
      <c r="C116" s="361"/>
      <c r="D116" s="362" t="s">
        <v>154</v>
      </c>
      <c r="E116" s="362"/>
      <c r="F116" s="363" t="s">
        <v>155</v>
      </c>
      <c r="G116" s="364" t="s">
        <v>35</v>
      </c>
      <c r="H116" s="364"/>
      <c r="I116" s="365">
        <v>0.36</v>
      </c>
      <c r="J116" s="95">
        <f t="shared" si="3"/>
        <v>0.36</v>
      </c>
      <c r="K116" s="8"/>
      <c r="L116" s="8">
        <v>13103.07</v>
      </c>
      <c r="M116" s="101"/>
      <c r="N116" s="8">
        <f t="shared" si="6"/>
        <v>13103.07</v>
      </c>
      <c r="O116" s="8">
        <f t="shared" si="4"/>
        <v>13103.07</v>
      </c>
      <c r="P116" s="385" t="inlineStr">
        <is>
          <t>Добавлена прокладка трубопроводов горячего водоснабжения Т3 из полипропиленовых труб 20×2,8 — 36 м по ИОС2.СО, лист 2, поз. 29.</t>
        </is>
      </c>
      <c r="Q116" s="94" t="s">
        <v>192</v>
      </c>
      <c r="R116" s="94" t="inlineStr">
        <is>
          <t>23/085-И-ИОС2: ТЧ, графика и спецификация (физ. л. 1–25); каталог ANTARUS (физ. л. 51–58)</t>
        </is>
      </c>
    </row>
    <row r="117" spans="1:18" ht="102" customHeight="1">
      <c r="A117" s="91">
        <f t="shared" ref="A117:A122" si="12">A116+1</f>
        <v>97</v>
      </c>
      <c r="B117" s="361">
        <v>58</v>
      </c>
      <c r="C117" s="361"/>
      <c r="D117" s="362" t="s">
        <v>136</v>
      </c>
      <c r="E117" s="362"/>
      <c r="F117" s="363" t="s">
        <v>207</v>
      </c>
      <c r="G117" s="364" t="s">
        <v>147</v>
      </c>
      <c r="H117" s="364"/>
      <c r="I117" s="367">
        <v>0.10199999999999999</v>
      </c>
      <c r="J117" s="95">
        <f t="shared" si="3"/>
        <v>0.10199999999999999</v>
      </c>
      <c r="K117" s="8"/>
      <c r="L117" s="8">
        <v>8999.31</v>
      </c>
      <c r="M117" s="101"/>
      <c r="N117" s="8">
        <f t="shared" si="6"/>
        <v>8999.31</v>
      </c>
      <c r="O117" s="8">
        <f t="shared" si="4"/>
        <v>8999.31</v>
      </c>
      <c r="P117" s="385" t="inlineStr">
        <is>
          <t>10,2 м гибких подводок горячей воды равны 17×0,6 м и совпадают с ИОС2.</t>
        </is>
      </c>
      <c r="Q117" s="94" t="s">
        <v>192</v>
      </c>
      <c r="R117" s="94" t="inlineStr">
        <is>
          <t>23/085-И-ИОС2: ТЧ, графика и спецификация (физ. л. 1–25); каталог ANTARUS (физ. л. 51–58)</t>
        </is>
      </c>
    </row>
    <row r="118" spans="1:18">
      <c r="A118" s="91">
        <f t="shared" si="12"/>
        <v>98</v>
      </c>
      <c r="B118" s="361">
        <v>59</v>
      </c>
      <c r="C118" s="361"/>
      <c r="D118" s="362" t="s">
        <v>146</v>
      </c>
      <c r="E118" s="362"/>
      <c r="F118" s="363" t="s">
        <v>208</v>
      </c>
      <c r="G118" s="364" t="s">
        <v>143</v>
      </c>
      <c r="H118" s="364"/>
      <c r="I118" s="361">
        <v>8</v>
      </c>
      <c r="J118" s="95">
        <f t="shared" si="3"/>
        <v>8</v>
      </c>
      <c r="K118" s="8"/>
      <c r="L118" s="8">
        <v>25877.47</v>
      </c>
      <c r="M118" s="101"/>
      <c r="N118" s="8">
        <f t="shared" si="6"/>
        <v>25877.47</v>
      </c>
      <c r="O118" s="8">
        <f t="shared" si="4"/>
        <v>25877.47</v>
      </c>
      <c r="P118" s="385" t="inlineStr">
        <is>
          <t>Добавлен монтаж 8 шаровых кранов dy15 системы Т3 по ИОС2.СО, лист 2, поз. 31.</t>
        </is>
      </c>
      <c r="Q118" s="94" t="s">
        <v>192</v>
      </c>
      <c r="R118" s="94" t="inlineStr">
        <is>
          <t>23/085-И-ИОС2: ТЧ, графика и спецификация (физ. л. 1–25); каталог ANTARUS (физ. л. 51–58)</t>
        </is>
      </c>
    </row>
    <row r="119" spans="1:18">
      <c r="A119" s="91">
        <f t="shared" si="12"/>
        <v>99</v>
      </c>
      <c r="B119" s="361">
        <v>60</v>
      </c>
      <c r="C119" s="361"/>
      <c r="D119" s="362" t="inlineStr">
        <is>
          <t>1.13-4-125</t>
        </is>
      </c>
      <c r="E119" s="362"/>
      <c r="F119" s="363" t="inlineStr">
        <is>
          <t>Кран шаровой, латунный, полнопроходной, муфтовый, 11б27п1, номинальное давление PN 1,6 МПа, номинальный диаметр DN 15 мм</t>
        </is>
      </c>
      <c r="G119" s="364" t="s">
        <v>38</v>
      </c>
      <c r="H119" s="364"/>
      <c r="I119" s="361">
        <v>8</v>
      </c>
      <c r="J119" s="95">
        <f t="shared" si="3"/>
        <v>8</v>
      </c>
      <c r="K119" s="8"/>
      <c r="L119" s="8">
        <v>1021.63</v>
      </c>
      <c r="M119" s="101"/>
      <c r="N119" s="8">
        <f t="shared" si="6"/>
        <v>1021.63</v>
      </c>
      <c r="O119" s="8">
        <f t="shared" si="4"/>
        <v>1021.63</v>
      </c>
      <c r="P119" s="385" t="inlineStr">
        <is>
          <t>Добавлены краны шаровые латунные полнопроходные dy15 — 8 шт. по 23/085-И-ИОС2.СО, лист 2, поз. 31.</t>
        </is>
      </c>
      <c r="Q119" s="94" t="s">
        <v>192</v>
      </c>
      <c r="R119" s="94" t="inlineStr">
        <is>
          <t>23/085-И-ИОС2: ТЧ, графика и спецификация (физ. л. 1–25); каталог ANTARUS (физ. л. 51–58)</t>
        </is>
      </c>
    </row>
    <row r="120" spans="1:18">
      <c r="A120" s="91">
        <f t="shared" si="12"/>
        <v>100</v>
      </c>
      <c r="B120" s="361">
        <v>61</v>
      </c>
      <c r="C120" s="361"/>
      <c r="D120" s="362" t="s">
        <v>172</v>
      </c>
      <c r="E120" s="362"/>
      <c r="F120" s="363" t="s">
        <v>209</v>
      </c>
      <c r="G120" s="364" t="s">
        <v>173</v>
      </c>
      <c r="H120" s="364"/>
      <c r="I120" s="361">
        <v>8</v>
      </c>
      <c r="J120" s="95">
        <f t="shared" si="3"/>
        <v>8</v>
      </c>
      <c r="K120" s="8"/>
      <c r="L120" s="8">
        <v>250557.29</v>
      </c>
      <c r="M120" s="101"/>
      <c r="N120" s="8">
        <f t="shared" si="6"/>
        <v>250557.29</v>
      </c>
      <c r="O120" s="8">
        <f t="shared" si="4"/>
        <v>250557.29</v>
      </c>
      <c r="P120" s="385" t="inlineStr">
        <is>
          <t>Добавлен монтаж 8 аккумуляторных настенных электрических водонагревателей Thermex (30 л — 5 шт., 10 л — 3 шт.) по ИОС2.СО, лист 2, поз. 33–34.</t>
        </is>
      </c>
      <c r="Q120" s="94" t="s">
        <v>192</v>
      </c>
      <c r="R120" s="94" t="inlineStr">
        <is>
          <t>23/085-И-ИОС2: ТЧ, графика и спецификация (физ. л. 1–25); каталог ANTARUS (физ. л. 51–58)</t>
        </is>
      </c>
    </row>
    <row r="121" spans="1:18">
      <c r="A121" s="91">
        <f t="shared" si="12"/>
        <v>101</v>
      </c>
      <c r="B121" s="361">
        <v>62</v>
      </c>
      <c r="C121" s="361"/>
      <c r="D121" s="362" t="s">
        <v>238</v>
      </c>
      <c r="E121" s="362"/>
      <c r="F121" s="363" t="s">
        <v>174</v>
      </c>
      <c r="G121" s="364" t="s">
        <v>31</v>
      </c>
      <c r="H121" s="364"/>
      <c r="I121" s="361">
        <v>5</v>
      </c>
      <c r="J121" s="95">
        <f t="shared" si="3"/>
        <v>5</v>
      </c>
      <c r="K121" s="8"/>
      <c r="L121" s="8">
        <v>36443.84</v>
      </c>
      <c r="M121" s="101"/>
      <c r="N121" s="8">
        <f t="shared" si="6"/>
        <v>36443.84</v>
      </c>
      <c r="O121" s="8">
        <f t="shared" si="4"/>
        <v>36443.84</v>
      </c>
      <c r="P121" s="385" t="inlineStr">
        <is>
          <t>Добавлены водонагреватели Thermex MK 30 V (30 л, 1,5 кВт) — 5 шт. по ИОС2.СО, лист 2, поз. 33.</t>
        </is>
      </c>
      <c r="Q121" s="94" t="s">
        <v>192</v>
      </c>
      <c r="R121" s="94" t="inlineStr">
        <is>
          <t>23/085-И-ИОС2: ТЧ, графика и спецификация (физ. л. 1–25); каталог ANTARUS (физ. л. 51–58)</t>
        </is>
      </c>
    </row>
    <row r="122" spans="1:18">
      <c r="A122" s="91">
        <f t="shared" si="12"/>
        <v>102</v>
      </c>
      <c r="B122" s="361">
        <v>63</v>
      </c>
      <c r="C122" s="361"/>
      <c r="D122" s="362" t="s">
        <v>239</v>
      </c>
      <c r="E122" s="362"/>
      <c r="F122" s="363" t="s">
        <v>175</v>
      </c>
      <c r="G122" s="364" t="s">
        <v>31</v>
      </c>
      <c r="H122" s="364"/>
      <c r="I122" s="361">
        <v>3</v>
      </c>
      <c r="J122" s="95">
        <f t="shared" si="3"/>
        <v>3</v>
      </c>
      <c r="K122" s="8"/>
      <c r="L122" s="8">
        <v>13039.07</v>
      </c>
      <c r="M122" s="101"/>
      <c r="N122" s="8">
        <f t="shared" si="6"/>
        <v>13039.07</v>
      </c>
      <c r="O122" s="8">
        <f t="shared" si="4"/>
        <v>13039.07</v>
      </c>
      <c r="P122" s="385" t="inlineStr">
        <is>
          <t>Добавлены водонагреватели Thermex Day 10 O (10 л, 1,5 кВт) — 3 шт. по ИОС2.СО, лист 2, поз. 34.</t>
        </is>
      </c>
      <c r="Q122" s="94" t="s">
        <v>192</v>
      </c>
      <c r="R122" s="94" t="inlineStr">
        <is>
          <t>23/085-И-ИОС2: ТЧ, графика и спецификация (физ. л. 1–25); каталог ANTARUS (физ. л. 51–58)</t>
        </is>
      </c>
    </row>
    <row r="123" spans="1:18" ht="23.25" customHeight="1">
      <c r="A123" s="91"/>
      <c r="B123" s="369" t="s">
        <v>240</v>
      </c>
      <c r="C123" s="370"/>
      <c r="D123" s="370"/>
      <c r="E123" s="370"/>
      <c r="F123" s="370"/>
      <c r="G123" s="360"/>
      <c r="H123" s="360"/>
      <c r="I123" s="360"/>
      <c r="J123" s="95"/>
      <c r="K123" s="8"/>
      <c r="L123" s="8"/>
      <c r="M123" s="101"/>
      <c r="N123" s="8"/>
      <c r="O123" s="8"/>
      <c r="P123" s="93"/>
      <c r="Q123" s="94"/>
      <c r="R123" s="94"/>
    </row>
    <row r="124" spans="1:18" ht="114.75" customHeight="1">
      <c r="A124" s="91">
        <v>103</v>
      </c>
      <c r="B124" s="361">
        <v>64</v>
      </c>
      <c r="C124" s="361"/>
      <c r="D124" s="362" t="s">
        <v>150</v>
      </c>
      <c r="E124" s="362"/>
      <c r="F124" s="363" t="s">
        <v>151</v>
      </c>
      <c r="G124" s="364" t="s">
        <v>149</v>
      </c>
      <c r="H124" s="364"/>
      <c r="I124" s="366">
        <v>0.5</v>
      </c>
      <c r="J124" s="95">
        <f t="shared" si="3"/>
        <v>0.5</v>
      </c>
      <c r="K124" s="8"/>
      <c r="L124" s="8">
        <v>142165.75</v>
      </c>
      <c r="M124" s="101"/>
      <c r="N124" s="8">
        <f t="shared" si="6"/>
        <v>142165.75</v>
      </c>
      <c r="O124" s="8">
        <f t="shared" si="4"/>
        <v>142165.75</v>
      </c>
      <c r="P124" s="385" t="inlineStr">
        <is>
          <t>50 м стальной трубы Ø89 точно совпадают со спецификацией противопожарного водопровода.</t>
        </is>
      </c>
      <c r="Q124" s="94" t="s">
        <v>192</v>
      </c>
      <c r="R124" s="94" t="inlineStr">
        <is>
          <t>23/085-И-ИОС2: ТЧ, графика и спецификация (физ. л. 1–25); каталог ANTARUS (физ. л. 51–58)</t>
        </is>
      </c>
    </row>
    <row r="125" spans="1:18" ht="76.5">
      <c r="A125" s="91">
        <f>A124+1</f>
        <v>104</v>
      </c>
      <c r="B125" s="361">
        <v>65</v>
      </c>
      <c r="C125" s="361"/>
      <c r="D125" s="362" t="inlineStr">
        <is>
          <t>3.16-37-2</t>
        </is>
      </c>
      <c r="E125" s="362"/>
      <c r="F125" s="363" t="inlineStr">
        <is>
          <t>Установка шкафов металлических для санитарно-технических систем на стене или в нише, шкаф массой до 20 кг</t>
        </is>
      </c>
      <c r="G125" s="364" t="s">
        <v>143</v>
      </c>
      <c r="H125" s="364"/>
      <c r="I125" s="361">
        <v>12</v>
      </c>
      <c r="J125" s="95">
        <f t="shared" si="3"/>
        <v>12</v>
      </c>
      <c r="K125" s="8"/>
      <c r="L125" s="8">
        <v>105181.58</v>
      </c>
      <c r="M125" s="101"/>
      <c r="N125" s="8">
        <f t="shared" si="6"/>
        <v>105181.58</v>
      </c>
      <c r="O125" s="8">
        <f t="shared" si="4"/>
        <v>105181.58</v>
      </c>
      <c r="P125" s="385" t="inlineStr">
        <is>
          <t>12 пожарных шкафов совпадают с ИОС2.</t>
        </is>
      </c>
      <c r="Q125" s="94" t="s">
        <v>192</v>
      </c>
      <c r="R125" s="94" t="inlineStr">
        <is>
          <t>23/085-И-ИОС2: ТЧ, графика и спецификация (физ. л. 1–25); каталог ANTARUS (физ. л. 51–58)</t>
        </is>
      </c>
    </row>
    <row r="126" spans="1:18">
      <c r="A126" s="91">
        <f t="shared" ref="A126:A138" si="13">A125+1</f>
        <v>105</v>
      </c>
      <c r="B126" s="361">
        <v>66</v>
      </c>
      <c r="C126" s="361"/>
      <c r="D126" s="362" t="s">
        <v>241</v>
      </c>
      <c r="E126" s="362"/>
      <c r="F126" s="363" t="s">
        <v>210</v>
      </c>
      <c r="G126" s="364" t="s">
        <v>38</v>
      </c>
      <c r="H126" s="364"/>
      <c r="I126" s="361">
        <v>24</v>
      </c>
      <c r="J126" s="95">
        <f t="shared" si="3"/>
        <v>24</v>
      </c>
      <c r="K126" s="8"/>
      <c r="L126" s="8">
        <v>2159.42</v>
      </c>
      <c r="M126" s="101"/>
      <c r="N126" s="8">
        <f t="shared" si="6"/>
        <v>2159.42</v>
      </c>
      <c r="O126" s="8">
        <f t="shared" si="4"/>
        <v>2159.42</v>
      </c>
      <c r="P126" s="385" t="inlineStr">
        <is>
          <t>Добавлены головки соединительные цапковые ГЦ-50 — 24 шт. по 23/085-И-ИОС2.СО, лист 3, поз. 37.4.</t>
        </is>
      </c>
      <c r="Q126" s="94" t="s">
        <v>192</v>
      </c>
      <c r="R126" s="94" t="inlineStr">
        <is>
          <t>23/085-И-ИОС2: ТЧ, графика и спецификация (физ. л. 1–25); каталог ANTARUS (физ. л. 51–58)</t>
        </is>
      </c>
    </row>
    <row r="127" spans="1:18">
      <c r="A127" s="91">
        <f t="shared" si="13"/>
        <v>106</v>
      </c>
      <c r="B127" s="361">
        <v>67</v>
      </c>
      <c r="C127" s="361"/>
      <c r="D127" s="362" t="s">
        <v>242</v>
      </c>
      <c r="E127" s="362"/>
      <c r="F127" s="363" t="s">
        <v>211</v>
      </c>
      <c r="G127" s="364" t="s">
        <v>38</v>
      </c>
      <c r="H127" s="364"/>
      <c r="I127" s="361">
        <v>12</v>
      </c>
      <c r="J127" s="95">
        <f t="shared" si="3"/>
        <v>12</v>
      </c>
      <c r="K127" s="8"/>
      <c r="L127" s="8">
        <v>1697.41</v>
      </c>
      <c r="M127" s="101"/>
      <c r="N127" s="8">
        <f t="shared" si="6"/>
        <v>1697.41</v>
      </c>
      <c r="O127" s="8">
        <f t="shared" si="4"/>
        <v>1697.41</v>
      </c>
      <c r="P127" s="385" t="inlineStr">
        <is>
          <t>Добавлены стволы пожарные РС-50 — 12 шт. по 23/085-И-ИОС2.СО, лист 3, поз. 37.3 (к 12 пожарным кранам строки 41).</t>
        </is>
      </c>
      <c r="Q127" s="94" t="s">
        <v>192</v>
      </c>
      <c r="R127" s="94" t="inlineStr">
        <is>
          <t>23/085-И-ИОС2: ТЧ, графика и спецификация (физ. л. 1–25); каталог ANTARUS (физ. л. 51–58)</t>
        </is>
      </c>
    </row>
    <row r="128" spans="1:18">
      <c r="A128" s="91">
        <f t="shared" si="13"/>
        <v>107</v>
      </c>
      <c r="B128" s="361">
        <v>68</v>
      </c>
      <c r="C128" s="361"/>
      <c r="D128" s="362" t="s">
        <v>243</v>
      </c>
      <c r="E128" s="362"/>
      <c r="F128" s="363" t="s">
        <v>212</v>
      </c>
      <c r="G128" s="364" t="s">
        <v>38</v>
      </c>
      <c r="H128" s="364"/>
      <c r="I128" s="361">
        <v>12</v>
      </c>
      <c r="J128" s="95">
        <f t="shared" si="3"/>
        <v>12</v>
      </c>
      <c r="K128" s="8"/>
      <c r="L128" s="8">
        <v>921.07</v>
      </c>
      <c r="M128" s="101"/>
      <c r="N128" s="8">
        <f t="shared" si="6"/>
        <v>921.07</v>
      </c>
      <c r="O128" s="8">
        <f t="shared" si="4"/>
        <v>921.07</v>
      </c>
      <c r="P128" s="385" t="inlineStr">
        <is>
          <t>Добавлены головки муфтовые ГМ-50 — 12 шт. по ИОС2.СО, лист 3, поз. 37.5; рукава 12 × 20 м с головками ГР-50 (поз. 37.2) учтены в строке 41.</t>
        </is>
      </c>
      <c r="Q128" s="94" t="s">
        <v>192</v>
      </c>
      <c r="R128" s="94" t="inlineStr">
        <is>
          <t>ИОС2, физ. стр. 25/59, спецификация, лист 3, п. 37.2 и 37.5; исходная СВР и добавленная ЛСР подтверждают по 120 м.</t>
        </is>
      </c>
    </row>
    <row r="129" spans="1:18">
      <c r="A129" s="91">
        <f t="shared" si="13"/>
        <v>108</v>
      </c>
      <c r="B129" s="361">
        <v>69</v>
      </c>
      <c r="C129" s="361"/>
      <c r="D129" s="362" t="s">
        <v>27</v>
      </c>
      <c r="E129" s="362"/>
      <c r="F129" s="363" t="s">
        <v>32</v>
      </c>
      <c r="G129" s="364" t="s">
        <v>30</v>
      </c>
      <c r="H129" s="364"/>
      <c r="I129" s="365">
        <v>0.15</v>
      </c>
      <c r="J129" s="95">
        <f t="shared" si="3"/>
        <v>0.15</v>
      </c>
      <c r="K129" s="8"/>
      <c r="L129" s="8">
        <v>1770.56</v>
      </c>
      <c r="M129" s="101"/>
      <c r="N129" s="8">
        <f t="shared" si="6"/>
        <v>1770.56</v>
      </c>
      <c r="O129" s="8">
        <f t="shared" si="4"/>
        <v>1770.56</v>
      </c>
      <c r="P129" s="385" t="inlineStr">
        <is>
          <t>Добавлена огрунтовка стальных трубопроводов противопожарного водопровода грунтом ГФ-021 в один слой — 15 м² по ИОС2.СО, лист 3, поз. 38.1.</t>
        </is>
      </c>
      <c r="Q129" s="94" t="s">
        <v>192</v>
      </c>
      <c r="R129" s="94" t="inlineStr">
        <is>
          <t>23/085-И-ИОС2: ТЧ, графика и спецификация (физ. л. 1–25); каталог ANTARUS (физ. л. 51–58)</t>
        </is>
      </c>
    </row>
    <row r="130" spans="1:18">
      <c r="A130" s="91">
        <f t="shared" si="13"/>
        <v>109</v>
      </c>
      <c r="B130" s="361">
        <v>70</v>
      </c>
      <c r="C130" s="361"/>
      <c r="D130" s="362" t="s">
        <v>33</v>
      </c>
      <c r="E130" s="362"/>
      <c r="F130" s="363" t="s">
        <v>213</v>
      </c>
      <c r="G130" s="364" t="s">
        <v>30</v>
      </c>
      <c r="H130" s="364"/>
      <c r="I130" s="365">
        <v>0.15</v>
      </c>
      <c r="J130" s="95">
        <f t="shared" si="3"/>
        <v>0.15</v>
      </c>
      <c r="K130" s="8"/>
      <c r="L130" s="8">
        <v>1261.29</v>
      </c>
      <c r="M130" s="101"/>
      <c r="N130" s="8">
        <f t="shared" si="6"/>
        <v>1261.29</v>
      </c>
      <c r="O130" s="8">
        <f t="shared" si="4"/>
        <v>1261.29</v>
      </c>
      <c r="P130" s="385" t="inlineStr">
        <is>
          <t>Добавлена окраска стальных трубопроводов противопожарного водопровода краской БТ-177 в два слоя — 15 м² по ИОС2.СО, лист 3, поз. 38.2.</t>
        </is>
      </c>
      <c r="Q130" s="94" t="s">
        <v>192</v>
      </c>
      <c r="R130" s="94" t="inlineStr">
        <is>
          <t>23/085-И-ИОС2: ТЧ, графика и спецификация (физ. л. 1–25); каталог ANTARUS (физ. л. 51–58)</t>
        </is>
      </c>
    </row>
    <row r="131" spans="1:18">
      <c r="A131" s="91">
        <f t="shared" si="13"/>
        <v>110</v>
      </c>
      <c r="B131" s="361">
        <v>71</v>
      </c>
      <c r="C131" s="361"/>
      <c r="D131" s="362" t="s">
        <v>244</v>
      </c>
      <c r="E131" s="362"/>
      <c r="F131" s="363" t="s">
        <v>214</v>
      </c>
      <c r="G131" s="364" t="s">
        <v>234</v>
      </c>
      <c r="H131" s="364"/>
      <c r="I131" s="366">
        <v>-2.7</v>
      </c>
      <c r="J131" s="95">
        <f t="shared" si="3"/>
        <v>-2.7</v>
      </c>
      <c r="K131" s="8"/>
      <c r="L131" s="383">
        <v>-267.12</v>
      </c>
      <c r="M131" s="101"/>
      <c r="N131" s="8">
        <f t="shared" si="6"/>
        <v>-267.12</v>
      </c>
      <c r="O131" s="8">
        <f t="shared" si="4"/>
        <v>-267.12</v>
      </c>
      <c r="P131" s="385" t="inlineStr">
        <is>
          <t>Из нормы окраски 3.13-11-8 исключена эмаль ПФ-115 (2,7 кг) с заменой на краску БТ-177 (строка 132) по ИОС2.СО, лист 3, поз. 38.2.</t>
        </is>
      </c>
      <c r="Q131" s="94" t="s">
        <v>192</v>
      </c>
      <c r="R131" s="94" t="inlineStr">
        <is>
          <t>23/085-И-ИОС2: ТЧ, графика и спецификация (физ. л. 1–25); каталог ANTARUS (физ. л. 51–58)</t>
        </is>
      </c>
    </row>
    <row r="132" spans="1:18">
      <c r="A132" s="91">
        <f t="shared" si="13"/>
        <v>111</v>
      </c>
      <c r="B132" s="361">
        <v>72</v>
      </c>
      <c r="C132" s="361"/>
      <c r="D132" s="362" t="s">
        <v>245</v>
      </c>
      <c r="E132" s="362"/>
      <c r="F132" s="363" t="s">
        <v>215</v>
      </c>
      <c r="G132" s="364" t="s">
        <v>220</v>
      </c>
      <c r="H132" s="364"/>
      <c r="I132" s="368">
        <v>2.7000000000000001E-3</v>
      </c>
      <c r="J132" s="95">
        <f t="shared" si="3"/>
        <v>2.7000000000000001E-3</v>
      </c>
      <c r="K132" s="8"/>
      <c r="L132" s="8">
        <v>496.72</v>
      </c>
      <c r="M132" s="101"/>
      <c r="N132" s="8">
        <f t="shared" si="6"/>
        <v>496.72</v>
      </c>
      <c r="O132" s="8">
        <f t="shared" si="4"/>
        <v>496.72</v>
      </c>
      <c r="P132" s="385" t="inlineStr">
        <is>
          <t>Добавлена краска БТ-177 — 0,0027 т для окраски 15 м² трубопроводов в два слоя по ИОС2.СО, лист 3, поз. 38.2.</t>
        </is>
      </c>
      <c r="Q132" s="94" t="s">
        <v>192</v>
      </c>
      <c r="R132" s="94" t="inlineStr">
        <is>
          <t>23/085-И-ИОС2: ТЧ, графика и спецификация (физ. л. 1–25); каталог ANTARUS (физ. л. 51–58)</t>
        </is>
      </c>
    </row>
    <row r="133" spans="1:18">
      <c r="A133" s="91">
        <f t="shared" si="13"/>
        <v>112</v>
      </c>
      <c r="B133" s="361">
        <v>73</v>
      </c>
      <c r="C133" s="361"/>
      <c r="D133" s="362" t="s">
        <v>144</v>
      </c>
      <c r="E133" s="362"/>
      <c r="F133" s="363" t="s">
        <v>145</v>
      </c>
      <c r="G133" s="364" t="s">
        <v>143</v>
      </c>
      <c r="H133" s="364"/>
      <c r="I133" s="361">
        <v>3</v>
      </c>
      <c r="J133" s="95">
        <f t="shared" si="3"/>
        <v>3</v>
      </c>
      <c r="K133" s="8"/>
      <c r="L133" s="8">
        <v>31399.81</v>
      </c>
      <c r="M133" s="101"/>
      <c r="N133" s="8">
        <f t="shared" si="6"/>
        <v>31399.81</v>
      </c>
      <c r="O133" s="8">
        <f t="shared" si="4"/>
        <v>31399.81</v>
      </c>
      <c r="P133" s="385" t="inlineStr">
        <is>
          <t>Добавлены 3 задвижки параллельные DN80 30ч6бр с монтажом по ИОС2.СО, лист 3, поз. 40.</t>
        </is>
      </c>
      <c r="Q133" s="94" t="s">
        <v>192</v>
      </c>
      <c r="R133" s="94" t="inlineStr">
        <is>
          <t>23/085-И-ИОС2: ТЧ, графика и спецификация (физ. л. 1–25); каталог ANTARUS (физ. л. 51–58)</t>
        </is>
      </c>
    </row>
    <row r="134" spans="1:18">
      <c r="A134" s="91">
        <f t="shared" si="13"/>
        <v>113</v>
      </c>
      <c r="B134" s="361">
        <v>74</v>
      </c>
      <c r="C134" s="361"/>
      <c r="D134" s="362" t="s">
        <v>144</v>
      </c>
      <c r="E134" s="362"/>
      <c r="F134" s="363" t="s">
        <v>145</v>
      </c>
      <c r="G134" s="364" t="s">
        <v>143</v>
      </c>
      <c r="H134" s="364"/>
      <c r="I134" s="361">
        <v>1</v>
      </c>
      <c r="J134" s="95">
        <f t="shared" si="3"/>
        <v>1</v>
      </c>
      <c r="K134" s="8"/>
      <c r="L134" s="8">
        <v>3620.30</v>
      </c>
      <c r="M134" s="101"/>
      <c r="N134" s="8">
        <f t="shared" si="6"/>
        <v>3620.30</v>
      </c>
      <c r="O134" s="8">
        <f t="shared" si="4"/>
        <v>3620.30</v>
      </c>
      <c r="P134" s="385" t="inlineStr">
        <is>
          <t>Добавлен монтаж обратного дискового клапана DN80 — 1 шт. по ИОС2.СО, лист 3, поз. 41.</t>
        </is>
      </c>
      <c r="Q134" s="94" t="s">
        <v>192</v>
      </c>
      <c r="R134" s="94" t="inlineStr">
        <is>
          <t>23/085-И-ИОС2: ТЧ, графика и спецификация (физ. л. 1–25); каталог ANTARUS (физ. л. 51–58)</t>
        </is>
      </c>
    </row>
    <row r="135" spans="1:18">
      <c r="A135" s="91">
        <f t="shared" si="13"/>
        <v>114</v>
      </c>
      <c r="B135" s="361">
        <v>75</v>
      </c>
      <c r="C135" s="361"/>
      <c r="D135" s="362" t="s">
        <v>236</v>
      </c>
      <c r="E135" s="362"/>
      <c r="F135" s="363" t="s">
        <v>171</v>
      </c>
      <c r="G135" s="364" t="s">
        <v>31</v>
      </c>
      <c r="H135" s="364"/>
      <c r="I135" s="361">
        <v>1</v>
      </c>
      <c r="J135" s="95">
        <f t="shared" si="3"/>
        <v>1</v>
      </c>
      <c r="K135" s="8"/>
      <c r="L135" s="8">
        <v>3267.07</v>
      </c>
      <c r="M135" s="101"/>
      <c r="N135" s="8">
        <f t="shared" si="6"/>
        <v>3267.07</v>
      </c>
      <c r="O135" s="8">
        <f t="shared" si="4"/>
        <v>3267.07</v>
      </c>
      <c r="P135" s="385" t="inlineStr">
        <is>
          <t>Добавлен клапан обратный дисковый DN80 (VGA MS31.10) — 1 шт. по ИОС2.СО, лист 3, поз. 41.</t>
        </is>
      </c>
      <c r="Q135" s="94" t="s">
        <v>192</v>
      </c>
      <c r="R135" s="94" t="inlineStr">
        <is>
          <t>23/085-И-ИОС2: ТЧ, графика и спецификация (физ. л. 1–25); каталог ANTARUS (физ. л. 51–58)</t>
        </is>
      </c>
    </row>
    <row r="136" spans="1:18">
      <c r="A136" s="91">
        <f t="shared" si="13"/>
        <v>115</v>
      </c>
      <c r="B136" s="361">
        <v>76</v>
      </c>
      <c r="C136" s="361"/>
      <c r="D136" s="362" t="inlineStr">
        <is>
          <t>3.18-11-1</t>
        </is>
      </c>
      <c r="E136" s="362"/>
      <c r="F136" s="363" t="inlineStr">
        <is>
          <t>Установка насосов центробежных с электродвигателем массой агрегата до 0,1 т</t>
        </is>
      </c>
      <c r="G136" s="364" t="inlineStr">
        <is>
          <t>1 насос</t>
        </is>
      </c>
      <c r="H136" s="364"/>
      <c r="I136" s="361">
        <v>2</v>
      </c>
      <c r="J136" s="95">
        <f t="shared" si="3"/>
        <v>2</v>
      </c>
      <c r="K136" s="8"/>
      <c r="L136" s="8">
        <v>57080.6</v>
      </c>
      <c r="M136" s="101"/>
      <c r="N136" s="8">
        <f t="shared" si="6"/>
        <v>57080.6</v>
      </c>
      <c r="O136" s="8">
        <f t="shared" si="4"/>
        <v>57080.6</v>
      </c>
      <c r="P136" s="385" t="inlineStr">
        <is>
          <t>Добавлен монтаж установки пожаротушения ANTARUS 2 MLV8-2-2/01/DS1 (основной и резервный насосы на общей раме, 154 кг) по норме установки центробежных насосов с электродвигателем — 2 шт. (23/085-И-ИОС2.СО, лист 3, поз. 39). Болты — открытый ресурс нормы 3.18-11-1, расход по норме: анкерные 0,0022 т и строительные 0,00127 т на насос, на 2 насоса 0,0044 т и 0,00254 т.</t>
        </is>
      </c>
      <c r="Q136" s="94" t="s">
        <v>192</v>
      </c>
      <c r="R136" s="94" t="inlineStr">
        <is>
          <t>23/085-И-ИОС2: ТЧ, графика и спецификация (физ. л. 1–25); каталог ANTARUS (физ. л. 51–58)</t>
        </is>
      </c>
    </row>
    <row r="137" spans="1:18">
      <c r="A137" s="91">
        <f t="shared" si="13"/>
        <v>116</v>
      </c>
      <c r="B137" s="361">
        <v>77</v>
      </c>
      <c r="C137" s="361"/>
      <c r="D137" s="362" t="s">
        <v>246</v>
      </c>
      <c r="E137" s="362"/>
      <c r="F137" s="363" t="s">
        <v>247</v>
      </c>
      <c r="G137" s="364" t="s">
        <v>248</v>
      </c>
      <c r="H137" s="364"/>
      <c r="I137" s="361">
        <v>1</v>
      </c>
      <c r="J137" s="95">
        <f t="shared" si="3"/>
        <v>1</v>
      </c>
      <c r="K137" s="8"/>
      <c r="L137" s="8">
        <v>983999.78</v>
      </c>
      <c r="M137" s="101"/>
      <c r="N137" s="8">
        <f t="shared" si="6"/>
        <v>983999.78</v>
      </c>
      <c r="O137" s="8">
        <f t="shared" si="4"/>
        <v>983999.78</v>
      </c>
      <c r="P137" s="385" t="inlineStr">
        <is>
          <t>Добавлена установка пожаротушения ANTARUS 2 MLV8-2-2/01/DS1-GPRS — 1 компл. по ИОС2.СО, лист 3, поз. 39.</t>
        </is>
      </c>
      <c r="Q137" s="94" t="s">
        <v>192</v>
      </c>
      <c r="R137" s="94" t="inlineStr">
        <is>
          <t>23/085-И-ИОС2: ТЧ, графика и спецификация (физ. л. 1–25); каталог ANTARUS (физ. л. 51–58)</t>
        </is>
      </c>
    </row>
    <row r="138" spans="1:18">
      <c r="A138" s="91">
        <f t="shared" si="13"/>
        <v>117</v>
      </c>
      <c r="B138" s="361">
        <v>78</v>
      </c>
      <c r="C138" s="361"/>
      <c r="D138" s="362" t="s">
        <v>144</v>
      </c>
      <c r="E138" s="362"/>
      <c r="F138" s="363" t="s">
        <v>145</v>
      </c>
      <c r="G138" s="364" t="s">
        <v>143</v>
      </c>
      <c r="H138" s="364"/>
      <c r="I138" s="361">
        <v>0</v>
      </c>
      <c r="J138" s="95">
        <f t="shared" si="3"/>
        <v>0</v>
      </c>
      <c r="K138" s="8"/>
      <c r="L138" s="8">
        <v>0</v>
      </c>
      <c r="M138" s="101"/>
      <c r="N138" s="8">
        <f t="shared" si="6"/>
        <v>0</v>
      </c>
      <c r="O138" s="8">
        <f t="shared" si="4"/>
        <v>0</v>
      </c>
      <c r="P138" s="385" t="inlineStr">
        <is>
          <t>Исключено: задвижки DN80 учтены по 23/085-И-ИОС2.СО, лист 3, поз. 40 (3 шт.) и клапан обратный по поз. 41 (1 шт.) в строках 133–135; другой арматуры DN80 спецификация не содержит.</t>
        </is>
      </c>
      <c r="Q138" s="94" t="s">
        <v>192</v>
      </c>
      <c r="R138" s="94" t="inlineStr">
        <is>
          <t>23/085-И-ИОС2: ТЧ, графика и спецификация (физ. л. 1–25); каталог ANTARUS (физ. л. 51–58)</t>
        </is>
      </c>
    </row>
    <row r="139" spans="1:18" ht="23.25" customHeight="1">
      <c r="A139" s="91"/>
      <c r="B139" s="369" t="s">
        <v>249</v>
      </c>
      <c r="C139" s="370"/>
      <c r="D139" s="370"/>
      <c r="E139" s="370"/>
      <c r="F139" s="370"/>
      <c r="G139" s="360"/>
      <c r="H139" s="360"/>
      <c r="I139" s="360"/>
      <c r="J139" s="95"/>
      <c r="K139" s="8"/>
      <c r="L139" s="8"/>
      <c r="M139" s="101"/>
      <c r="N139" s="8"/>
      <c r="O139" s="8"/>
      <c r="P139" s="93"/>
      <c r="Q139" s="94"/>
      <c r="R139" s="94"/>
    </row>
    <row r="140" spans="1:18">
      <c r="A140" s="91">
        <v>118</v>
      </c>
      <c r="B140" s="361">
        <v>79</v>
      </c>
      <c r="C140" s="361"/>
      <c r="D140" s="362" t="s">
        <v>176</v>
      </c>
      <c r="E140" s="362"/>
      <c r="F140" s="363" t="s">
        <v>177</v>
      </c>
      <c r="G140" s="364" t="s">
        <v>38</v>
      </c>
      <c r="H140" s="364"/>
      <c r="I140" s="361">
        <v>1</v>
      </c>
      <c r="J140" s="95">
        <f t="shared" si="3"/>
        <v>1</v>
      </c>
      <c r="K140" s="8"/>
      <c r="L140" s="8">
        <v>207.96</v>
      </c>
      <c r="M140" s="101"/>
      <c r="N140" s="8">
        <f t="shared" si="6"/>
        <v>207.96</v>
      </c>
      <c r="O140" s="8">
        <f t="shared" si="4"/>
        <v>207.96</v>
      </c>
      <c r="P140" s="385" t="inlineStr">
        <is>
          <t>Добавлена ревизия с крышкой ПП 110 — 1 шт. по ИОС3.СО, лист 1, поз. 3.</t>
        </is>
      </c>
      <c r="Q140" s="94" t="s">
        <v>192</v>
      </c>
      <c r="R140" s="94" t="inlineStr">
        <is>
          <t>23/085-И-ИОС3: ТЧ, графика и спецификация (физ. л. 1–18); техническое письмо (физ. л. 44)</t>
        </is>
      </c>
    </row>
    <row r="141" spans="1:18">
      <c r="A141" s="91">
        <f>A140+1</f>
        <v>119</v>
      </c>
      <c r="B141" s="361">
        <v>80</v>
      </c>
      <c r="C141" s="361"/>
      <c r="D141" s="362" t="s">
        <v>111</v>
      </c>
      <c r="E141" s="362"/>
      <c r="F141" s="363" t="s">
        <v>178</v>
      </c>
      <c r="G141" s="364" t="s">
        <v>38</v>
      </c>
      <c r="H141" s="364"/>
      <c r="I141" s="361">
        <v>1</v>
      </c>
      <c r="J141" s="95">
        <f t="shared" ref="J141:J170" si="14">H141+I141</f>
        <v>1</v>
      </c>
      <c r="K141" s="8"/>
      <c r="L141" s="8">
        <v>58.76</v>
      </c>
      <c r="M141" s="8"/>
      <c r="N141" s="8">
        <f t="shared" si="6"/>
        <v>58.76</v>
      </c>
      <c r="O141" s="8">
        <f t="shared" si="4"/>
        <v>58.76</v>
      </c>
      <c r="P141" s="385" t="inlineStr">
        <is>
          <t>Добавлена ревизия с крышкой ПП 50 — 1 шт. по ИОС3.СО, лист 1, поз. 4.</t>
        </is>
      </c>
      <c r="Q141" s="94" t="s">
        <v>192</v>
      </c>
      <c r="R141" s="94" t="inlineStr">
        <is>
          <t>23/085-И-ИОС3: ТЧ, графика и спецификация (физ. л. 1–18); техническое письмо (физ. л. 44)</t>
        </is>
      </c>
    </row>
    <row r="142" spans="1:18">
      <c r="A142" s="91">
        <f t="shared" ref="A142:A143" si="15">A141+1</f>
        <v>120</v>
      </c>
      <c r="B142" s="361">
        <v>81</v>
      </c>
      <c r="C142" s="361"/>
      <c r="D142" s="362" t="s">
        <v>250</v>
      </c>
      <c r="E142" s="362"/>
      <c r="F142" s="363" t="s">
        <v>179</v>
      </c>
      <c r="G142" s="364" t="s">
        <v>140</v>
      </c>
      <c r="H142" s="364"/>
      <c r="I142" s="361">
        <v>9</v>
      </c>
      <c r="J142" s="95">
        <f>H142+I142</f>
        <v>9</v>
      </c>
      <c r="K142" s="8"/>
      <c r="L142" s="8">
        <v>152673.74</v>
      </c>
      <c r="M142" s="101"/>
      <c r="N142" s="8">
        <f t="shared" si="6"/>
        <v>152673.74</v>
      </c>
      <c r="O142" s="8">
        <f>N142-K142</f>
        <v>152673.74</v>
      </c>
      <c r="P142" s="385" t="inlineStr">
        <is>
          <t>Добавлены унитазы-компакт Cersanit Arteco — 9 шт. по ИОС3.СО, лист 1, поз. 5.</t>
        </is>
      </c>
      <c r="Q142" s="96"/>
      <c r="R142" s="96" t="inlineStr">
        <is>
          <t>ИОС3, физ. стр. 17/44, спецификация, лист 1, п. 5: 9 унитазов.</t>
        </is>
      </c>
    </row>
    <row r="143" spans="1:18">
      <c r="A143" s="91">
        <f t="shared" si="15"/>
        <v>121</v>
      </c>
      <c r="B143" s="361">
        <v>82</v>
      </c>
      <c r="C143" s="361"/>
      <c r="D143" s="362" t="s">
        <v>180</v>
      </c>
      <c r="E143" s="362"/>
      <c r="F143" s="363" t="s">
        <v>181</v>
      </c>
      <c r="G143" s="364" t="s">
        <v>140</v>
      </c>
      <c r="H143" s="364"/>
      <c r="I143" s="361">
        <v>0</v>
      </c>
      <c r="J143" s="95">
        <f t="shared" si="14"/>
        <v>0</v>
      </c>
      <c r="K143" s="8"/>
      <c r="L143" s="8">
        <v>0</v>
      </c>
      <c r="M143" s="101"/>
      <c r="N143" s="8">
        <f t="shared" si="6"/>
        <v>0</v>
      </c>
      <c r="O143" s="8">
        <f t="shared" ref="O143:O170" si="16">N143-K143</f>
        <v>0</v>
      </c>
      <c r="P143" s="385" t="inlineStr">
        <is>
          <t>Исключено: монтаж 16 раковин учтён в строке 64 (23/085-И-ИОС3.СО, лист 1, поз. 6).</t>
        </is>
      </c>
      <c r="Q143" s="94" t="s">
        <v>192</v>
      </c>
      <c r="R143" s="94" t="inlineStr">
        <is>
          <t>23/085-И-ИОС3: ТЧ, графика и спецификация (физ. л. 1–18); техническое письмо (физ. л. 44)</t>
        </is>
      </c>
    </row>
    <row r="144" spans="1:18" ht="19.5" customHeight="1">
      <c r="A144" s="91"/>
      <c r="B144" s="369" t="s">
        <v>251</v>
      </c>
      <c r="C144" s="370"/>
      <c r="D144" s="370"/>
      <c r="E144" s="370"/>
      <c r="F144" s="370"/>
      <c r="G144" s="360"/>
      <c r="H144" s="360"/>
      <c r="I144" s="360"/>
      <c r="J144" s="95"/>
      <c r="K144" s="8"/>
      <c r="L144" s="8"/>
      <c r="M144" s="101"/>
      <c r="N144" s="8"/>
      <c r="O144" s="8"/>
      <c r="P144" s="93"/>
      <c r="Q144" s="94"/>
      <c r="R144" s="94"/>
    </row>
    <row r="145" spans="1:18">
      <c r="A145" s="91">
        <v>122</v>
      </c>
      <c r="B145" s="361">
        <v>83</v>
      </c>
      <c r="C145" s="361"/>
      <c r="D145" s="362" t="s">
        <v>252</v>
      </c>
      <c r="E145" s="362"/>
      <c r="F145" s="363" t="s">
        <v>182</v>
      </c>
      <c r="G145" s="364" t="s">
        <v>31</v>
      </c>
      <c r="H145" s="364"/>
      <c r="I145" s="361">
        <v>16</v>
      </c>
      <c r="J145" s="95">
        <f t="shared" si="14"/>
        <v>16</v>
      </c>
      <c r="K145" s="8"/>
      <c r="L145" s="8">
        <v>82482.43</v>
      </c>
      <c r="M145" s="101"/>
      <c r="N145" s="8">
        <f t="shared" si="6"/>
        <v>82482.43</v>
      </c>
      <c r="O145" s="8">
        <f t="shared" si="16"/>
        <v>82482.43</v>
      </c>
      <c r="P145" s="385" t="inlineStr">
        <is>
          <t>Добавлены раковины подвесные Roca Debba 60×48 — 16 шт. по ИОС3.СО, лист 1, поз. 6.</t>
        </is>
      </c>
      <c r="Q145" s="94" t="s">
        <v>192</v>
      </c>
      <c r="R145" s="94" t="inlineStr">
        <is>
          <t>23/085-И-ИОС3: ТЧ, графика и спецификация (физ. л. 1–18); техническое письмо (физ. л. 44)</t>
        </is>
      </c>
    </row>
    <row r="146" spans="1:18">
      <c r="A146" s="91">
        <f>A145+1</f>
        <v>123</v>
      </c>
      <c r="B146" s="361">
        <v>84</v>
      </c>
      <c r="C146" s="361"/>
      <c r="D146" s="362" t="s">
        <v>253</v>
      </c>
      <c r="E146" s="362"/>
      <c r="F146" s="363" t="s">
        <v>193</v>
      </c>
      <c r="G146" s="364" t="s">
        <v>31</v>
      </c>
      <c r="H146" s="364"/>
      <c r="I146" s="361">
        <v>16</v>
      </c>
      <c r="J146" s="95">
        <f t="shared" si="14"/>
        <v>16</v>
      </c>
      <c r="K146" s="8"/>
      <c r="L146" s="8">
        <v>23008.43</v>
      </c>
      <c r="M146" s="101"/>
      <c r="N146" s="8">
        <f t="shared" si="6"/>
        <v>23008.43</v>
      </c>
      <c r="O146" s="8">
        <f t="shared" si="16"/>
        <v>23008.43</v>
      </c>
      <c r="P146" s="385" t="inlineStr">
        <is>
          <t>Добавлены сифоны для раковин Roca 506403110 — 16 шт. по ИОС3.СО, лист 1, поз. 7.</t>
        </is>
      </c>
      <c r="Q146" s="94" t="s">
        <v>192</v>
      </c>
      <c r="R146" s="94" t="inlineStr">
        <is>
          <t>23/085-И-ИОС3: ТЧ, графика и спецификация (физ. л. 1–18); техническое письмо (физ. л. 44)</t>
        </is>
      </c>
    </row>
    <row r="147" spans="1:18">
      <c r="A147" s="91">
        <f t="shared" ref="A147:A162" si="17">A146+1</f>
        <v>124</v>
      </c>
      <c r="B147" s="361">
        <v>85</v>
      </c>
      <c r="C147" s="361"/>
      <c r="D147" s="362" t="s">
        <v>250</v>
      </c>
      <c r="E147" s="362"/>
      <c r="F147" s="363" t="s">
        <v>179</v>
      </c>
      <c r="G147" s="364" t="s">
        <v>140</v>
      </c>
      <c r="H147" s="364"/>
      <c r="I147" s="361">
        <v>0</v>
      </c>
      <c r="J147" s="95">
        <f t="shared" si="14"/>
        <v>0</v>
      </c>
      <c r="K147" s="8"/>
      <c r="L147" s="8">
        <v>0</v>
      </c>
      <c r="M147" s="101"/>
      <c r="N147" s="8">
        <f t="shared" si="6"/>
        <v>0</v>
      </c>
      <c r="O147" s="8">
        <f t="shared" si="16"/>
        <v>0</v>
      </c>
      <c r="P147" s="385" t="inlineStr">
        <is>
          <t>Исключено: унитазы-компакт 9 шт. учтены в строке 142 (23/085-И-ИОС3.СО, лист 1, поз. 5); повторная строка ресурса снята.</t>
        </is>
      </c>
      <c r="Q147" s="94" t="s">
        <v>192</v>
      </c>
      <c r="R147" s="94" t="inlineStr">
        <is>
          <t>23/085-И-ИОС3: ТЧ, графика и спецификация (физ. л. 1–18); техническое письмо (физ. л. 44)</t>
        </is>
      </c>
    </row>
    <row r="148" spans="1:18">
      <c r="A148" s="91">
        <f t="shared" si="17"/>
        <v>125</v>
      </c>
      <c r="B148" s="361">
        <v>86</v>
      </c>
      <c r="C148" s="361"/>
      <c r="D148" s="362" t="s">
        <v>254</v>
      </c>
      <c r="E148" s="362"/>
      <c r="F148" s="363" t="s">
        <v>183</v>
      </c>
      <c r="G148" s="364" t="s">
        <v>140</v>
      </c>
      <c r="H148" s="364"/>
      <c r="I148" s="361">
        <v>3</v>
      </c>
      <c r="J148" s="95">
        <f t="shared" si="14"/>
        <v>3</v>
      </c>
      <c r="K148" s="8"/>
      <c r="L148" s="8">
        <v>67846.75</v>
      </c>
      <c r="M148" s="101"/>
      <c r="N148" s="8">
        <f t="shared" ref="N148:N170" si="18">K148+L148+M148</f>
        <v>67846.75</v>
      </c>
      <c r="O148" s="8">
        <f t="shared" si="16"/>
        <v>67846.75</v>
      </c>
      <c r="P148" s="385" t="inlineStr">
        <is>
          <t>Добавлены унитазы Gustavsberg Saval для МГН — 3 шт. по ИОС3.СО, лист 1, поз. 8.</t>
        </is>
      </c>
      <c r="Q148" s="94" t="s">
        <v>192</v>
      </c>
      <c r="R148" s="94" t="inlineStr">
        <is>
          <t>23/085-И-ИОС3: ТЧ, графика и спецификация (физ. л. 1–18); техническое письмо (физ. л. 44)</t>
        </is>
      </c>
    </row>
    <row r="149" spans="1:18">
      <c r="A149" s="91">
        <f t="shared" si="17"/>
        <v>126</v>
      </c>
      <c r="B149" s="361">
        <v>87</v>
      </c>
      <c r="C149" s="361"/>
      <c r="D149" s="362" t="s">
        <v>184</v>
      </c>
      <c r="E149" s="362"/>
      <c r="F149" s="363" t="s">
        <v>185</v>
      </c>
      <c r="G149" s="364" t="s">
        <v>140</v>
      </c>
      <c r="H149" s="364"/>
      <c r="I149" s="361">
        <v>1</v>
      </c>
      <c r="J149" s="95">
        <f t="shared" si="14"/>
        <v>1</v>
      </c>
      <c r="K149" s="8"/>
      <c r="L149" s="8">
        <v>2259.27</v>
      </c>
      <c r="M149" s="101"/>
      <c r="N149" s="8">
        <f t="shared" si="18"/>
        <v>2259.27</v>
      </c>
      <c r="O149" s="8">
        <f t="shared" si="16"/>
        <v>2259.27</v>
      </c>
      <c r="P149" s="385" t="inlineStr">
        <is>
          <t>Добавлена установка стального душевого поддона 90×90×15 см — 1 шт. по ИОС3.СО, лист 1, поз. 9.</t>
        </is>
      </c>
      <c r="Q149" s="94" t="s">
        <v>192</v>
      </c>
      <c r="R149" s="94" t="inlineStr">
        <is>
          <t>23/085-И-ИОС3: ТЧ, графика и спецификация (физ. л. 1–18); техническое письмо (физ. л. 44)</t>
        </is>
      </c>
    </row>
    <row r="150" spans="1:18">
      <c r="A150" s="91">
        <f t="shared" si="17"/>
        <v>127</v>
      </c>
      <c r="B150" s="361">
        <v>88</v>
      </c>
      <c r="C150" s="361"/>
      <c r="D150" s="362" t="s">
        <v>255</v>
      </c>
      <c r="E150" s="362"/>
      <c r="F150" s="363" t="s">
        <v>186</v>
      </c>
      <c r="G150" s="364" t="s">
        <v>31</v>
      </c>
      <c r="H150" s="364"/>
      <c r="I150" s="361">
        <v>1</v>
      </c>
      <c r="J150" s="95">
        <f t="shared" ref="J150" si="19">H150+I150</f>
        <v>1</v>
      </c>
      <c r="K150" s="8"/>
      <c r="L150" s="8">
        <v>5287.29</v>
      </c>
      <c r="M150" s="101"/>
      <c r="N150" s="8">
        <f t="shared" si="18"/>
        <v>5287.29</v>
      </c>
      <c r="O150" s="8">
        <f t="shared" ref="O150" si="20">N150-K150</f>
        <v>5287.29</v>
      </c>
      <c r="P150" s="385" t="inlineStr">
        <is>
          <t>Добавлен поддон душевой стальной Xinda 90×90×15 см — 1 шт. по ИОС3.СО, лист 1, поз. 9.</t>
        </is>
      </c>
      <c r="Q150" s="94" t="s">
        <v>192</v>
      </c>
      <c r="R150" s="94" t="inlineStr">
        <is>
          <t>23/085-И-ИОС3: ТЧ, графика и спецификация (физ. л. 1–18); техническое письмо (физ. л. 44)</t>
        </is>
      </c>
    </row>
    <row r="151" spans="1:18">
      <c r="A151" s="91">
        <f t="shared" si="17"/>
        <v>128</v>
      </c>
      <c r="B151" s="361">
        <v>89</v>
      </c>
      <c r="C151" s="361"/>
      <c r="D151" s="362" t="s">
        <v>256</v>
      </c>
      <c r="E151" s="362"/>
      <c r="F151" s="363" t="s">
        <v>216</v>
      </c>
      <c r="G151" s="364" t="s">
        <v>38</v>
      </c>
      <c r="H151" s="364"/>
      <c r="I151" s="361">
        <v>1</v>
      </c>
      <c r="J151" s="95">
        <f t="shared" si="14"/>
        <v>1</v>
      </c>
      <c r="K151" s="8"/>
      <c r="L151" s="8">
        <v>152.18</v>
      </c>
      <c r="M151" s="8"/>
      <c r="N151" s="8">
        <f t="shared" si="18"/>
        <v>152.18</v>
      </c>
      <c r="O151" s="8">
        <f t="shared" si="16"/>
        <v>152.18</v>
      </c>
      <c r="P151" s="385" t="inlineStr">
        <is>
          <t>Добавлен сифон пластмассовый для душевого поддона — 1 шт. по ИОС3.СО, лист 1, поз. 10.</t>
        </is>
      </c>
      <c r="Q151" s="94" t="s">
        <v>192</v>
      </c>
      <c r="R151" s="94" t="inlineStr">
        <is>
          <t>23/085-И-ИОС3: ТЧ, графика и спецификация (физ. л. 1–18); техническое письмо (физ. л. 44)</t>
        </is>
      </c>
    </row>
    <row r="152" spans="1:18">
      <c r="A152" s="91">
        <f t="shared" si="17"/>
        <v>129</v>
      </c>
      <c r="B152" s="361">
        <v>90</v>
      </c>
      <c r="C152" s="361"/>
      <c r="D152" s="362" t="s">
        <v>252</v>
      </c>
      <c r="E152" s="362"/>
      <c r="F152" s="363" t="s">
        <v>182</v>
      </c>
      <c r="G152" s="364" t="s">
        <v>31</v>
      </c>
      <c r="H152" s="364"/>
      <c r="I152" s="361">
        <v>0</v>
      </c>
      <c r="J152" s="95">
        <f t="shared" si="14"/>
        <v>0</v>
      </c>
      <c r="K152" s="8"/>
      <c r="L152" s="8">
        <v>0</v>
      </c>
      <c r="M152" s="101"/>
      <c r="N152" s="8">
        <f t="shared" si="18"/>
        <v>0</v>
      </c>
      <c r="O152" s="8">
        <f t="shared" si="16"/>
        <v>0</v>
      </c>
      <c r="P152" s="385" t="inlineStr">
        <is>
          <t>Исключено: раковины 60×48 16 шт. учтены в строке 145 (23/085-И-ИОС3.СО, лист 1, поз. 6); повторная строка ресурса снята.</t>
        </is>
      </c>
      <c r="Q152" s="94" t="s">
        <v>192</v>
      </c>
      <c r="R152" s="94" t="inlineStr">
        <is>
          <t>23/085-И-ИОС3: ТЧ, графика и спецификация (физ. л. 1–18); техническое письмо (физ. л. 44)</t>
        </is>
      </c>
    </row>
    <row r="153" spans="1:18">
      <c r="A153" s="91">
        <f t="shared" si="17"/>
        <v>130</v>
      </c>
      <c r="B153" s="361">
        <v>91</v>
      </c>
      <c r="C153" s="361"/>
      <c r="D153" s="362" t="s">
        <v>255</v>
      </c>
      <c r="E153" s="362"/>
      <c r="F153" s="363" t="s">
        <v>186</v>
      </c>
      <c r="G153" s="364" t="s">
        <v>31</v>
      </c>
      <c r="H153" s="364"/>
      <c r="I153" s="361">
        <v>0</v>
      </c>
      <c r="J153" s="95">
        <f t="shared" si="14"/>
        <v>0</v>
      </c>
      <c r="K153" s="8"/>
      <c r="L153" s="8">
        <v>0</v>
      </c>
      <c r="M153" s="101"/>
      <c r="N153" s="8">
        <f t="shared" si="18"/>
        <v>0</v>
      </c>
      <c r="O153" s="8">
        <f t="shared" si="16"/>
        <v>0</v>
      </c>
      <c r="P153" s="385" t="inlineStr">
        <is>
          <t>Исключено: поддон душевой 90×90×15 см 1 шт. учтён в строке 150 (23/085-И-ИОС3.СО, лист 1, поз. 9); повторная строка ресурса снята.</t>
        </is>
      </c>
      <c r="Q153" s="94" t="s">
        <v>192</v>
      </c>
      <c r="R153" s="94" t="inlineStr">
        <is>
          <t>23/085-И-ИОС3: ТЧ, графика и спецификация (физ. л. 1–18); техническое письмо (физ. л. 44)</t>
        </is>
      </c>
    </row>
    <row r="154" spans="1:18">
      <c r="A154" s="91">
        <f t="shared" si="17"/>
        <v>131</v>
      </c>
      <c r="B154" s="361">
        <v>92</v>
      </c>
      <c r="C154" s="361"/>
      <c r="D154" s="362" t="s">
        <v>187</v>
      </c>
      <c r="E154" s="362"/>
      <c r="F154" s="363" t="s">
        <v>217</v>
      </c>
      <c r="G154" s="364" t="s">
        <v>36</v>
      </c>
      <c r="H154" s="364"/>
      <c r="I154" s="365">
        <v>0.09</v>
      </c>
      <c r="J154" s="95">
        <f t="shared" si="14"/>
        <v>0.09</v>
      </c>
      <c r="K154" s="8"/>
      <c r="L154" s="8">
        <v>2829.90</v>
      </c>
      <c r="M154" s="101"/>
      <c r="N154" s="8">
        <f t="shared" si="18"/>
        <v>2829.90</v>
      </c>
      <c r="O154" s="8">
        <f t="shared" si="16"/>
        <v>2829.90</v>
      </c>
      <c r="P154" s="385" t="inlineStr">
        <is>
          <t>Добавлена установка 9 противопожарных муфт на канализационных стояках (ПМ/110 — 5, ПМ/50 — 4) по ИОС3.СО, лист 1, поз. 11–12.</t>
        </is>
      </c>
      <c r="Q154" s="94" t="s">
        <v>192</v>
      </c>
      <c r="R154" s="94" t="inlineStr">
        <is>
          <t>23/085-И-ИОС3: ТЧ, графика и спецификация (физ. л. 1–18); техническое письмо (физ. л. 44)</t>
        </is>
      </c>
    </row>
    <row r="155" spans="1:18">
      <c r="A155" s="91">
        <f t="shared" si="17"/>
        <v>132</v>
      </c>
      <c r="B155" s="361">
        <v>93</v>
      </c>
      <c r="C155" s="361"/>
      <c r="D155" s="362" t="s">
        <v>257</v>
      </c>
      <c r="E155" s="362"/>
      <c r="F155" s="363" t="s">
        <v>258</v>
      </c>
      <c r="G155" s="364" t="s">
        <v>31</v>
      </c>
      <c r="H155" s="364"/>
      <c r="I155" s="361">
        <v>5</v>
      </c>
      <c r="J155" s="95">
        <f t="shared" si="14"/>
        <v>5</v>
      </c>
      <c r="K155" s="8"/>
      <c r="L155" s="8">
        <v>2537.37</v>
      </c>
      <c r="M155" s="101"/>
      <c r="N155" s="8">
        <f t="shared" si="18"/>
        <v>2537.37</v>
      </c>
      <c r="O155" s="8">
        <f t="shared" si="16"/>
        <v>2537.37</v>
      </c>
      <c r="P155" s="385" t="inlineStr">
        <is>
          <t>Добавлены муфты противопожарные ОГНЕЗА-ПМ/110 — 5 шт. по ИОС3.СО, лист 1, поз. 11.</t>
        </is>
      </c>
      <c r="Q155" s="94" t="s">
        <v>192</v>
      </c>
      <c r="R155" s="94" t="inlineStr">
        <is>
          <t>23/085-И-ИОС3: ТЧ, графика и спецификация (физ. л. 1–18); техническое письмо (физ. л. 44)</t>
        </is>
      </c>
    </row>
    <row r="156" spans="1:18">
      <c r="A156" s="91">
        <f t="shared" si="17"/>
        <v>133</v>
      </c>
      <c r="B156" s="361">
        <v>94</v>
      </c>
      <c r="C156" s="361"/>
      <c r="D156" s="362" t="s">
        <v>259</v>
      </c>
      <c r="E156" s="362"/>
      <c r="F156" s="363" t="s">
        <v>260</v>
      </c>
      <c r="G156" s="364" t="s">
        <v>31</v>
      </c>
      <c r="H156" s="364"/>
      <c r="I156" s="361">
        <v>4</v>
      </c>
      <c r="J156" s="95">
        <f t="shared" si="14"/>
        <v>4</v>
      </c>
      <c r="K156" s="8"/>
      <c r="L156" s="8">
        <v>2615.04</v>
      </c>
      <c r="M156" s="8"/>
      <c r="N156" s="8">
        <f t="shared" si="18"/>
        <v>2615.04</v>
      </c>
      <c r="O156" s="8">
        <f t="shared" si="16"/>
        <v>2615.04</v>
      </c>
      <c r="P156" s="385" t="inlineStr">
        <is>
          <t>Добавлены муфты противопожарные ОГНЕЗА-ПМ/50 — 4 шт. по ИОС3.СО, лист 1, поз. 12.</t>
        </is>
      </c>
      <c r="Q156" s="94" t="s">
        <v>192</v>
      </c>
      <c r="R156" s="94" t="inlineStr">
        <is>
          <t>23/085-И-ИОС3: ТЧ, графика и спецификация (физ. л. 1–18); техническое письмо (физ. л. 44)</t>
        </is>
      </c>
    </row>
    <row r="157" spans="1:18">
      <c r="A157" s="91">
        <f t="shared" si="17"/>
        <v>134</v>
      </c>
      <c r="B157" s="361">
        <v>95</v>
      </c>
      <c r="C157" s="361"/>
      <c r="D157" s="362" t="inlineStr">
        <is>
          <t>3.16-37-2</t>
        </is>
      </c>
      <c r="E157" s="362"/>
      <c r="F157" s="363" t="inlineStr">
        <is>
          <t>Установка шкафов металлических для санитарно-технических систем на стене или в нише, шкаф массой до 10 кг</t>
        </is>
      </c>
      <c r="G157" s="364" t="s">
        <v>143</v>
      </c>
      <c r="H157" s="364"/>
      <c r="I157" s="361">
        <v>0</v>
      </c>
      <c r="J157" s="95">
        <f t="shared" si="14"/>
        <v>0</v>
      </c>
      <c r="K157" s="8"/>
      <c r="L157" s="8">
        <v>0</v>
      </c>
      <c r="M157" s="101"/>
      <c r="N157" s="8">
        <f t="shared" si="18"/>
        <v>0</v>
      </c>
      <c r="O157" s="8">
        <f t="shared" si="16"/>
        <v>0</v>
      </c>
      <c r="P157" s="385" t="inlineStr">
        <is>
          <t>Монтаж прочисток d110 (2 шт.) по норме установки шкафов не учитывается: установка прочисток входит в прокладку канализационных трубопроводов (3.16-35-2); материал учтён в строке 158 (ИОС3.СО, лист 1, поз. 13).</t>
        </is>
      </c>
      <c r="Q157" s="94" t="s">
        <v>192</v>
      </c>
      <c r="R157" s="94" t="inlineStr">
        <is>
          <t>ИОС3, СО физ. л. 17–18; ТСН-2001.3, 3.16-35-2, состав работ п. 2.</t>
        </is>
      </c>
    </row>
    <row r="158" spans="1:18">
      <c r="A158" s="91">
        <f t="shared" si="17"/>
        <v>135</v>
      </c>
      <c r="B158" s="361">
        <v>96</v>
      </c>
      <c r="C158" s="361"/>
      <c r="D158" s="362" t="s">
        <v>261</v>
      </c>
      <c r="E158" s="362"/>
      <c r="F158" s="363" t="s">
        <v>188</v>
      </c>
      <c r="G158" s="364" t="s">
        <v>31</v>
      </c>
      <c r="H158" s="364"/>
      <c r="I158" s="361">
        <v>2</v>
      </c>
      <c r="J158" s="95">
        <f t="shared" si="14"/>
        <v>2</v>
      </c>
      <c r="K158" s="8"/>
      <c r="L158" s="8">
        <v>5651.73</v>
      </c>
      <c r="M158" s="101"/>
      <c r="N158" s="8">
        <f t="shared" si="18"/>
        <v>5651.73</v>
      </c>
      <c r="O158" s="8">
        <f t="shared" si="16"/>
        <v>5651.73</v>
      </c>
      <c r="P158" s="385" t="inlineStr">
        <is>
          <t>Добавлены прочистки d110 — 2 шт. по ИОС3.СО, лист 1, поз. 13.</t>
        </is>
      </c>
      <c r="Q158" s="94" t="s">
        <v>192</v>
      </c>
      <c r="R158" s="94" t="inlineStr">
        <is>
          <t>23/085-И-ИОС3: ТЧ, графика и спецификация (физ. л. 1–18); техническое письмо (физ. л. 44)</t>
        </is>
      </c>
    </row>
    <row r="159" spans="1:18">
      <c r="A159" s="91">
        <f t="shared" si="17"/>
        <v>136</v>
      </c>
      <c r="B159" s="361">
        <v>97</v>
      </c>
      <c r="C159" s="361"/>
      <c r="D159" s="362" t="inlineStr">
        <is>
          <t>3.16-37-2</t>
        </is>
      </c>
      <c r="E159" s="362"/>
      <c r="F159" s="363" t="inlineStr">
        <is>
          <t>Установка шкафов металлических для санитарно-технических систем на стене или в нише, шкаф массой до 10 кг</t>
        </is>
      </c>
      <c r="G159" s="364" t="s">
        <v>143</v>
      </c>
      <c r="H159" s="364"/>
      <c r="I159" s="361">
        <v>0</v>
      </c>
      <c r="J159" s="95">
        <f t="shared" si="14"/>
        <v>0</v>
      </c>
      <c r="K159" s="8"/>
      <c r="L159" s="8">
        <v>0</v>
      </c>
      <c r="M159" s="101"/>
      <c r="N159" s="8">
        <f t="shared" si="18"/>
        <v>0</v>
      </c>
      <c r="O159" s="8">
        <f t="shared" si="16"/>
        <v>0</v>
      </c>
      <c r="P159" s="385" t="inlineStr">
        <is>
          <t>Монтаж прочисток d50 (6 шт.) по норме установки шкафов не учитывается: установка прочисток входит в прокладку канализационных трубопроводов (3.16-35-1); материал учтён в строке 160 (ИОС3.СО, лист 1, поз. 14).</t>
        </is>
      </c>
      <c r="Q159" s="94" t="s">
        <v>192</v>
      </c>
      <c r="R159" s="94" t="inlineStr">
        <is>
          <t>ИОС3, СО физ. л. 17–18; ТСН-2001.3, 3.16-35-1, состав работ п. 2.</t>
        </is>
      </c>
    </row>
    <row r="160" spans="1:18">
      <c r="A160" s="91">
        <f t="shared" si="17"/>
        <v>137</v>
      </c>
      <c r="B160" s="361">
        <v>98</v>
      </c>
      <c r="C160" s="361"/>
      <c r="D160" s="362" t="s">
        <v>262</v>
      </c>
      <c r="E160" s="362"/>
      <c r="F160" s="363" t="s">
        <v>189</v>
      </c>
      <c r="G160" s="364" t="s">
        <v>31</v>
      </c>
      <c r="H160" s="364"/>
      <c r="I160" s="361">
        <v>6</v>
      </c>
      <c r="J160" s="95">
        <f t="shared" si="14"/>
        <v>6</v>
      </c>
      <c r="K160" s="8"/>
      <c r="L160" s="8">
        <v>16955.20</v>
      </c>
      <c r="M160" s="101"/>
      <c r="N160" s="8">
        <f t="shared" si="18"/>
        <v>16955.20</v>
      </c>
      <c r="O160" s="8">
        <f t="shared" si="16"/>
        <v>16955.20</v>
      </c>
      <c r="P160" s="385" t="inlineStr">
        <is>
          <t>Добавлены прочистки d50 — 6 шт. по ИОС3.СО, лист 1, поз. 14.</t>
        </is>
      </c>
      <c r="Q160" s="94" t="s">
        <v>192</v>
      </c>
      <c r="R160" s="94" t="inlineStr">
        <is>
          <t>23/085-И-ИОС3: ТЧ, графика и спецификация (физ. л. 1–18); техническое письмо (физ. л. 44)</t>
        </is>
      </c>
    </row>
    <row r="161" spans="1:18">
      <c r="A161" s="91">
        <f t="shared" si="17"/>
        <v>138</v>
      </c>
      <c r="B161" s="361">
        <v>99</v>
      </c>
      <c r="C161" s="361"/>
      <c r="D161" s="362" t="inlineStr">
        <is>
          <t>3.16-15-1</t>
        </is>
      </c>
      <c r="E161" s="362"/>
      <c r="F161" s="363" t="inlineStr">
        <is>
          <t>Установка вентилей, задвижек, затворов, клапанов обратных, кранов проходных на трубопроводах из стальных труб диаметром до 50 мм</t>
        </is>
      </c>
      <c r="G161" s="364" t="s">
        <v>143</v>
      </c>
      <c r="H161" s="364"/>
      <c r="I161" s="361">
        <v>2</v>
      </c>
      <c r="J161" s="95">
        <f t="shared" ref="J161" si="21">H161+I161</f>
        <v>2</v>
      </c>
      <c r="K161" s="8"/>
      <c r="L161" s="8">
        <v>6470.22</v>
      </c>
      <c r="M161" s="101"/>
      <c r="N161" s="8">
        <f t="shared" si="18"/>
        <v>6470.22</v>
      </c>
      <c r="O161" s="8">
        <f t="shared" ref="O161" si="22">N161-K161</f>
        <v>6470.22</v>
      </c>
      <c r="P161" s="385" t="inlineStr">
        <is>
          <t>Добавлена установка 2 вакуумных клапанов (аэраторов) d50 по ИОС3.СО, лист 1, поз. 17.</t>
        </is>
      </c>
      <c r="Q161" s="94" t="s">
        <v>192</v>
      </c>
      <c r="R161" s="94" t="inlineStr">
        <is>
          <t>23/085-И-ИОС3: ТЧ, графика и спецификация (физ. л. 1–18); техническое письмо (физ. л. 44)</t>
        </is>
      </c>
    </row>
    <row r="162" spans="1:18">
      <c r="A162" s="91">
        <f t="shared" si="17"/>
        <v>139</v>
      </c>
      <c r="B162" s="361">
        <v>100</v>
      </c>
      <c r="C162" s="361"/>
      <c r="D162" s="362" t="s">
        <v>263</v>
      </c>
      <c r="E162" s="362"/>
      <c r="F162" s="363" t="s">
        <v>264</v>
      </c>
      <c r="G162" s="364" t="s">
        <v>38</v>
      </c>
      <c r="H162" s="364"/>
      <c r="I162" s="361">
        <v>2</v>
      </c>
      <c r="J162" s="95">
        <f t="shared" si="14"/>
        <v>2</v>
      </c>
      <c r="K162" s="8"/>
      <c r="L162" s="8">
        <v>458.10</v>
      </c>
      <c r="M162" s="101"/>
      <c r="N162" s="8">
        <f t="shared" si="18"/>
        <v>458.10</v>
      </c>
      <c r="O162" s="8">
        <f t="shared" si="16"/>
        <v>458.10</v>
      </c>
      <c r="P162" s="385" t="inlineStr">
        <is>
          <t>Добавлены клапаны вакуумные PP-H 50 — 2 шт. по ИОС3.СО, лист 1, поз. 17.</t>
        </is>
      </c>
      <c r="Q162" s="94" t="s">
        <v>192</v>
      </c>
      <c r="R162" s="94" t="inlineStr">
        <is>
          <t>23/085-И-ИОС3: ТЧ, графика и спецификация (физ. л. 1–18); техническое письмо (физ. л. 44)</t>
        </is>
      </c>
    </row>
    <row r="163" spans="1:18" ht="19.5" customHeight="1">
      <c r="A163" s="91"/>
      <c r="B163" s="369" t="s">
        <v>265</v>
      </c>
      <c r="C163" s="370"/>
      <c r="D163" s="370"/>
      <c r="E163" s="370"/>
      <c r="F163" s="370"/>
      <c r="G163" s="360"/>
      <c r="H163" s="360"/>
      <c r="I163" s="360"/>
      <c r="J163" s="95"/>
      <c r="K163" s="8"/>
      <c r="L163" s="8"/>
      <c r="M163" s="101"/>
      <c r="N163" s="8"/>
      <c r="O163" s="8"/>
      <c r="P163" s="93"/>
      <c r="Q163" s="94"/>
      <c r="R163" s="94"/>
    </row>
    <row r="164" spans="1:18">
      <c r="A164" s="91">
        <v>140</v>
      </c>
      <c r="B164" s="361">
        <v>101</v>
      </c>
      <c r="C164" s="361"/>
      <c r="D164" s="362" t="s">
        <v>141</v>
      </c>
      <c r="E164" s="362"/>
      <c r="F164" s="363" t="s">
        <v>142</v>
      </c>
      <c r="G164" s="364" t="s">
        <v>143</v>
      </c>
      <c r="H164" s="364"/>
      <c r="I164" s="361">
        <v>1</v>
      </c>
      <c r="J164" s="95">
        <f t="shared" si="14"/>
        <v>1</v>
      </c>
      <c r="K164" s="8"/>
      <c r="L164" s="8">
        <v>29571.49</v>
      </c>
      <c r="M164" s="101"/>
      <c r="N164" s="8">
        <f t="shared" si="18"/>
        <v>29571.49</v>
      </c>
      <c r="O164" s="8">
        <f t="shared" si="16"/>
        <v>29571.49</v>
      </c>
      <c r="P164" s="385" t="inlineStr">
        <is>
          <t>Добавлен монтаж погружного дренажного насоса Wilo-Drain TMW 32/8 (Q = 8 м³/ч) — 1 шт. по ИОС3.СО, лист 1, поз. 18.</t>
        </is>
      </c>
      <c r="Q164" s="94" t="s">
        <v>192</v>
      </c>
      <c r="R164" s="94" t="inlineStr">
        <is>
          <t>ИОС3, физ. стр. 17/44, спецификация, лист 1, п. 18: Wilo-Drain TMW 32/8; добавленная ЛСР, п. 101–102.</t>
        </is>
      </c>
    </row>
    <row r="165" spans="1:18">
      <c r="A165" s="91">
        <f>A164+1</f>
        <v>141</v>
      </c>
      <c r="B165" s="361">
        <v>102</v>
      </c>
      <c r="C165" s="361"/>
      <c r="D165" s="362" t="s">
        <v>266</v>
      </c>
      <c r="E165" s="362"/>
      <c r="F165" s="363" t="s">
        <v>190</v>
      </c>
      <c r="G165" s="364" t="s">
        <v>31</v>
      </c>
      <c r="H165" s="364"/>
      <c r="I165" s="361">
        <v>1</v>
      </c>
      <c r="J165" s="95">
        <f t="shared" si="14"/>
        <v>1</v>
      </c>
      <c r="K165" s="8"/>
      <c r="L165" s="8">
        <v>15326.11</v>
      </c>
      <c r="M165" s="101"/>
      <c r="N165" s="8">
        <f t="shared" si="18"/>
        <v>15326.11</v>
      </c>
      <c r="O165" s="8">
        <f t="shared" si="16"/>
        <v>15326.11</v>
      </c>
      <c r="P165" s="385" t="inlineStr">
        <is>
          <t>Добавлен погружной дренажный насос Wilo-Drain TMW 32/8 с поплавковым выключателем — 1 шт. по ИОС3.СО, лист 1, поз. 18.</t>
        </is>
      </c>
      <c r="Q165" s="94" t="s">
        <v>192</v>
      </c>
      <c r="R165" s="94" t="inlineStr">
        <is>
          <t>23/085-И-ИОС3: ТЧ, графика и спецификация (физ. л. 1–18); техническое письмо (физ. л. 44)</t>
        </is>
      </c>
    </row>
    <row r="166" spans="1:18">
      <c r="A166" s="91">
        <f t="shared" ref="A166:A170" si="23">A165+1</f>
        <v>142</v>
      </c>
      <c r="B166" s="361">
        <v>103</v>
      </c>
      <c r="C166" s="361"/>
      <c r="D166" s="362" t="inlineStr">
        <is>
          <t>3.16-15-1</t>
        </is>
      </c>
      <c r="E166" s="362"/>
      <c r="F166" s="363" t="inlineStr">
        <is>
          <t>Установка вентилей, задвижек, затворов, клапанов обратных, кранов проходных на трубопроводах из стальных труб диаметром до 50 мм</t>
        </is>
      </c>
      <c r="G166" s="364" t="s">
        <v>143</v>
      </c>
      <c r="H166" s="364"/>
      <c r="I166" s="361">
        <v>2</v>
      </c>
      <c r="J166" s="95">
        <f t="shared" si="14"/>
        <v>2</v>
      </c>
      <c r="K166" s="8"/>
      <c r="L166" s="8">
        <v>8686.59</v>
      </c>
      <c r="M166" s="101"/>
      <c r="N166" s="8">
        <f t="shared" si="18"/>
        <v>8686.59</v>
      </c>
      <c r="O166" s="8">
        <f t="shared" si="16"/>
        <v>8686.59</v>
      </c>
      <c r="P166" s="385" t="inlineStr">
        <is>
          <t>Добавлен монтаж 2 единиц арматуры напорной канализации: обратный клапан dy32 и кран шаровой dy32 по ИОС3.СО, листы 1–2, поз. 20–21.</t>
        </is>
      </c>
      <c r="Q166" s="94" t="s">
        <v>192</v>
      </c>
      <c r="R166" s="94" t="inlineStr">
        <is>
          <t>ИОС3, физ. стр. 17–18/44, спецификация, листы 1–2, п. 20–21; добавленная ЛСР, п. 103. Сумма 8 686,59 руб.</t>
        </is>
      </c>
    </row>
    <row r="167" spans="1:18">
      <c r="A167" s="91">
        <f>A166+1</f>
        <v>143</v>
      </c>
      <c r="B167" s="361" t="inlineStr">
        <is>
          <t>22.1</t>
        </is>
      </c>
      <c r="C167" s="361"/>
      <c r="D167" s="362" t="inlineStr">
        <is>
          <t>3.16-40-1</t>
        </is>
      </c>
      <c r="E167" s="362"/>
      <c r="F167" s="363" t="inlineStr">
        <is>
      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узлов, наружный диаметр 40 мм</t>
        </is>
      </c>
      <c r="G167" s="364" t="inlineStr">
        <is>
          <t>100 м</t>
        </is>
      </c>
      <c r="H167" s="364"/>
      <c r="I167" s="365">
        <v>0.1</v>
      </c>
      <c r="J167" s="95">
        <f>H167+I167</f>
        <v>0.1</v>
      </c>
      <c r="K167" s="8"/>
      <c r="L167" s="8">
        <v>6080.54</v>
      </c>
      <c r="M167" s="101"/>
      <c r="N167" s="8">
        <f>K167+L167+M167</f>
        <v>6080.54</v>
      </c>
      <c r="O167" s="8">
        <f>N167-K167</f>
        <v>6080.54</v>
      </c>
      <c r="P167" s="385" t="inlineStr">
        <is>
          <t>Добавлена прокладка напорного дренажного трубопровода из полипропиленовых труб PP-R 40×3,7 — 10 м (23/085-И-ИОС3.СО, лист 1, поз. 19) в стальной гильзе Ø325×4 — 1 м (ИОС3, ТЧ, стр. 7; СО, лист 2, поз. 24; ответ проектировщика 21.09.2026, п. 9); установка гильзы входит в прокладку трубопровода (ТСН-2001.3-16, п. 1.3); труба и расходные материалы — по норме.</t>
        </is>
      </c>
      <c r="Q167" s="94" t="inlineStr">
        <is>
          <t>117/15-ВК</t>
        </is>
      </c>
      <c r="R167" s="94" t="inlineStr">
        <is>
          <t>ИОС3, физ. стр. 17/44, спецификация, лист 1, п. 19</t>
        </is>
      </c>
    </row>
    <row r="168" spans="1:18">
      <c r="A168" s="91">
        <f>A167+1</f>
        <v>144</v>
      </c>
      <c r="B168" s="361" t="inlineStr">
        <is>
          <t>22.2</t>
        </is>
      </c>
      <c r="C168" s="361"/>
      <c r="D168" s="362" t="inlineStr">
        <is>
          <t>3.16-30-1</t>
        </is>
      </c>
      <c r="E168" s="362"/>
      <c r="F168" s="363" t="inlineStr">
        <is>
          <t>Заделка сальников при проходе труб через фундаменты или стены подвала диаметром до 100 мм</t>
        </is>
      </c>
      <c r="G168" s="364" t="inlineStr">
        <is>
          <t>1 сальник</t>
        </is>
      </c>
      <c r="H168" s="364"/>
      <c r="I168" s="361">
        <v>1</v>
      </c>
      <c r="J168" s="95">
        <f>H168+I168</f>
        <v>1</v>
      </c>
      <c r="K168" s="8"/>
      <c r="L168" s="8">
        <v>3950.19</v>
      </c>
      <c r="M168" s="101"/>
      <c r="N168" s="8">
        <f>K168+L168+M168</f>
        <v>3950.19</v>
      </c>
      <c r="O168" s="8">
        <f>N168-K168</f>
        <v>3950.19</v>
      </c>
      <c r="P168" s="385" t="inlineStr">
        <is>
          <t>Добавлено уплотнение зазора между трубопроводом и стальной гильзой Ø325 просмоленной пеньковой прядью — 1 сальник (23/085-И-ИОС3, ТЧ, стр. 7).</t>
        </is>
      </c>
      <c r="Q168" s="94" t="inlineStr">
        <is>
          <t>117/15-ВК</t>
        </is>
      </c>
      <c r="R168" s="94" t="inlineStr">
        <is>
          <t>ИОС3, физ. стр. 7/44, ТЧ; спецификация, лист 2, п. 24</t>
        </is>
      </c>
    </row>
    <row r="169" spans="1:18">
      <c r="A169" s="91">
        <f t="shared" si="23"/>
        <v>145</v>
      </c>
      <c r="B169" s="361">
        <v>104</v>
      </c>
      <c r="C169" s="361"/>
      <c r="D169" s="362" t="s">
        <v>267</v>
      </c>
      <c r="E169" s="362"/>
      <c r="F169" s="363" t="s">
        <v>218</v>
      </c>
      <c r="G169" s="364" t="s">
        <v>38</v>
      </c>
      <c r="H169" s="364"/>
      <c r="I169" s="361">
        <v>7</v>
      </c>
      <c r="J169" s="95">
        <f t="shared" si="14"/>
        <v>7</v>
      </c>
      <c r="K169" s="8"/>
      <c r="L169" s="8">
        <v>137.27</v>
      </c>
      <c r="M169" s="101"/>
      <c r="N169" s="8">
        <f t="shared" si="18"/>
        <v>137.27</v>
      </c>
      <c r="O169" s="8">
        <f t="shared" si="16"/>
        <v>137.27</v>
      </c>
      <c r="P169" s="385" t="inlineStr">
        <is>
          <t>Добавлены крепления трубопроводов КТР32 — 7 компл. по ИОС3.СО, лист 2, поз. 22.</t>
        </is>
      </c>
      <c r="Q169" s="94" t="s">
        <v>192</v>
      </c>
      <c r="R169" s="94" t="inlineStr">
        <is>
          <t>23/085-И-ИОС3: ТЧ, графика и спецификация (физ. л. 1–18); техническое письмо (физ. л. 44)</t>
        </is>
      </c>
    </row>
    <row r="170" spans="1:18">
      <c r="A170" s="91">
        <f t="shared" si="23"/>
        <v>146</v>
      </c>
      <c r="B170" s="361">
        <v>105</v>
      </c>
      <c r="C170" s="361"/>
      <c r="D170" s="362" t="s">
        <v>61</v>
      </c>
      <c r="E170" s="362"/>
      <c r="F170" s="363" t="s">
        <v>156</v>
      </c>
      <c r="G170" s="364" t="s">
        <v>157</v>
      </c>
      <c r="H170" s="364"/>
      <c r="I170" s="361">
        <v>1</v>
      </c>
      <c r="J170" s="95">
        <f t="shared" si="14"/>
        <v>1</v>
      </c>
      <c r="K170" s="8"/>
      <c r="L170" s="8">
        <v>6980.05</v>
      </c>
      <c r="M170" s="101"/>
      <c r="N170" s="8">
        <f t="shared" si="18"/>
        <v>6980.05</v>
      </c>
      <c r="O170" s="8">
        <f t="shared" si="16"/>
        <v>6980.05</v>
      </c>
      <c r="P170" s="385" t="inlineStr">
        <is>
          <t>Добавлены прокладка напорного дренажного трубопровода из труб PP-R 40×3,7 — 10 м (23/085-И-ИОС3.СО, лист 1, поз. 19) и его изоляция — 10 м (лист 2, поз. 23): трубки 42/13 в сборнике ТСН-2001.1 нет, учтён ближайший больший типоразмер той же номенклатуры и толщины — трубка из вспененного полиэтилена 48/13 (внутренний диаметр 48 мм вместо 42 мм, толщина 13 мм); цена по конъюнктурному анализу (ТСН-2001.12, п. 3.4.10) определяется не менее чем по трём предложениям поставщиков, а в комплекте их нет.</t>
        </is>
      </c>
      <c r="Q170" s="94" t="s">
        <v>192</v>
      </c>
      <c r="R170" s="94" t="inlineStr">
        <is>
          <t>ИОС3, физ. стр. 17–18/44, спецификация, лист 1, п. 19; лист 2, п. 23.</t>
        </is>
      </c>
    </row>
    <row r="171" spans="1:18" ht="19.5" customHeight="1">
      <c r="A171" s="91"/>
      <c r="B171" s="157"/>
      <c r="C171" s="157"/>
      <c r="D171" s="157"/>
      <c r="E171" s="157"/>
      <c r="F171" s="12"/>
      <c r="G171" s="4"/>
      <c r="H171" s="10"/>
      <c r="I171" s="10"/>
      <c r="J171" s="95"/>
      <c r="K171" s="8"/>
      <c r="L171" s="8"/>
      <c r="M171" s="101"/>
      <c r="N171" s="8"/>
      <c r="O171" s="8"/>
      <c r="P171" s="93"/>
      <c r="Q171" s="96"/>
      <c r="R171" s="96"/>
    </row>
    <row r="172" spans="1:18">
      <c r="A172" s="91"/>
      <c r="B172" s="10"/>
      <c r="C172" s="11"/>
      <c r="D172" s="11"/>
      <c r="E172" s="12"/>
      <c r="F172" s="12"/>
      <c r="G172" s="4"/>
      <c r="H172" s="10"/>
      <c r="I172" s="10"/>
      <c r="J172" s="100"/>
      <c r="K172" s="8"/>
      <c r="L172" s="8"/>
      <c r="M172" s="101"/>
      <c r="N172" s="8"/>
      <c r="O172" s="8"/>
      <c r="P172" s="93"/>
      <c r="Q172" s="96"/>
      <c r="R172" s="96"/>
    </row>
    <row r="173" spans="1:18" s="106" customFormat="1" ht="30.75" customHeight="1">
      <c r="A173" s="152" t="s">
        <v>39</v>
      </c>
      <c r="B173" s="153"/>
      <c r="C173" s="153"/>
      <c r="D173" s="154"/>
      <c r="E173" s="102"/>
      <c r="F173" s="102"/>
      <c r="G173" s="102"/>
      <c r="H173" s="103"/>
      <c r="I173" s="103"/>
      <c r="J173" s="103"/>
      <c r="K173" s="390">
        <f>SUM(K11:K172)</f>
        <v>434963.22999999992</v>
      </c>
      <c r="L173" s="390">
        <f>SUM(L11:L172)</f>
        <v>4173752.26</v>
      </c>
      <c r="M173" s="391">
        <f>SUM(M11:M172)</f>
        <v>-307537.02</v>
      </c>
      <c r="N173" s="390">
        <f>SUM(N11:N172)</f>
        <v>4301178.47</v>
      </c>
      <c r="O173" s="390">
        <f>SUM(O11:O172)</f>
        <v>3866215.24</v>
      </c>
      <c r="P173" s="102"/>
      <c r="Q173" s="102"/>
      <c r="R173" s="102"/>
    </row>
    <row r="175" spans="1:18" ht="15">
      <c r="B175" s="140" t="s">
        <v>41</v>
      </c>
      <c r="C175" s="140"/>
      <c r="D175" s="140"/>
      <c r="J175" s="169"/>
      <c r="K175" s="170"/>
    </row>
    <row r="176" spans="1:18" ht="15">
      <c r="L176" s="155"/>
      <c r="M176" s="156"/>
      <c r="N176" s="117"/>
      <c r="O176" s="117"/>
      <c r="P176" s="117"/>
    </row>
    <row r="177" spans="1:18">
      <c r="M177" s="118"/>
    </row>
    <row r="179" spans="1:18" ht="15.75">
      <c r="K179" s="390">
        <v>434963.23</v>
      </c>
      <c r="L179" s="390">
        <v>4173752.26</v>
      </c>
      <c r="M179" s="319">
        <v>-307537.02</v>
      </c>
      <c r="N179" s="392">
        <f>K179+L179+M179</f>
        <v>4301178.47</v>
      </c>
      <c r="O179" s="392">
        <f>N173-K173</f>
        <v>3866215.24</v>
      </c>
    </row>
    <row r="180" spans="1:18">
      <c r="K180" s="392">
        <f>K179-K173</f>
        <v>0</v>
      </c>
      <c r="L180" s="392">
        <f>L179-L173</f>
        <v>0.00</v>
      </c>
      <c r="M180" s="392">
        <f t="shared" ref="M180:N180" si="24">M179-M173</f>
        <v>0</v>
      </c>
      <c r="N180" s="392">
        <f t="shared" si="24"/>
        <v>0.00</v>
      </c>
    </row>
  </sheetData>
  <mergeCells count="33">
    <mergeCell ref="Q6:R6"/>
    <mergeCell ref="K6:N6"/>
    <mergeCell ref="P6:P7"/>
    <mergeCell ref="B77:F77"/>
    <mergeCell ref="B115:F115"/>
    <mergeCell ref="B87:F87"/>
    <mergeCell ref="B123:F123"/>
    <mergeCell ref="B144:F144"/>
    <mergeCell ref="B163:F163"/>
    <mergeCell ref="B139:F139"/>
    <mergeCell ref="B67:F67"/>
    <mergeCell ref="L176:M176"/>
    <mergeCell ref="C6:D6"/>
    <mergeCell ref="E6:F6"/>
    <mergeCell ref="H6:J6"/>
    <mergeCell ref="G6:G7"/>
    <mergeCell ref="B171:E171"/>
    <mergeCell ref="B6:B7"/>
    <mergeCell ref="J175:K175"/>
    <mergeCell ref="A1:R1"/>
    <mergeCell ref="A4:H4"/>
    <mergeCell ref="B175:D175"/>
    <mergeCell ref="B10:E10"/>
    <mergeCell ref="B21:E21"/>
    <mergeCell ref="B61:E61"/>
    <mergeCell ref="B32:E32"/>
    <mergeCell ref="B40:E40"/>
    <mergeCell ref="B49:E49"/>
    <mergeCell ref="B66:F66"/>
    <mergeCell ref="A9:H9"/>
    <mergeCell ref="A6:A7"/>
    <mergeCell ref="O6:O7"/>
    <mergeCell ref="A173:D173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ns2:id="rId1"/>
  <drawing ns2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2026-06-04T11:20:21Z</cp:lastPrinted>
  <dcterms:created xsi:type="dcterms:W3CDTF">2024-06-20T13:41:56Z</dcterms:created>
  <dcterms:modified xsi:type="dcterms:W3CDTF">2026-06-05T07:05:58Z</dcterms:modified>
</cp:coreProperties>
</file>