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3250" windowHeight="12315"/>
  </bookViews>
  <sheets>
    <sheet name="Table 3" sheetId="3" r:id="rId1"/>
  </sheets>
  <definedNames>
    <definedName name="_xlnm.Print_Titles" localSheetId="0">'Table 3'!$8:$8</definedName>
    <definedName name="_xlnm.Print_Area" localSheetId="0">'Table 3'!$A$1:$R$104</definedName>
  </definedNames>
  <calcPr calcId="145621" calcMode="auto" fullCalcOnLoad="1" forceFullCalc="1"/>
</workbook>
</file>

<file path=xl/sharedStrings.xml><?xml version="1.0" encoding="utf-8"?>
<sst xmlns="http://schemas.openxmlformats.org/spreadsheetml/2006/main" count="381" uniqueCount="204">
  <si>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</si>
  <si>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</si>
  <si>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</si>
  <si>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</si>
  <si>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</si>
  <si>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</si>
  <si>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</si>
  <si>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</si>
  <si>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</si>
  <si>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</si>
  <si>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</si>
  <si>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</si>
  <si>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</si>
  <si>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</si>
  <si>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</si>
  <si>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</si>
  <si>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1 ШТ.</t>
  </si>
  <si>
    <t>Ед. изм.</t>
  </si>
  <si>
    <t>м</t>
  </si>
  <si>
    <t>100 м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</si>
  <si>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</si>
  <si>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ИТОГО</t>
  </si>
  <si>
    <t>Составил:</t>
  </si>
  <si>
    <t>4.11-16-1</t>
  </si>
  <si>
    <t>1  ШТ.</t>
  </si>
  <si>
    <t>шт.</t>
  </si>
  <si>
    <t>ШТ</t>
  </si>
  <si>
    <t>100 М</t>
  </si>
  <si>
    <t>ШТ.</t>
  </si>
  <si>
    <t>4.10-80-1</t>
  </si>
  <si>
    <t>4.10-171-2</t>
  </si>
  <si>
    <t>БЛОК КОНТРОЛЯ ДАТЧИКОВ (БКД) В ДИСПЕТЧЕРСКОЙ</t>
  </si>
  <si>
    <t>4.10-82-3</t>
  </si>
  <si>
    <t>ПРИБОРЫ И УСТРОЙСТВА СИГНАЛИЗАРУЮЩИЕ ОБЪЕКТОВЫЕ, УСТРОЙСТВА УЛЬТРАЗВУКОВЫЕ: БЛОК ПИТАНИЯ И КОНТРОЛЯ</t>
  </si>
  <si>
    <t>4.11-12-1</t>
  </si>
  <si>
    <t>СЪЕМНЫЕ И ВЫДВИЖНЫЕ БЛОКИ (МОДУЛИ, ЯЧЕЙКИ, ТЭЗ), МАССА: ДО 0,005 Т</t>
  </si>
  <si>
    <t>13-1-1-451</t>
  </si>
  <si>
    <t>Батарея аккумуляторная, емкость, 40 А-ч Напряжение 12 В</t>
  </si>
  <si>
    <t>4.10-59-3</t>
  </si>
  <si>
    <t>ДЕТАЛИ НА ПУЛЬТАХ И ПАНЕЛЯХ: КНОПКА</t>
  </si>
  <si>
    <t>4.10-89-1</t>
  </si>
  <si>
    <t>ПРОЧЕЕ ОБОРУДОВАНИЕ ЭЛЕКТРОЧАСОФИКАЦИИ: КОРОБКА ОТВЕТВИТЕЛЬНАЯ НА СТЕНЕ</t>
  </si>
  <si>
    <t>100 М БОРОЗД</t>
  </si>
  <si>
    <t>6.69-10-4</t>
  </si>
  <si>
    <t>ЗАДЕЛКА БОРОЗД В БЕТОННЫХ СТЕНАХ, ШИРИНОЙ ДО 50 ММ, ГЛУБИНОЙ ДО 20 ММ</t>
  </si>
  <si>
    <t>4.8-288-1</t>
  </si>
  <si>
    <t>ТРУБЫ ГОФРИРОВАННЫЕ ПОЛИВИНИЛХЛОРИДНЫЕ НАРУЖНЫМ ДИАМЕТРОМ 16 ММ ОТКРЫТО ПО СТЕНАМ И ПОТОЛКАМ С УСТАНОВКОЙ СОЕДИНИТЕЛЬНЫХ КОРОБОК</t>
  </si>
  <si>
    <t>4.8-175-2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</si>
  <si>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6 ММ2</t>
  </si>
  <si>
    <t>4.8-175-9</t>
  </si>
  <si>
    <t>ЗАТЯГИВАНИЕ ПРОВОДОВ И КАБЕЛЕЙ В ПРОЛОЖЕННЫЕ ТРУБЫ И МЕТАЛЛИЧЕСКИЕ РУКАВА, ПРОВОД КАЖДЫЙ ПОСЛЕДУЮЩИЙ ОДНОЖИЛЬНЫЙ ИЛИ МНОГОЖИЛЬНЫЙ В ОБЩЕЙ ОПЛЕТКЕ, СУММАРНОЕ СЕЧЕНИЕ ДО 6 ММ2</t>
  </si>
  <si>
    <t>4.10-82-6</t>
  </si>
  <si>
    <t>4.10-32-1</t>
  </si>
  <si>
    <t>4.10-81-4</t>
  </si>
  <si>
    <t>ИЗВЕЩАТЕЛИ ОС АВТОМАТИЧЕСКИЕ: КОНТАКТНЫЙ, МАГНИТО-КОНТАКТНЫЙ НА ОТКРЫВАНИЕ ОКОН, ДВЕРЕЙ</t>
  </si>
  <si>
    <t>4.8-280-1</t>
  </si>
  <si>
    <t>4.8-162-1</t>
  </si>
  <si>
    <t>Прайс-лист лист 7</t>
  </si>
  <si>
    <t>Кабель монтажный КПСВВнг(А)-LSLTx 1х2х0,5    Ц:14,15/1,18/5,23*1,02</t>
  </si>
  <si>
    <t>Приборы и устройства сигнализирующие объектовые, устройства оптико-(фото) электрические, блок питания и контроля</t>
  </si>
  <si>
    <t>Аппараты приемные, приборы ПС приемно-контрольные, пусковые, концентратор, блок базовый на 10 лучей</t>
  </si>
  <si>
    <t>Прокладка пластикового кабель-канала по кирпичному основанию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</si>
  <si>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</si>
  <si>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>Прокладка в коробах провода сечением до 6 мм2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</si>
  <si>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2,5 мм2</t>
  </si>
  <si>
    <t>Монтаж устройства сигнально-блокировочного</t>
  </si>
  <si>
    <t>Монтаж детали на пультах и панелях - кнопка</t>
  </si>
  <si>
    <t>Извещатели ПС автоматические, тепловой электроконтактный, магнито-контактный в нормальном исполнении</t>
  </si>
  <si>
    <t>4.8-58-1</t>
  </si>
  <si>
    <t>4.8-288-2</t>
  </si>
  <si>
    <t>4.8-175-1</t>
  </si>
  <si>
    <t>4.8-60-1</t>
  </si>
  <si>
    <t>4.10-81-1</t>
  </si>
  <si>
    <t>Держатель с защелкой и дюбелем, д.20мм 51320</t>
  </si>
  <si>
    <t>Работы, предусмотренные сметами 2018 г.
ЛС №02-01-07_искл, ЛС № 02-01-07 (2018 г.), частично ЛС № 02-01-07_доб.
Нумерация по ЛС № 02-01-07 (2018 г.) (по доб. работам - по ЛС № 02-01-07_доб. - указана в скобках)</t>
  </si>
  <si>
    <t>Новые работы ЛС №  02-01-07_доб.</t>
  </si>
  <si>
    <t>Раздел 1. Система контроля доступа</t>
  </si>
  <si>
    <t>4.10-168-1</t>
  </si>
  <si>
    <t>БЛОК СЧИТЫВАНИЯ КОДА (БСК) И СЧИТЫВАТЕЛЬ В ДИСПЕТЧЕРСКОЙ</t>
  </si>
  <si>
    <t>13-1-3-185</t>
  </si>
  <si>
    <t>Комплекты монтажные: Контроллер доступа С2000-2 Разнообразные режимы работы, режим запрета повторного прохода (Antipassback); встроенный звуковой сигнализатор; управление и передача сообщений по интерфейсу RS-485 в ИСО «Орион»</t>
  </si>
  <si>
    <t>компл.</t>
  </si>
  <si>
    <t>Прайс-лист лист 4</t>
  </si>
  <si>
    <t>Считыватель бесконтактный Proxy-3А  Ц: 4360/1,18/4,11*1,042</t>
  </si>
  <si>
    <t>Прайс-лист лист 2</t>
  </si>
  <si>
    <t>Источник питания резервированный РИП-12 исп. 06  Ц: 6390/1,18/4,11*1,042</t>
  </si>
  <si>
    <t>13-1-2-205</t>
  </si>
  <si>
    <t>Блок контрольно-пусковой С2000-КПБ с 6 исполнительными реле Коммутируемое напряжение (от источника питания блока) от 10,2 В до 28,4 В постоянного тока, максимальный коммутируемый ток одного канала 2 А, максимальный коммутируемый ток блока 3 А, максимальный ток контроля исправности цепей 1,5 мА, количество радиальных неадресных технологических шлейфов сигнализации (ШС) - 2 шт., сопротивление проводов ШС без учёта выносного элемента, не более 100 Ом, рабочий диапазон температур от -30 до +55 °C, степень защиты корпуса IР20, габаритные размеры 156х107х35 мм</t>
  </si>
  <si>
    <t>1.14-2-61</t>
  </si>
  <si>
    <t>УСТРОЙСТВА КОММУТАЦИОННЫЕ, ТИП УК-1</t>
  </si>
  <si>
    <t>1.21-5-484</t>
  </si>
  <si>
    <t>КНОПКИ ОТКРЫВАНИЯ НА ВЫХОД "КОД" (EX011SM)</t>
  </si>
  <si>
    <t>1.14-2-66</t>
  </si>
  <si>
    <t>ИЗВЕЩАТЕЛИ ОХРАННЫЕ МАГНИТОКОНТАКТНЫЕ ДЛЯ МЕТАЛЛИЧЕСКИХ КОНСТРУКЦИЙ, КОРПУС ПЛАСТМАССОВЫЙ, ТИП ИО-102-20Б2П, ИО-102-20А2П (ИО102-29)</t>
  </si>
  <si>
    <t>АППАРАТЫ УПРАВЛЕНИЯ И СИГНАЛИЗАЦИИ, АППАРАТ, КОЛИЧЕСТВО ПОДКЛЮЧАЕМЫХ КОНЦОВ: ДО 2</t>
  </si>
  <si>
    <t>1.21-5-1015</t>
  </si>
  <si>
    <t>ИЗДЕЛИЯ ДОМОФОНА "ВИЗИТ", "ЭЛТИС", ЗАМОК ЭЛЕКТРОМАГНИТНЫЙ, МАРКА ML-400  (ML-295M)</t>
  </si>
  <si>
    <t>6.69-5-1</t>
  </si>
  <si>
    <t>ПРОБИВКА БОРОЗД В КИРПИЧНЫХ СТЕНАХ, ПЛОЩАДЬ СЕЧЕНИЯ ДО 20 СМ2</t>
  </si>
  <si>
    <t>Прайс-лист лист 10</t>
  </si>
  <si>
    <t>Кабель монтажный КПСВВнг(А)-LSLTx 4х2х0,5    Ц: 49,8/1,18/5,23*1,02</t>
  </si>
  <si>
    <t>Прайс-лист лист 13</t>
  </si>
  <si>
    <t>Кабель монтажный КПСВВнг(А)-LSLTx 1х2х1,5    Ц:31,5/1,18/5,23*1,02</t>
  </si>
  <si>
    <t>Прайс-лист лист  16</t>
  </si>
  <si>
    <t>Кабель монтажный КПСВВнг(А)-LSLTx 2х2х2,5    Ц:103,05/1,18/5,23*1,02</t>
  </si>
  <si>
    <t>Прайс-лист лист  148</t>
  </si>
  <si>
    <t>Кабель монтажный КПСВВнг(А)-LSLTx 2х2х0,5    Ц:26,74/1,18/5,23*1,02</t>
  </si>
  <si>
    <t>5.2-34-6</t>
  </si>
  <si>
    <t>БЛОК СЧИТЫВАНИЯ КОДА (БСК) И СЧИТЫВАТЕЛЯ В ДИСПЕТЧЕРСКОЙ</t>
  </si>
  <si>
    <t>115/17-СКУД</t>
  </si>
  <si>
    <t>Раздел 1. Система контроля и управления доступом. Добавленные работы.</t>
  </si>
  <si>
    <t>27.33.13.161. п.36</t>
  </si>
  <si>
    <t>Контроллер доступа IronLogic Z-5R(мод. Web)</t>
  </si>
  <si>
    <t>26.30.50.119. п.54</t>
  </si>
  <si>
    <t>Считыватель бесконтактный Parsec PNR-P15</t>
  </si>
  <si>
    <t>26.30.50.119. п.55</t>
  </si>
  <si>
    <t>Считыватель (центральный) Mifare ACR-122U-A9</t>
  </si>
  <si>
    <t>26.30.50.119. п.11</t>
  </si>
  <si>
    <t>Считыватель бесконтактный Z-2 (мод. RD_ALL)/Z-2 USB</t>
  </si>
  <si>
    <t>26.20.40.111. п.12</t>
  </si>
  <si>
    <t>Бесперебойный источник питания SKAT-12-3.0 DIN</t>
  </si>
  <si>
    <t>26.20.40.111. п.3</t>
  </si>
  <si>
    <t>Источник бесперебойного питания ИБП «Штиль»  ST1102SL</t>
  </si>
  <si>
    <t>27.20.24.000. п.13</t>
  </si>
  <si>
    <t>АКБ 12 В 7 А/ч АБ 1207М</t>
  </si>
  <si>
    <t>26.30.50.119. п.44</t>
  </si>
  <si>
    <t>ST-ER115 Устройство разблокировки двери на выход</t>
  </si>
  <si>
    <t>26.20.16.169. п.43</t>
  </si>
  <si>
    <t>Кнопка выхода TANTOS TS-Magic</t>
  </si>
  <si>
    <t>26.20.16.169. п.14</t>
  </si>
  <si>
    <t>Сенсорная кнопка "Выход" с подсветкой IP68 ST-EX341LW</t>
  </si>
  <si>
    <t>26.30.50.111. п.15</t>
  </si>
  <si>
    <t>Smartec ST-DM110NC-WT магнитоконтактный охранный извещатель</t>
  </si>
  <si>
    <t>Монтаж механизма исполнительного массой до 20 кг</t>
  </si>
  <si>
    <t>25.72.12.112. п.42</t>
  </si>
  <si>
    <t>Замок электромагнитный Darwin-EML350ELWS</t>
  </si>
  <si>
    <t>4.11-16-6</t>
  </si>
  <si>
    <t>Монтаж узла сочленения для исполнительных механизмов массой 20 кг</t>
  </si>
  <si>
    <t>25.72.14.120. п.16</t>
  </si>
  <si>
    <t>Доводчик двери c тягой EN 4 ST-DC104-SL</t>
  </si>
  <si>
    <t>Доводчик двери c тягой EN 4, 60 - 85 кг, 1100 мм, 2-х скоростной, SL - алюминий ST-DС104-SL</t>
  </si>
  <si>
    <t>22.21.29.110. п.62</t>
  </si>
  <si>
    <t>Труба гофрированная ПВХ легкая 350 Н серая с/з d20  мм Промрукав 91920</t>
  </si>
  <si>
    <t>22.21.29.130. п.66</t>
  </si>
  <si>
    <t>27.32.13.143. п.63</t>
  </si>
  <si>
    <t>Кабель КСРВнг(А)-FRLSLTx 1х2х0,50 Паритет</t>
  </si>
  <si>
    <t>27.32.13.143. п.64</t>
  </si>
  <si>
    <t>Кабель КСРВнг(А)-FRLSLTx 1х2х0,80  Паритет</t>
  </si>
  <si>
    <t>27.33.13.130. п. 65</t>
  </si>
  <si>
    <t>Кабель-канал белый 2-й замок в п/э 40х16 мм</t>
  </si>
  <si>
    <t>27.32.13.154. п.61</t>
  </si>
  <si>
    <t>26.30.23.143. п.5</t>
  </si>
  <si>
    <t>Вызывная панель для видеодомофона CTV-D10 Plus</t>
  </si>
  <si>
    <t>26.30.23.143. п.6</t>
  </si>
  <si>
    <t>Монитор видеодомофона Hands Free с 7" дисплеем и кнопочным управлением  CTV-M1701 S W</t>
  </si>
  <si>
    <t>4.11-7-1</t>
  </si>
  <si>
    <t>Установка аппарата настольного массой до 0,015 т</t>
  </si>
  <si>
    <t>26.20.15.170. п.52</t>
  </si>
  <si>
    <t>Мини ПК Azerty AZ-0037-16-256 (Intel Core i5-12450H, 4х3.3 GHZ, 16Gb RAM, 256 SSD, Windows 11Pro)</t>
  </si>
  <si>
    <t>26.20.15.170.п.53</t>
  </si>
  <si>
    <t>ПО: -CloudLink ACS Net Server 2.6 -CloudLink ACS Admin 2.6 -CloudLink ACS Operator, CloudLink ACS Entry 1 - 2шт</t>
  </si>
  <si>
    <t>26.30.23.143. п.51</t>
  </si>
  <si>
    <t>Монитор 27 " Samsung</t>
  </si>
  <si>
    <t>26.30.11.61. п.25</t>
  </si>
  <si>
    <t>Маршрутизатор RM 1U 5x Ethernet, 5x GigabitEthernet, выход PoE на порт 10, ЦП 600 Мгц, ОЗУ 64 Мб, RouterOS L4 RB2011IL-RM</t>
  </si>
  <si>
    <t>26.30.11.122. п.41</t>
  </si>
  <si>
    <t>Ethernet коммутатор, 24 порта 10/100/1000BASE-T (PoE/PoE+), 4 Uplink 10G SFP, L2, 220В АС DARWIN-S063PD282404M</t>
  </si>
  <si>
    <t>26.20.16.190. п.7</t>
  </si>
  <si>
    <t>Клавиатура беспроводная + мышь Logitech Wireless Combo MK220</t>
  </si>
  <si>
    <t>27.33.11.150. п.8</t>
  </si>
  <si>
    <t>Переключатель с ключом Keyswitch, накладной, 2 группы контактов НР/НЗ, высокий уровень секретности.  IP55; ST-ES120SM</t>
  </si>
  <si>
    <t>Монтаж стойки, полустойки, каркаса стойки или шкафа массой до 100 кг 1+5</t>
  </si>
  <si>
    <t>31.01.11.160. п.9</t>
  </si>
  <si>
    <t>Телекоммуникационный шкаф настенный 18U ШхГ - 600х800 мм. Стальная перфорированная дверь Landau-WMP18U6080P</t>
  </si>
  <si>
    <t>27.12.31.000. п.10</t>
  </si>
  <si>
    <t>Корпус металлический настенный ЩМП-1-1 36 УХЛЗ IP31 YKM41-01-31</t>
  </si>
  <si>
    <t>31.01.11.160. п.20</t>
  </si>
  <si>
    <t>Щеточный ввод для телекоммуникационных шкафов LANDAU-BCE01</t>
  </si>
  <si>
    <t>4.11-12-2</t>
  </si>
  <si>
    <t>Установка съемных и выдвижных блоков (модулей, ячеек, ТЭЗ) массой до 10 кг</t>
  </si>
  <si>
    <t>28.25.20.190. п.17</t>
  </si>
  <si>
    <t>Вентиляторный блок для напольного шкафа 4 вентилятора с терморегулятором Landau-1949AF4C</t>
  </si>
  <si>
    <t>25.94.11.110. п.18</t>
  </si>
  <si>
    <t>Крепежный комплект винт, шайба, гайка для крепления оборудования (50 шт) Landau-FPFP-50</t>
  </si>
  <si>
    <t>4.10-32-4</t>
  </si>
  <si>
    <t>Монтаж платы дополнительной, устанавливаемой на готовом месте стойки</t>
  </si>
  <si>
    <t>27.12.31.000. п.21</t>
  </si>
  <si>
    <t>Патч-панель прямая кат.5е 24 порта RJ45/8p8c, 110/Krone, T568A/B 1 U LANDAU-PPR24D1U</t>
  </si>
  <si>
    <t>26.30.30.000. п.22</t>
  </si>
  <si>
    <t>Кабельный органайзер 19, 1U маталлический глубина колец 40мм LANDAU-CM1M540</t>
  </si>
  <si>
    <t>27.33.13.110. п.57</t>
  </si>
  <si>
    <t>Удлинитель HDMI и USB (KVM)  по Ethernet c поддержкой режима “многоточка-многоточка" TLN-HiKM2+RLN-HiKM2</t>
  </si>
  <si>
    <t>27.31.11.000. п.24</t>
  </si>
  <si>
    <t>Патч-корд UTP cat.5e LSZH 1 м Landau-810D1CL-1</t>
  </si>
  <si>
    <t>27.20.24.000. п. 35</t>
  </si>
  <si>
    <t>Аккумуляторный отсек для АКБ</t>
  </si>
  <si>
    <t>4.11-8-1</t>
  </si>
  <si>
    <t>Установка аппарата напольного массой до 0,2 т. 1+1</t>
  </si>
  <si>
    <t>42.99.19.149. п. 57</t>
  </si>
  <si>
    <t>Ограждение съемное Praktika, 500 мм</t>
  </si>
  <si>
    <t>42.99.19.149. п. 39</t>
  </si>
  <si>
    <t>Комплект эвакуационных калиток автоматических с двумя створками ММГН Блокпост КЛ 1200</t>
  </si>
  <si>
    <t>6(3, 10)</t>
  </si>
  <si>
    <t>Система контроля и управления доступом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</si>
</sst>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ns3="http://schemas.microsoft.com/office/spreadsheetml/2010/11/main" xmlns:x14ac="http://schemas.microsoft.com/office/spreadsheetml/2009/9/ac" ns1:Ignorable="x14ac">
  <numFmts count="8">
    <numFmt numFmtId="43" formatCode="_-* #,##0.00_р_._-;\-* #,##0.00_р_._-;_-* &quot;-&quot;??_р_._-;_-@_-"/>
    <numFmt numFmtId="164" formatCode="_-* #,##0.00\ _₽_-;\-* #,##0.00\ _₽_-;_-* &quot;-&quot;??\ _₽_-;_-@_-"/>
    <numFmt numFmtId="165" formatCode="_-* #,##0.00_-;\-* #,##0.00_-;_-* &quot;-&quot;??_-;_-@_-"/>
    <numFmt numFmtId="166" formatCode="0.0000"/>
    <numFmt numFmtId="167" formatCode="0.000"/>
    <numFmt numFmtId="168" formatCode="0.00000"/>
    <numFmt numFmtId="169" formatCode="#,##0.00;[Red]\-\ #,##0.00"/>
    <numFmt numFmtId="170" formatCode="0.0"/>
  </numFmts>
  <fonts count="65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3"/>
      <name val="Arial"/>
      <family val="2"/>
      <charset val="204"/>
    </font>
    <font>
      <sz val="10"/>
      <color rgb="FF821E82"/>
      <name val="Arial"/>
      <family val="2"/>
      <charset val="204"/>
    </font>
    <font>
      <b/>
      <sz val="11"/>
      <color rgb="FF821E82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i/>
      <sz val="8"/>
      <color rgb="FF7F7F7F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8"/>
      <color rgb="FFFF0000"/>
      <name val="Arial"/>
      <family val="2"/>
      <charset val="204"/>
    </font>
    <font>
      <b/>
      <sz val="11"/>
      <color rgb="FF0070C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1">
    <xf numFmtId="0" fontId="0" fillId="0" borderId="0"/>
    <xf numFmtId="165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5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6">
      <alignment horizontal="center"/>
    </xf>
    <xf numFmtId="0" fontId="33" fillId="0" borderId="0">
      <alignment vertical="top"/>
    </xf>
    <xf numFmtId="0" fontId="12" fillId="0" borderId="6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6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6">
      <alignment horizontal="center" vertical="top"/>
    </xf>
    <xf numFmtId="0" fontId="37" fillId="0" borderId="6">
      <alignment horizontal="center" vertical="center"/>
    </xf>
    <xf numFmtId="0" fontId="12" fillId="0" borderId="0"/>
    <xf numFmtId="0" fontId="12" fillId="0" borderId="6">
      <alignment horizontal="center" wrapText="1"/>
    </xf>
    <xf numFmtId="0" fontId="12" fillId="0" borderId="6">
      <alignment horizontal="center"/>
    </xf>
    <xf numFmtId="0" fontId="12" fillId="0" borderId="6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50" fillId="0" borderId="0"/>
  </cellStyleXfs>
  <cellXfs count="275">
    <xf numFmtId="0" fontId="0" fillId="0" borderId="0" xfId="0" applyAlignment="1">
      <alignment horizontal="left" vertical="top"/>
    </xf>
    <xf numFmtId="167" fontId="40" fillId="0" borderId="6" xfId="0" applyNumberFormat="1" applyFont="1" applyFill="1" applyBorder="1" applyAlignment="1" applyProtection="1">
      <alignment horizontal="center" vertical="top" wrapText="1"/>
    </xf>
    <xf numFmtId="0" fontId="40" fillId="0" borderId="6" xfId="0" applyNumberFormat="1" applyFont="1" applyFill="1" applyBorder="1" applyAlignment="1" applyProtection="1">
      <alignment horizontal="center" vertical="top"/>
    </xf>
    <xf numFmtId="2" fontId="11" fillId="0" borderId="6" xfId="0" applyNumberFormat="1" applyFont="1" applyFill="1" applyBorder="1" applyAlignment="1">
      <alignment horizontal="center" vertical="top" shrinkToFit="1"/>
    </xf>
    <xf numFmtId="0" fontId="31" fillId="0" borderId="6" xfId="0" applyNumberFormat="1" applyFont="1" applyFill="1" applyBorder="1" applyAlignment="1" applyProtection="1">
      <alignment horizontal="center" vertical="top" wrapText="1"/>
    </xf>
    <xf numFmtId="167" fontId="40" fillId="0" borderId="6" xfId="0" applyNumberFormat="1" applyFont="1" applyFill="1" applyBorder="1" applyAlignment="1" applyProtection="1">
      <alignment horizontal="center" vertical="top"/>
    </xf>
    <xf numFmtId="168" fontId="40" fillId="0" borderId="6" xfId="0" applyNumberFormat="1" applyFont="1" applyFill="1" applyBorder="1" applyAlignment="1" applyProtection="1">
      <alignment horizontal="center" vertical="top" wrapText="1"/>
    </xf>
    <xf numFmtId="4" fontId="13" fillId="0" borderId="6" xfId="0" applyNumberFormat="1" applyFont="1" applyFill="1" applyBorder="1" applyAlignment="1">
      <alignment horizontal="center" vertical="top" shrinkToFit="1"/>
    </xf>
    <xf numFmtId="166" fontId="40" fillId="0" borderId="6" xfId="0" applyNumberFormat="1" applyFont="1" applyFill="1" applyBorder="1" applyAlignment="1" applyProtection="1">
      <alignment horizontal="center" vertical="top"/>
    </xf>
    <xf numFmtId="1" fontId="40" fillId="0" borderId="6" xfId="0" applyNumberFormat="1" applyFont="1" applyFill="1" applyBorder="1" applyAlignment="1" applyProtection="1">
      <alignment horizontal="center" vertical="top" wrapText="1"/>
    </xf>
    <xf numFmtId="0" fontId="40" fillId="0" borderId="6" xfId="0" applyNumberFormat="1" applyFont="1" applyFill="1" applyBorder="1" applyAlignment="1" applyProtection="1">
      <alignment horizontal="left" vertical="top" wrapText="1"/>
    </xf>
    <xf numFmtId="0" fontId="40" fillId="0" borderId="6" xfId="0" applyNumberFormat="1" applyFont="1" applyFill="1" applyBorder="1" applyAlignment="1" applyProtection="1">
      <alignment vertical="top" wrapText="1"/>
    </xf>
    <xf numFmtId="166" fontId="40" fillId="0" borderId="6" xfId="0" applyNumberFormat="1" applyFont="1" applyFill="1" applyBorder="1" applyAlignment="1" applyProtection="1">
      <alignment horizontal="center" vertical="top" wrapText="1"/>
    </xf>
    <xf numFmtId="0" fontId="43" fillId="0" borderId="0" xfId="2" applyFont="1"/>
    <xf numFmtId="0" fontId="31" fillId="0" borderId="0" xfId="2"/>
    <xf numFmtId="0" fontId="41" fillId="0" borderId="0" xfId="2" applyFont="1"/>
    <xf numFmtId="0" fontId="41" fillId="0" borderId="0" xfId="2" applyFont="1" applyBorder="1" applyAlignment="1">
      <alignment horizontal="left" wrapText="1"/>
    </xf>
    <xf numFmtId="0" fontId="41" fillId="0" borderId="0" xfId="2" applyFont="1" applyAlignment="1">
      <alignment horizontal="center" vertical="center" wrapText="1"/>
    </xf>
    <xf numFmtId="169" fontId="42" fillId="0" borderId="0" xfId="2" applyNumberFormat="1" applyFont="1"/>
    <xf numFmtId="0" fontId="42" fillId="0" borderId="0" xfId="2" applyFont="1"/>
    <xf numFmtId="169" fontId="41" fillId="0" borderId="0" xfId="2" applyNumberFormat="1" applyFont="1"/>
    <xf numFmtId="0" fontId="41" fillId="0" borderId="6" xfId="2" applyFont="1" applyBorder="1" applyAlignment="1">
      <alignment horizontal="center" vertical="center" wrapText="1"/>
    </xf>
    <xf numFmtId="0" fontId="41" fillId="0" borderId="7" xfId="2" applyFont="1" applyBorder="1" applyAlignment="1">
      <alignment horizontal="center" vertical="center" wrapText="1"/>
    </xf>
    <xf numFmtId="169" fontId="31" fillId="0" borderId="0" xfId="2" applyNumberFormat="1"/>
    <xf numFmtId="0" fontId="41" fillId="0" borderId="5" xfId="2" applyFont="1" applyBorder="1"/>
    <xf numFmtId="168" fontId="40" fillId="0" borderId="6" xfId="0" applyNumberFormat="1" applyFont="1" applyFill="1" applyBorder="1" applyAlignment="1" applyProtection="1">
      <alignment horizontal="center" vertical="top"/>
    </xf>
    <xf numFmtId="0" fontId="5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 wrapText="1"/>
    </xf>
    <xf numFmtId="4" fontId="12" fillId="0" borderId="6" xfId="0" applyNumberFormat="1" applyFont="1" applyFill="1" applyBorder="1" applyAlignment="1">
      <alignment horizontal="center" vertical="top" wrapText="1"/>
    </xf>
    <xf numFmtId="0" fontId="12" fillId="0" borderId="6" xfId="0" applyFont="1" applyFill="1" applyBorder="1" applyAlignment="1">
      <alignment horizontal="center" vertical="top" wrapText="1"/>
    </xf>
    <xf numFmtId="165" fontId="5" fillId="0" borderId="6" xfId="1" applyFont="1" applyFill="1" applyBorder="1" applyAlignment="1">
      <alignment horizontal="left" vertical="top"/>
    </xf>
    <xf numFmtId="0" fontId="47" fillId="0" borderId="0" xfId="2" applyFont="1"/>
    <xf numFmtId="0" fontId="21" fillId="0" borderId="1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4" fontId="4" fillId="0" borderId="6" xfId="0" applyNumberFormat="1" applyFont="1" applyFill="1" applyBorder="1" applyAlignment="1">
      <alignment horizontal="center" vertical="top" wrapText="1"/>
    </xf>
    <xf numFmtId="164" fontId="0" fillId="0" borderId="0" xfId="0" applyNumberForma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 indent="1"/>
    </xf>
    <xf numFmtId="0" fontId="12" fillId="0" borderId="1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1" fontId="5" fillId="0" borderId="6" xfId="0" applyNumberFormat="1" applyFont="1" applyFill="1" applyBorder="1" applyAlignment="1">
      <alignment horizontal="left" vertical="top"/>
    </xf>
    <xf numFmtId="43" fontId="0" fillId="0" borderId="0" xfId="0" applyNumberFormat="1" applyFill="1" applyBorder="1" applyAlignment="1">
      <alignment horizontal="left" vertical="top"/>
    </xf>
    <xf numFmtId="0" fontId="42" fillId="0" borderId="0" xfId="2" applyFont="1" applyAlignment="1">
      <alignment horizontal="left" wrapText="1"/>
    </xf>
    <xf numFmtId="0" fontId="50" fillId="0" borderId="0" xfId="40"/>
    <xf numFmtId="0" fontId="51" fillId="0" borderId="0" xfId="40" applyNumberFormat="1" applyFont="1" applyFill="1" applyBorder="1" applyAlignment="1" applyProtection="1"/>
    <xf numFmtId="0" fontId="52" fillId="0" borderId="0" xfId="40" applyNumberFormat="1" applyFont="1" applyFill="1" applyBorder="1" applyAlignment="1" applyProtection="1">
      <alignment horizontal="center"/>
    </xf>
    <xf numFmtId="0" fontId="43" fillId="0" borderId="0" xfId="40" applyNumberFormat="1" applyFont="1" applyFill="1" applyBorder="1" applyAlignment="1" applyProtection="1">
      <alignment horizontal="right" vertical="top"/>
    </xf>
    <xf numFmtId="0" fontId="51" fillId="0" borderId="0" xfId="40" applyNumberFormat="1" applyFont="1" applyFill="1" applyBorder="1" applyAlignment="1" applyProtection="1">
      <alignment wrapText="1"/>
    </xf>
    <xf numFmtId="0" fontId="54" fillId="0" borderId="0" xfId="40" applyNumberFormat="1" applyFont="1" applyFill="1" applyBorder="1" applyAlignment="1" applyProtection="1">
      <alignment horizontal="center"/>
    </xf>
    <xf numFmtId="0" fontId="54" fillId="0" borderId="0" xfId="40" applyNumberFormat="1" applyFont="1" applyFill="1" applyBorder="1" applyAlignment="1" applyProtection="1"/>
    <xf numFmtId="0" fontId="51" fillId="0" borderId="0" xfId="40" applyNumberFormat="1" applyFont="1" applyFill="1" applyBorder="1" applyAlignment="1" applyProtection="1">
      <alignment horizontal="center"/>
    </xf>
    <xf numFmtId="0" fontId="51" fillId="0" borderId="0" xfId="40" applyNumberFormat="1" applyFont="1" applyFill="1" applyBorder="1" applyAlignment="1" applyProtection="1">
      <alignment horizontal="right" vertical="center"/>
    </xf>
    <xf numFmtId="0" fontId="52" fillId="0" borderId="0" xfId="40" applyNumberFormat="1" applyFont="1" applyFill="1" applyBorder="1" applyAlignment="1" applyProtection="1">
      <alignment horizontal="left"/>
    </xf>
    <xf numFmtId="2" fontId="51" fillId="0" borderId="0" xfId="40" applyNumberFormat="1" applyFont="1" applyFill="1" applyBorder="1" applyAlignment="1" applyProtection="1"/>
    <xf numFmtId="2" fontId="49" fillId="0" borderId="0" xfId="40" applyNumberFormat="1" applyFont="1" applyFill="1" applyBorder="1" applyAlignment="1" applyProtection="1">
      <alignment horizontal="right"/>
    </xf>
    <xf numFmtId="0" fontId="52" fillId="0" borderId="0" xfId="40" applyNumberFormat="1" applyFont="1" applyFill="1" applyBorder="1" applyAlignment="1" applyProtection="1">
      <alignment horizontal="left" vertical="center"/>
    </xf>
    <xf numFmtId="0" fontId="55" fillId="0" borderId="0" xfId="40" applyNumberFormat="1" applyFont="1" applyFill="1" applyBorder="1" applyAlignment="1" applyProtection="1"/>
    <xf numFmtId="2" fontId="55" fillId="0" borderId="0" xfId="40" applyNumberFormat="1" applyFont="1" applyFill="1" applyBorder="1" applyAlignment="1" applyProtection="1">
      <alignment horizontal="right"/>
    </xf>
    <xf numFmtId="0" fontId="51" fillId="0" borderId="0" xfId="40" applyNumberFormat="1" applyFont="1" applyFill="1" applyBorder="1" applyAlignment="1" applyProtection="1">
      <alignment horizontal="left" vertical="center"/>
    </xf>
    <xf numFmtId="0" fontId="51" fillId="0" borderId="0" xfId="40" applyNumberFormat="1" applyFont="1" applyFill="1" applyBorder="1" applyAlignment="1" applyProtection="1">
      <alignment horizontal="left" wrapText="1"/>
    </xf>
    <xf numFmtId="4" fontId="51" fillId="0" borderId="0" xfId="40" applyNumberFormat="1" applyFont="1" applyFill="1" applyBorder="1" applyAlignment="1" applyProtection="1">
      <alignment horizontal="right"/>
    </xf>
    <xf numFmtId="0" fontId="51" fillId="0" borderId="0" xfId="40" applyNumberFormat="1" applyFont="1" applyFill="1" applyBorder="1" applyAlignment="1" applyProtection="1">
      <alignment horizontal="left"/>
    </xf>
    <xf numFmtId="0" fontId="51" fillId="0" borderId="0" xfId="40" applyFont="1" applyAlignment="1">
      <alignment horizontal="left"/>
    </xf>
    <xf numFmtId="0" fontId="55" fillId="0" borderId="0" xfId="40" applyNumberFormat="1" applyFont="1" applyFill="1" applyBorder="1" applyAlignment="1" applyProtection="1">
      <alignment vertical="center"/>
    </xf>
    <xf numFmtId="0" fontId="55" fillId="0" borderId="6" xfId="40" applyNumberFormat="1" applyFont="1" applyFill="1" applyBorder="1" applyAlignment="1" applyProtection="1">
      <alignment horizontal="center" vertical="center"/>
    </xf>
    <xf numFmtId="0" fontId="55" fillId="0" borderId="6" xfId="40" applyNumberFormat="1" applyFont="1" applyFill="1" applyBorder="1" applyAlignment="1" applyProtection="1">
      <alignment horizontal="center" vertical="center" wrapText="1"/>
    </xf>
    <xf numFmtId="0" fontId="55" fillId="0" borderId="6" xfId="40" applyNumberFormat="1" applyFont="1" applyFill="1" applyBorder="1" applyAlignment="1" applyProtection="1">
      <alignment horizontal="center" vertical="top" wrapText="1"/>
    </xf>
    <xf numFmtId="0" fontId="51" fillId="0" borderId="6" xfId="40" applyNumberFormat="1" applyFont="1" applyFill="1" applyBorder="1" applyAlignment="1" applyProtection="1">
      <alignment horizontal="center" vertical="top" wrapText="1"/>
    </xf>
    <xf numFmtId="4" fontId="52" fillId="0" borderId="6" xfId="40" applyNumberFormat="1" applyFont="1" applyFill="1" applyBorder="1" applyAlignment="1" applyProtection="1">
      <alignment horizontal="right" vertical="top" wrapText="1"/>
    </xf>
    <xf numFmtId="0" fontId="49" fillId="0" borderId="0" xfId="40" applyNumberFormat="1" applyFont="1" applyFill="1" applyBorder="1" applyAlignment="1" applyProtection="1">
      <alignment vertical="top" wrapText="1"/>
    </xf>
    <xf numFmtId="0" fontId="49" fillId="0" borderId="18" xfId="40" applyNumberFormat="1" applyFont="1" applyFill="1" applyBorder="1" applyAlignment="1" applyProtection="1">
      <alignment vertical="top" wrapText="1"/>
    </xf>
    <xf numFmtId="0" fontId="52" fillId="0" borderId="6" xfId="40" applyNumberFormat="1" applyFont="1" applyFill="1" applyBorder="1" applyAlignment="1" applyProtection="1">
      <alignment vertical="top" wrapText="1"/>
    </xf>
    <xf numFmtId="0" fontId="49" fillId="0" borderId="6" xfId="40" applyNumberFormat="1" applyFont="1" applyFill="1" applyBorder="1" applyAlignment="1" applyProtection="1">
      <alignment horizontal="right" vertical="top" wrapText="1"/>
    </xf>
    <xf numFmtId="0" fontId="49" fillId="0" borderId="6" xfId="40" applyNumberFormat="1" applyFont="1" applyFill="1" applyBorder="1" applyAlignment="1" applyProtection="1">
      <alignment vertical="top" wrapText="1"/>
    </xf>
    <xf numFmtId="4" fontId="49" fillId="0" borderId="6" xfId="40" applyNumberFormat="1" applyFont="1" applyFill="1" applyBorder="1" applyAlignment="1" applyProtection="1">
      <alignment horizontal="right" vertical="top" wrapText="1"/>
    </xf>
    <xf numFmtId="0" fontId="55" fillId="0" borderId="6" xfId="40" applyNumberFormat="1" applyFont="1" applyFill="1" applyBorder="1" applyAlignment="1" applyProtection="1">
      <alignment horizontal="right" vertical="top" wrapText="1"/>
    </xf>
    <xf numFmtId="0" fontId="55" fillId="0" borderId="6" xfId="40" applyNumberFormat="1" applyFont="1" applyFill="1" applyBorder="1" applyAlignment="1" applyProtection="1">
      <alignment vertical="top" wrapText="1"/>
    </xf>
    <xf numFmtId="4" fontId="55" fillId="0" borderId="6" xfId="40" applyNumberFormat="1" applyFont="1" applyFill="1" applyBorder="1" applyAlignment="1" applyProtection="1">
      <alignment horizontal="right" vertical="top" wrapText="1"/>
    </xf>
    <xf numFmtId="0" fontId="51" fillId="0" borderId="0" xfId="40" applyNumberFormat="1" applyFont="1" applyFill="1" applyBorder="1" applyAlignment="1" applyProtection="1">
      <alignment horizontal="right" vertical="top"/>
    </xf>
    <xf numFmtId="49" fontId="51" fillId="0" borderId="0" xfId="40" applyNumberFormat="1" applyFont="1" applyFill="1" applyBorder="1" applyAlignment="1" applyProtection="1">
      <alignment vertical="top" wrapText="1"/>
    </xf>
    <xf numFmtId="0" fontId="55" fillId="0" borderId="0" xfId="40" applyNumberFormat="1" applyFont="1" applyFill="1" applyBorder="1" applyAlignment="1" applyProtection="1">
      <alignment wrapText="1"/>
    </xf>
    <xf numFmtId="165" fontId="0" fillId="0" borderId="0" xfId="1" applyFont="1" applyFill="1" applyBorder="1" applyAlignment="1">
      <alignment horizontal="center" vertical="top"/>
    </xf>
    <xf numFmtId="49" fontId="58" fillId="0" borderId="7" xfId="40" applyNumberFormat="1" applyFont="1" applyFill="1" applyBorder="1" applyAlignment="1" applyProtection="1">
      <alignment horizontal="center" vertical="top" wrapText="1"/>
    </xf>
    <xf numFmtId="0" fontId="58" fillId="0" borderId="7" xfId="40" applyNumberFormat="1" applyFont="1" applyFill="1" applyBorder="1" applyAlignment="1" applyProtection="1">
      <alignment horizontal="left" vertical="top" wrapText="1"/>
    </xf>
    <xf numFmtId="0" fontId="58" fillId="0" borderId="12" xfId="40" applyNumberFormat="1" applyFont="1" applyFill="1" applyBorder="1" applyAlignment="1" applyProtection="1">
      <alignment horizontal="left" vertical="top" wrapText="1"/>
    </xf>
    <xf numFmtId="0" fontId="58" fillId="0" borderId="7" xfId="40" applyNumberFormat="1" applyFont="1" applyFill="1" applyBorder="1" applyAlignment="1" applyProtection="1">
      <alignment horizontal="center" vertical="top" wrapText="1"/>
    </xf>
    <xf numFmtId="0" fontId="45" fillId="0" borderId="7" xfId="40" applyNumberFormat="1" applyFont="1" applyFill="1" applyBorder="1" applyAlignment="1" applyProtection="1">
      <alignment horizontal="right" vertical="top" wrapText="1"/>
    </xf>
    <xf numFmtId="2" fontId="45" fillId="0" borderId="7" xfId="40" applyNumberFormat="1" applyFont="1" applyFill="1" applyBorder="1" applyAlignment="1" applyProtection="1">
      <alignment horizontal="right" vertical="top" wrapText="1"/>
    </xf>
    <xf numFmtId="0" fontId="45" fillId="0" borderId="7" xfId="40" applyNumberFormat="1" applyFont="1" applyFill="1" applyBorder="1" applyAlignment="1" applyProtection="1">
      <alignment horizontal="center" vertical="top" wrapText="1"/>
    </xf>
    <xf numFmtId="0" fontId="57" fillId="0" borderId="6" xfId="40" applyNumberFormat="1" applyFont="1" applyFill="1" applyBorder="1" applyAlignment="1" applyProtection="1">
      <alignment horizontal="left" vertical="top" wrapText="1"/>
    </xf>
    <xf numFmtId="0" fontId="57" fillId="0" borderId="6" xfId="40" applyNumberFormat="1" applyFont="1" applyFill="1" applyBorder="1" applyAlignment="1" applyProtection="1">
      <alignment horizontal="center" vertical="top" wrapText="1"/>
    </xf>
    <xf numFmtId="0" fontId="59" fillId="0" borderId="6" xfId="40" applyNumberFormat="1" applyFont="1" applyFill="1" applyBorder="1" applyAlignment="1" applyProtection="1">
      <alignment horizontal="right" vertical="top" wrapText="1"/>
    </xf>
    <xf numFmtId="2" fontId="59" fillId="0" borderId="6" xfId="40" applyNumberFormat="1" applyFont="1" applyFill="1" applyBorder="1" applyAlignment="1" applyProtection="1">
      <alignment horizontal="right" vertical="top" wrapText="1"/>
    </xf>
    <xf numFmtId="0" fontId="59" fillId="0" borderId="6" xfId="40" applyNumberFormat="1" applyFont="1" applyFill="1" applyBorder="1" applyAlignment="1" applyProtection="1">
      <alignment horizontal="center" vertical="top" wrapText="1"/>
    </xf>
    <xf numFmtId="2" fontId="59" fillId="0" borderId="6" xfId="40" applyNumberFormat="1" applyFont="1" applyFill="1" applyBorder="1" applyAlignment="1" applyProtection="1">
      <alignment horizontal="center" vertical="top" wrapText="1"/>
    </xf>
    <xf numFmtId="1" fontId="59" fillId="0" borderId="6" xfId="40" applyNumberFormat="1" applyFont="1" applyFill="1" applyBorder="1" applyAlignment="1" applyProtection="1">
      <alignment horizontal="right" vertical="top" wrapText="1"/>
    </xf>
    <xf numFmtId="1" fontId="59" fillId="0" borderId="6" xfId="40" applyNumberFormat="1" applyFont="1" applyFill="1" applyBorder="1" applyAlignment="1" applyProtection="1">
      <alignment horizontal="center" vertical="top" wrapText="1"/>
    </xf>
    <xf numFmtId="4" fontId="59" fillId="0" borderId="6" xfId="40" applyNumberFormat="1" applyFont="1" applyFill="1" applyBorder="1" applyAlignment="1" applyProtection="1">
      <alignment horizontal="right" vertical="top" wrapText="1"/>
    </xf>
    <xf numFmtId="0" fontId="58" fillId="0" borderId="6" xfId="40" applyNumberFormat="1" applyFont="1" applyFill="1" applyBorder="1" applyAlignment="1" applyProtection="1">
      <alignment horizontal="center" vertical="top" wrapText="1"/>
    </xf>
    <xf numFmtId="0" fontId="58" fillId="0" borderId="6" xfId="40" applyNumberFormat="1" applyFont="1" applyFill="1" applyBorder="1" applyAlignment="1" applyProtection="1">
      <alignment horizontal="left" vertical="top" wrapText="1"/>
    </xf>
    <xf numFmtId="0" fontId="45" fillId="0" borderId="6" xfId="40" applyNumberFormat="1" applyFont="1" applyFill="1" applyBorder="1" applyAlignment="1" applyProtection="1">
      <alignment horizontal="right" vertical="top" wrapText="1"/>
    </xf>
    <xf numFmtId="0" fontId="45" fillId="0" borderId="6" xfId="40" applyNumberFormat="1" applyFont="1" applyFill="1" applyBorder="1" applyAlignment="1" applyProtection="1">
      <alignment horizontal="center" vertical="top" wrapText="1"/>
    </xf>
    <xf numFmtId="2" fontId="45" fillId="0" borderId="6" xfId="40" applyNumberFormat="1" applyFont="1" applyFill="1" applyBorder="1" applyAlignment="1" applyProtection="1">
      <alignment horizontal="right" vertical="top" wrapText="1"/>
    </xf>
    <xf numFmtId="4" fontId="45" fillId="0" borderId="6" xfId="40" applyNumberFormat="1" applyFont="1" applyFill="1" applyBorder="1" applyAlignment="1" applyProtection="1">
      <alignment horizontal="right" vertical="top" wrapText="1"/>
    </xf>
    <xf numFmtId="4" fontId="45" fillId="0" borderId="7" xfId="40" applyNumberFormat="1" applyFont="1" applyFill="1" applyBorder="1" applyAlignment="1" applyProtection="1">
      <alignment horizontal="right" vertical="top" wrapText="1"/>
    </xf>
    <xf numFmtId="1" fontId="45" fillId="0" borderId="7" xfId="40" applyNumberFormat="1" applyFont="1" applyFill="1" applyBorder="1" applyAlignment="1" applyProtection="1">
      <alignment horizontal="right" vertical="top" wrapText="1"/>
    </xf>
    <xf numFmtId="170" fontId="59" fillId="0" borderId="6" xfId="40" applyNumberFormat="1" applyFont="1" applyFill="1" applyBorder="1" applyAlignment="1" applyProtection="1">
      <alignment horizontal="center" vertical="top" wrapText="1"/>
    </xf>
    <xf numFmtId="170" fontId="59" fillId="0" borderId="6" xfId="40" applyNumberFormat="1" applyFont="1" applyFill="1" applyBorder="1" applyAlignment="1" applyProtection="1">
      <alignment horizontal="right" vertical="top" wrapText="1"/>
    </xf>
    <xf numFmtId="49" fontId="57" fillId="0" borderId="6" xfId="40" applyNumberFormat="1" applyFont="1" applyFill="1" applyBorder="1" applyAlignment="1" applyProtection="1">
      <alignment horizontal="center" vertical="top" wrapText="1"/>
    </xf>
    <xf numFmtId="166" fontId="59" fillId="0" borderId="6" xfId="40" applyNumberFormat="1" applyFont="1" applyFill="1" applyBorder="1" applyAlignment="1" applyProtection="1">
      <alignment horizontal="right" vertical="top" wrapText="1"/>
    </xf>
    <xf numFmtId="0" fontId="60" fillId="0" borderId="0" xfId="40" applyNumberFormat="1" applyFont="1" applyFill="1" applyBorder="1" applyAlignment="1" applyProtection="1">
      <alignment horizontal="left" vertical="top" wrapText="1"/>
    </xf>
    <xf numFmtId="1" fontId="55" fillId="0" borderId="6" xfId="40" applyNumberFormat="1" applyFont="1" applyFill="1" applyBorder="1" applyAlignment="1" applyProtection="1">
      <alignment horizontal="center" vertical="top" wrapText="1"/>
    </xf>
    <xf numFmtId="0" fontId="55" fillId="0" borderId="6" xfId="40" applyNumberFormat="1" applyFont="1" applyFill="1" applyBorder="1" applyAlignment="1" applyProtection="1"/>
    <xf numFmtId="170" fontId="55" fillId="0" borderId="6" xfId="40" applyNumberFormat="1" applyFont="1" applyFill="1" applyBorder="1" applyAlignment="1" applyProtection="1">
      <alignment horizontal="center" vertical="top" wrapText="1"/>
    </xf>
    <xf numFmtId="2" fontId="55" fillId="0" borderId="6" xfId="40" applyNumberFormat="1" applyFont="1" applyFill="1" applyBorder="1" applyAlignment="1" applyProtection="1">
      <alignment horizontal="center" vertical="top" wrapText="1"/>
    </xf>
    <xf numFmtId="0" fontId="62" fillId="0" borderId="0" xfId="40" applyNumberFormat="1" applyFont="1" applyFill="1" applyBorder="1" applyAlignment="1" applyProtection="1"/>
    <xf numFmtId="0" fontId="61" fillId="0" borderId="0" xfId="40" applyNumberFormat="1" applyFont="1" applyFill="1" applyBorder="1" applyAlignment="1" applyProtection="1"/>
    <xf numFmtId="0" fontId="50" fillId="0" borderId="0" xfId="40" applyNumberFormat="1" applyFont="1" applyFill="1" applyBorder="1" applyAlignment="1" applyProtection="1">
      <alignment horizontal="left" vertical="top" wrapText="1"/>
    </xf>
    <xf numFmtId="0" fontId="42" fillId="0" borderId="0" xfId="2" applyFont="1" applyAlignment="1">
      <alignment vertical="top"/>
    </xf>
    <xf numFmtId="0" fontId="48" fillId="0" borderId="0" xfId="2" applyFont="1" applyAlignment="1">
      <alignment vertical="top"/>
    </xf>
    <xf numFmtId="4" fontId="63" fillId="0" borderId="0" xfId="0" applyNumberFormat="1" applyFont="1" applyFill="1" applyBorder="1" applyAlignment="1" applyProtection="1">
      <alignment horizontal="right" vertical="top" wrapText="1"/>
    </xf>
    <xf numFmtId="169" fontId="42" fillId="0" borderId="0" xfId="2" applyNumberFormat="1" applyFont="1" applyAlignment="1">
      <alignment horizontal="right" vertical="top"/>
    </xf>
    <xf numFmtId="0" fontId="60" fillId="0" borderId="16" xfId="40" applyNumberFormat="1" applyFont="1" applyFill="1" applyBorder="1" applyAlignment="1" applyProtection="1">
      <alignment horizontal="left" vertical="top" wrapText="1"/>
    </xf>
    <xf numFmtId="0" fontId="60" fillId="0" borderId="5" xfId="40" applyNumberFormat="1" applyFont="1" applyFill="1" applyBorder="1" applyAlignment="1" applyProtection="1">
      <alignment horizontal="left" vertical="top" wrapText="1"/>
    </xf>
    <xf numFmtId="0" fontId="60" fillId="0" borderId="19" xfId="40" applyNumberFormat="1" applyFont="1" applyFill="1" applyBorder="1" applyAlignment="1" applyProtection="1">
      <alignment horizontal="left" vertical="top" wrapText="1"/>
    </xf>
    <xf numFmtId="169" fontId="42" fillId="0" borderId="12" xfId="2" applyNumberFormat="1" applyFont="1" applyBorder="1" applyAlignment="1">
      <alignment horizontal="right" vertical="top"/>
    </xf>
    <xf numFmtId="169" fontId="48" fillId="0" borderId="12" xfId="2" applyNumberFormat="1" applyFont="1" applyBorder="1" applyAlignment="1">
      <alignment horizontal="right" vertical="top"/>
    </xf>
    <xf numFmtId="169" fontId="64" fillId="0" borderId="0" xfId="2" applyNumberFormat="1" applyFont="1" applyAlignment="1">
      <alignment horizontal="right" vertical="top"/>
    </xf>
    <xf numFmtId="1" fontId="40" fillId="0" borderId="6" xfId="40" applyNumberFormat="1" applyFont="1" applyFill="1" applyBorder="1" applyAlignment="1" applyProtection="1">
      <alignment horizontal="center" vertical="top" wrapText="1"/>
    </xf>
    <xf numFmtId="0" fontId="40" fillId="0" borderId="6" xfId="40" applyNumberFormat="1" applyFont="1" applyFill="1" applyBorder="1" applyAlignment="1" applyProtection="1">
      <alignment horizontal="left" vertical="top" wrapText="1"/>
    </xf>
    <xf numFmtId="0" fontId="40" fillId="0" borderId="6" xfId="40" applyNumberFormat="1" applyFont="1" applyFill="1" applyBorder="1" applyAlignment="1" applyProtection="1">
      <alignment vertical="top" wrapText="1"/>
    </xf>
    <xf numFmtId="0" fontId="31" fillId="0" borderId="6" xfId="40" applyNumberFormat="1" applyFont="1" applyFill="1" applyBorder="1" applyAlignment="1" applyProtection="1">
      <alignment horizontal="center" vertical="top" wrapText="1"/>
    </xf>
    <xf numFmtId="0" fontId="44" fillId="0" borderId="5" xfId="40" applyNumberFormat="1" applyFont="1" applyFill="1" applyBorder="1" applyAlignment="1" applyProtection="1">
      <alignment horizontal="left" vertical="top" wrapText="1"/>
    </xf>
    <xf numFmtId="2" fontId="40" fillId="0" borderId="6" xfId="40" applyNumberFormat="1" applyFont="1" applyFill="1" applyBorder="1" applyAlignment="1" applyProtection="1">
      <alignment horizontal="center" vertical="top" wrapText="1"/>
    </xf>
    <xf numFmtId="170" fontId="40" fillId="0" borderId="6" xfId="40" applyNumberFormat="1" applyFont="1" applyFill="1" applyBorder="1" applyAlignment="1" applyProtection="1">
      <alignment horizontal="center" vertical="top" wrapText="1"/>
    </xf>
    <xf numFmtId="0" fontId="44" fillId="0" borderId="6" xfId="0" applyNumberFormat="1" applyFont="1" applyFill="1" applyBorder="1" applyAlignment="1" applyProtection="1">
      <alignment horizontal="left" vertical="top" wrapText="1"/>
    </xf>
    <xf numFmtId="0" fontId="0" fillId="0" borderId="0" xfId="0" applyFill="1" applyAlignment="1">
      <alignment horizontal="left" vertical="top"/>
    </xf>
    <xf numFmtId="0" fontId="41" fillId="0" borderId="0" xfId="2" applyFont="1" applyAlignment="1">
      <alignment horizontal="left"/>
    </xf>
    <xf numFmtId="0" fontId="41" fillId="0" borderId="5" xfId="2" applyFont="1" applyBorder="1" applyAlignment="1">
      <alignment horizontal="left" wrapText="1"/>
    </xf>
    <xf numFmtId="0" fontId="39" fillId="0" borderId="5" xfId="2" applyFont="1" applyBorder="1" applyAlignment="1">
      <alignment horizontal="center" wrapText="1"/>
    </xf>
    <xf numFmtId="0" fontId="61" fillId="0" borderId="0" xfId="40" applyNumberFormat="1" applyFont="1" applyFill="1" applyBorder="1" applyAlignment="1" applyProtection="1">
      <alignment horizontal="center" vertical="top"/>
    </xf>
    <xf numFmtId="0" fontId="55" fillId="0" borderId="0" xfId="40" applyNumberFormat="1" applyFont="1" applyFill="1" applyBorder="1" applyAlignment="1" applyProtection="1">
      <alignment horizontal="center"/>
    </xf>
    <xf numFmtId="0" fontId="61" fillId="0" borderId="0" xfId="40" applyNumberFormat="1" applyFont="1" applyFill="1" applyBorder="1" applyAlignment="1" applyProtection="1">
      <alignment horizontal="center"/>
    </xf>
    <xf numFmtId="0" fontId="55" fillId="0" borderId="0" xfId="40" applyNumberFormat="1" applyFont="1" applyFill="1" applyBorder="1" applyAlignment="1" applyProtection="1">
      <alignment horizontal="right"/>
    </xf>
    <xf numFmtId="0" fontId="45" fillId="0" borderId="0" xfId="40" applyNumberFormat="1" applyFont="1" applyFill="1" applyBorder="1" applyAlignment="1" applyProtection="1">
      <alignment horizontal="center"/>
    </xf>
    <xf numFmtId="0" fontId="31" fillId="0" borderId="5" xfId="40" applyNumberFormat="1" applyFont="1" applyFill="1" applyBorder="1" applyAlignment="1" applyProtection="1">
      <alignment horizontal="center" wrapText="1"/>
    </xf>
    <xf numFmtId="0" fontId="55" fillId="0" borderId="6" xfId="40" applyNumberFormat="1" applyFont="1" applyFill="1" applyBorder="1" applyAlignment="1" applyProtection="1">
      <alignment horizontal="left" vertical="top" wrapText="1"/>
    </xf>
    <xf numFmtId="0" fontId="57" fillId="0" borderId="6" xfId="4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165" fontId="0" fillId="0" borderId="0" xfId="1" applyFont="1" applyFill="1" applyBorder="1" applyAlignment="1">
      <alignment horizontal="left" vertical="top"/>
    </xf>
    <xf numFmtId="0" fontId="44" fillId="0" borderId="8" xfId="40" applyNumberFormat="1" applyFont="1" applyFill="1" applyBorder="1" applyAlignment="1" applyProtection="1">
      <alignment horizontal="left" vertical="top" wrapText="1"/>
    </xf>
    <xf numFmtId="0" fontId="44" fillId="0" borderId="10" xfId="4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 indent="4"/>
    </xf>
    <xf numFmtId="0" fontId="12" fillId="0" borderId="4" xfId="0" applyFont="1" applyFill="1" applyBorder="1" applyAlignment="1">
      <alignment horizontal="left" vertical="center" wrapText="1" indent="4"/>
    </xf>
    <xf numFmtId="0" fontId="12" fillId="0" borderId="3" xfId="0" applyFont="1" applyFill="1" applyBorder="1" applyAlignment="1">
      <alignment horizontal="left" vertical="center" wrapText="1" indent="4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1" xfId="0" applyFont="1" applyFill="1" applyBorder="1" applyAlignment="1">
      <alignment horizontal="left" vertical="top" wrapText="1" inden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3"/>
    </xf>
    <xf numFmtId="0" fontId="12" fillId="0" borderId="3" xfId="0" applyFont="1" applyFill="1" applyBorder="1" applyAlignment="1">
      <alignment horizontal="left" vertical="center" wrapText="1" indent="3"/>
    </xf>
    <xf numFmtId="0" fontId="12" fillId="0" borderId="2" xfId="0" applyFont="1" applyFill="1" applyBorder="1" applyAlignment="1">
      <alignment horizontal="left" vertical="top" wrapText="1" indent="2"/>
    </xf>
    <xf numFmtId="0" fontId="12" fillId="0" borderId="4" xfId="0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169" fontId="42" fillId="0" borderId="0" xfId="2" applyNumberFormat="1" applyFont="1" applyFill="1" applyBorder="1" applyAlignment="1">
      <alignment horizontal="right"/>
    </xf>
    <xf numFmtId="0" fontId="42" fillId="0" borderId="0" xfId="2" applyFont="1" applyFill="1" applyBorder="1" applyAlignment="1">
      <alignment horizontal="right"/>
    </xf>
    <xf numFmtId="0" fontId="5" fillId="0" borderId="8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1" fontId="44" fillId="0" borderId="8" xfId="0" applyNumberFormat="1" applyFont="1" applyFill="1" applyBorder="1" applyAlignment="1" applyProtection="1">
      <alignment horizontal="center" vertical="top" wrapText="1"/>
    </xf>
    <xf numFmtId="1" fontId="44" fillId="0" borderId="10" xfId="0" applyNumberFormat="1" applyFont="1" applyFill="1" applyBorder="1" applyAlignment="1" applyProtection="1">
      <alignment horizontal="center" vertical="top" wrapText="1"/>
    </xf>
    <xf numFmtId="1" fontId="44" fillId="0" borderId="9" xfId="0" applyNumberFormat="1" applyFont="1" applyFill="1" applyBorder="1" applyAlignment="1" applyProtection="1">
      <alignment horizontal="center" vertical="top" wrapText="1"/>
    </xf>
    <xf numFmtId="0" fontId="41" fillId="0" borderId="0" xfId="2" applyFont="1" applyAlignment="1">
      <alignment horizontal="right"/>
    </xf>
    <xf numFmtId="0" fontId="39" fillId="0" borderId="5" xfId="2" applyFont="1" applyBorder="1" applyAlignment="1">
      <alignment horizontal="center" wrapText="1"/>
    </xf>
    <xf numFmtId="0" fontId="43" fillId="0" borderId="12" xfId="2" applyFont="1" applyBorder="1" applyAlignment="1">
      <alignment horizontal="center"/>
    </xf>
    <xf numFmtId="0" fontId="38" fillId="0" borderId="5" xfId="2" applyFont="1" applyBorder="1" applyAlignment="1">
      <alignment horizontal="center" wrapText="1"/>
    </xf>
    <xf numFmtId="0" fontId="45" fillId="0" borderId="5" xfId="2" applyFont="1" applyBorder="1" applyAlignment="1">
      <alignment horizontal="center" wrapText="1"/>
    </xf>
    <xf numFmtId="0" fontId="43" fillId="0" borderId="0" xfId="2" applyFont="1" applyAlignment="1">
      <alignment horizontal="center" wrapText="1"/>
    </xf>
    <xf numFmtId="0" fontId="31" fillId="0" borderId="0" xfId="2" applyAlignment="1"/>
    <xf numFmtId="0" fontId="41" fillId="0" borderId="0" xfId="2" applyFont="1" applyAlignment="1">
      <alignment horizontal="left"/>
    </xf>
    <xf numFmtId="0" fontId="41" fillId="0" borderId="0" xfId="2" applyFont="1" applyFill="1" applyAlignment="1">
      <alignment horizontal="left"/>
    </xf>
    <xf numFmtId="0" fontId="41" fillId="0" borderId="0" xfId="39" applyFont="1" applyFill="1" applyAlignment="1">
      <alignment horizontal="left"/>
    </xf>
    <xf numFmtId="0" fontId="41" fillId="0" borderId="5" xfId="2" applyFont="1" applyBorder="1" applyAlignment="1">
      <alignment horizontal="left" wrapText="1"/>
    </xf>
    <xf numFmtId="0" fontId="42" fillId="0" borderId="0" xfId="2" applyFont="1" applyAlignment="1">
      <alignment horizontal="left"/>
    </xf>
    <xf numFmtId="0" fontId="41" fillId="0" borderId="0" xfId="2" applyFont="1" applyAlignment="1">
      <alignment horizontal="right" vertical="center"/>
    </xf>
    <xf numFmtId="0" fontId="53" fillId="0" borderId="5" xfId="40" applyNumberFormat="1" applyFont="1" applyFill="1" applyBorder="1" applyAlignment="1" applyProtection="1">
      <alignment horizontal="center" wrapText="1"/>
    </xf>
    <xf numFmtId="0" fontId="54" fillId="0" borderId="12" xfId="40" applyNumberFormat="1" applyFont="1" applyFill="1" applyBorder="1" applyAlignment="1" applyProtection="1">
      <alignment horizontal="center" vertical="top"/>
    </xf>
    <xf numFmtId="0" fontId="53" fillId="0" borderId="0" xfId="40" applyNumberFormat="1" applyFont="1" applyFill="1" applyBorder="1" applyAlignment="1" applyProtection="1">
      <alignment horizontal="center"/>
    </xf>
    <xf numFmtId="0" fontId="31" fillId="0" borderId="0" xfId="40" applyNumberFormat="1" applyFont="1" applyFill="1" applyBorder="1" applyAlignment="1" applyProtection="1">
      <alignment horizontal="center" vertical="top"/>
    </xf>
    <xf numFmtId="0" fontId="42" fillId="0" borderId="5" xfId="40" applyNumberFormat="1" applyFont="1" applyFill="1" applyBorder="1" applyAlignment="1" applyProtection="1">
      <alignment horizontal="center" wrapText="1"/>
    </xf>
    <xf numFmtId="0" fontId="49" fillId="0" borderId="6" xfId="40" applyNumberFormat="1" applyFont="1" applyFill="1" applyBorder="1" applyAlignment="1" applyProtection="1">
      <alignment horizontal="left" vertical="top" wrapText="1"/>
    </xf>
    <xf numFmtId="0" fontId="55" fillId="0" borderId="6" xfId="40" applyNumberFormat="1" applyFont="1" applyFill="1" applyBorder="1" applyAlignment="1" applyProtection="1">
      <alignment horizontal="left" vertical="top" wrapText="1"/>
    </xf>
    <xf numFmtId="0" fontId="46" fillId="0" borderId="0" xfId="2" applyFont="1" applyAlignment="1">
      <alignment horizontal="center" vertical="top" wrapText="1"/>
    </xf>
    <xf numFmtId="169" fontId="48" fillId="0" borderId="12" xfId="2" applyNumberFormat="1" applyFont="1" applyBorder="1" applyAlignment="1">
      <alignment horizontal="right" vertical="top"/>
    </xf>
    <xf numFmtId="169" fontId="42" fillId="0" borderId="12" xfId="2" applyNumberFormat="1" applyFont="1" applyBorder="1" applyAlignment="1">
      <alignment horizontal="right" vertical="top"/>
    </xf>
    <xf numFmtId="169" fontId="42" fillId="0" borderId="0" xfId="2" applyNumberFormat="1" applyFont="1" applyAlignment="1">
      <alignment horizontal="right" vertical="top"/>
    </xf>
    <xf numFmtId="0" fontId="42" fillId="0" borderId="0" xfId="2" applyFont="1" applyAlignment="1">
      <alignment horizontal="left" wrapText="1"/>
    </xf>
    <xf numFmtId="0" fontId="42" fillId="0" borderId="0" xfId="2" applyFont="1" applyAlignment="1">
      <alignment horizontal="right" vertical="top"/>
    </xf>
    <xf numFmtId="165" fontId="40" fillId="0" borderId="6" xfId="1" applyFont="1" applyFill="1" applyBorder="1" applyAlignment="1" applyProtection="1">
      <alignment horizontal="center" vertical="top" wrapText="1"/>
    </xf>
    <xf numFmtId="0" fontId="0" fillId="0" borderId="6" xfId="0" applyFill="1" applyBorder="1" applyAlignment="1">
      <alignment horizontal="left" vertical="top"/>
    </xf>
    <xf numFmtId="1" fontId="40" fillId="0" borderId="8" xfId="0" applyNumberFormat="1" applyFont="1" applyFill="1" applyBorder="1" applyAlignment="1" applyProtection="1">
      <alignment horizontal="center" vertical="top" wrapText="1"/>
    </xf>
    <xf numFmtId="0" fontId="40" fillId="0" borderId="10" xfId="0" applyNumberFormat="1" applyFont="1" applyFill="1" applyBorder="1" applyAlignment="1" applyProtection="1">
      <alignment horizontal="left" vertical="top" wrapText="1"/>
    </xf>
    <xf numFmtId="0" fontId="40" fillId="0" borderId="9" xfId="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40" fillId="0" borderId="6" xfId="0" applyNumberFormat="1" applyFont="1" applyFill="1" applyBorder="1" applyAlignment="1" applyProtection="1">
      <alignment horizontal="center" vertical="top" wrapText="1"/>
    </xf>
    <xf numFmtId="0" fontId="5" fillId="0" borderId="6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3" fillId="0" borderId="0" xfId="40" applyNumberFormat="1" applyFont="1" applyFill="1" applyBorder="1" applyAlignment="1" applyProtection="1">
      <alignment wrapText="1"/>
    </xf>
    <xf numFmtId="0" fontId="42" fillId="0" borderId="0" xfId="40" applyNumberFormat="1" applyFont="1" applyFill="1" applyBorder="1" applyAlignment="1" applyProtection="1">
      <alignment wrapText="1"/>
    </xf>
    <xf numFmtId="2" fontId="51" fillId="0" borderId="0" xfId="40" applyNumberFormat="1" applyFont="1" applyFill="1" applyBorder="1" applyAlignment="1" applyProtection="1">
      <alignment horizontal="right"/>
    </xf>
    <xf numFmtId="0" fontId="55" fillId="0" borderId="6" xfId="40" applyNumberFormat="1" applyFont="1" applyFill="1" applyBorder="1" applyAlignment="1" applyProtection="1">
      <alignment horizontal="center" vertical="center" wrapText="1"/>
    </xf>
    <xf numFmtId="0" fontId="55" fillId="0" borderId="13" xfId="40" applyNumberFormat="1" applyFont="1" applyFill="1" applyBorder="1" applyAlignment="1" applyProtection="1">
      <alignment horizontal="center" vertical="center" wrapText="1"/>
    </xf>
    <xf numFmtId="0" fontId="55" fillId="0" borderId="7" xfId="40" applyNumberFormat="1" applyFont="1" applyFill="1" applyBorder="1" applyAlignment="1" applyProtection="1">
      <alignment horizontal="center" vertical="center" wrapText="1"/>
    </xf>
    <xf numFmtId="0" fontId="55" fillId="0" borderId="14" xfId="40" applyNumberFormat="1" applyFont="1" applyFill="1" applyBorder="1" applyAlignment="1" applyProtection="1">
      <alignment horizontal="center" vertical="center" wrapText="1"/>
    </xf>
    <xf numFmtId="0" fontId="55" fillId="0" borderId="15" xfId="40" applyNumberFormat="1" applyFont="1" applyFill="1" applyBorder="1" applyAlignment="1" applyProtection="1">
      <alignment horizontal="center" vertical="center" wrapText="1"/>
    </xf>
    <xf numFmtId="0" fontId="55" fillId="0" borderId="16" xfId="40" applyNumberFormat="1" applyFont="1" applyFill="1" applyBorder="1" applyAlignment="1" applyProtection="1">
      <alignment horizontal="center" vertical="center" wrapText="1"/>
    </xf>
    <xf numFmtId="0" fontId="55" fillId="0" borderId="17" xfId="40" applyNumberFormat="1" applyFont="1" applyFill="1" applyBorder="1" applyAlignment="1" applyProtection="1">
      <alignment horizontal="center" vertical="center" wrapText="1"/>
    </xf>
    <xf numFmtId="0" fontId="55" fillId="0" borderId="8" xfId="40" applyNumberFormat="1" applyFont="1" applyFill="1" applyBorder="1" applyAlignment="1" applyProtection="1">
      <alignment horizontal="center" vertical="center"/>
    </xf>
    <xf numFmtId="0" fontId="49" fillId="0" borderId="6" xfId="40" applyNumberFormat="1" applyFont="1" applyFill="1" applyBorder="1" applyAlignment="1" applyProtection="1">
      <alignment horizontal="left" vertical="center" wrapText="1"/>
    </xf>
    <xf numFmtId="0" fontId="49" fillId="0" borderId="0" xfId="40" applyNumberFormat="1" applyFont="1" applyFill="1" applyBorder="1" applyAlignment="1" applyProtection="1">
      <alignment wrapText="1"/>
    </xf>
    <xf numFmtId="49" fontId="57" fillId="0" borderId="15" xfId="40" applyNumberFormat="1" applyFont="1" applyFill="1" applyBorder="1" applyAlignment="1" applyProtection="1">
      <alignment horizontal="center" vertical="top" wrapText="1"/>
    </xf>
    <xf numFmtId="49" fontId="57" fillId="0" borderId="15" xfId="40" applyNumberFormat="1" applyFont="1" applyFill="1" applyBorder="1" applyAlignment="1" applyProtection="1">
      <alignment horizontal="left" vertical="top" wrapText="1"/>
    </xf>
    <xf numFmtId="49" fontId="57" fillId="0" borderId="15" xfId="40" applyNumberFormat="1" applyFont="1" applyFill="1" applyBorder="1" applyAlignment="1" applyProtection="1">
      <alignment vertical="top" wrapText="1"/>
    </xf>
    <xf numFmtId="49" fontId="55" fillId="0" borderId="0" xfId="40" applyNumberFormat="1" applyFont="1" applyFill="1" applyBorder="1" applyAlignment="1" applyProtection="1">
      <alignment vertical="top" wrapText="1"/>
    </xf>
    <xf numFmtId="0" fontId="52" fillId="0" borderId="0" xfId="40" applyNumberFormat="1" applyFont="1" applyFill="1" applyBorder="1" applyAlignment="1" applyProtection="1">
      <alignment wrapText="1"/>
    </xf>
    <xf numFmtId="0" fontId="56" fillId="0" borderId="0" xfId="40" applyNumberFormat="1" applyFont="1" applyFill="1" applyBorder="1" applyAlignment="1" applyProtection="1">
      <alignment horizontal="center" vertical="top" wrapText="1"/>
    </xf>
    <xf numFmtId="0" fontId="56" fillId="0" borderId="18" xfId="40" applyNumberFormat="1" applyFont="1" applyFill="1" applyBorder="1" applyAlignment="1" applyProtection="1">
      <alignment horizontal="center" vertical="top" wrapText="1"/>
    </xf>
    <xf numFmtId="0" fontId="56" fillId="0" borderId="17" xfId="40" applyNumberFormat="1" applyFont="1" applyFill="1" applyBorder="1" applyAlignment="1" applyProtection="1">
      <alignment horizontal="left" vertical="top" wrapText="1"/>
    </xf>
    <xf numFmtId="0" fontId="56" fillId="0" borderId="17" xfId="40" applyNumberFormat="1" applyFont="1" applyFill="1" applyBorder="1" applyAlignment="1" applyProtection="1">
      <alignment horizontal="center" vertical="top" wrapText="1"/>
    </xf>
    <xf numFmtId="0" fontId="56" fillId="0" borderId="17" xfId="40" applyNumberFormat="1" applyFont="1" applyFill="1" applyBorder="1" applyAlignment="1" applyProtection="1">
      <alignment horizontal="right" vertical="top" wrapText="1"/>
    </xf>
    <xf numFmtId="0" fontId="52" fillId="0" borderId="8" xfId="40" applyNumberFormat="1" applyFont="1" applyFill="1" applyBorder="1" applyAlignment="1" applyProtection="1">
      <alignment horizontal="left" vertical="top" wrapText="1"/>
    </xf>
    <xf numFmtId="0" fontId="52" fillId="0" borderId="10" xfId="40" applyNumberFormat="1" applyFont="1" applyFill="1" applyBorder="1" applyAlignment="1" applyProtection="1">
      <alignment horizontal="left" vertical="top" wrapText="1"/>
    </xf>
    <xf numFmtId="0" fontId="52" fillId="0" borderId="9" xfId="40" applyNumberFormat="1" applyFont="1" applyFill="1" applyBorder="1" applyAlignment="1" applyProtection="1">
      <alignment horizontal="left" vertical="top" wrapText="1"/>
    </xf>
    <xf numFmtId="2" fontId="55" fillId="0" borderId="6" xfId="40" applyNumberFormat="1" applyFont="1" applyFill="1" applyBorder="1" applyAlignment="1" applyProtection="1">
      <alignment horizontal="right" vertical="top" wrapText="1"/>
    </xf>
    <xf numFmtId="2" fontId="40" fillId="0" borderId="6" xfId="0" applyNumberFormat="1" applyFont="1" applyFill="1" applyBorder="1" applyAlignment="1" applyProtection="1">
      <alignment horizontal="center" vertical="top"/>
    </xf>
    <xf numFmtId="0" fontId="41" fillId="0" borderId="5" xfId="40" applyFont="1" applyBorder="1" applyAlignment="1">
      <alignment horizontal="left" wrapText="1"/>
    </xf>
    <xf numFmtId="2" fontId="49" fillId="0" borderId="6" xfId="40" applyNumberFormat="1" applyFont="1" applyFill="1" applyBorder="1" applyAlignment="1" applyProtection="1">
      <alignment horizontal="right" vertical="top" wrapText="1"/>
    </xf>
    <xf numFmtId="0" fontId="51" fillId="0" borderId="0" xfId="40" applyFont="1" applyAlignment="1">
      <alignment horizontal="right" vertical="top"/>
    </xf>
    <xf numFmtId="49" fontId="51" fillId="0" borderId="5" xfId="40" applyNumberFormat="1" applyFont="1" applyBorder="1" applyAlignment="1">
      <alignment vertical="top" wrapText="1"/>
    </xf>
    <xf numFmtId="49" fontId="51" fillId="0" borderId="5" xfId="40" applyNumberFormat="1" applyFont="1" applyBorder="1" applyAlignment="1">
      <alignment horizontal="right" vertical="top" wrapText="1"/>
    </xf>
    <xf numFmtId="0" fontId="50" fillId="0" borderId="0" xfId="40" applyFont="1"/>
    <xf numFmtId="0" fontId="54" fillId="0" borderId="12" xfId="40" applyFont="1" applyBorder="1" applyAlignment="1">
      <alignment horizontal="center" vertical="center"/>
    </xf>
    <xf numFmtId="0" fontId="54" fillId="0" borderId="0" xfId="40" applyFont="1" applyAlignment="1">
      <alignment horizontal="center" vertical="center"/>
    </xf>
    <xf numFmtId="4" fontId="0" fillId="0" borderId="0" xfId="0" applyNumberFormat="1" applyFill="1" applyBorder="1" applyAlignment="1">
      <alignment horizontal="center" vertical="top"/>
    </xf>
    <xf numFmtId="0" fontId="39" fillId="0" borderId="0" xfId="0" applyFont="1" applyFill="1" applyAlignment="1">
      <alignment horizontal="right" vertical="center" wrapText="1"/>
    </xf>
    <xf numFmtId="0" fontId="4" fillId="0" borderId="6" xfId="0" applyFont="1" applyFill="1" applyBorder="1" applyAlignment="1">
      <alignment horizontal="left" vertical="top" wrapText="1"/>
    </xf>
    <xf numFmtId="4" fontId="40" fillId="0" borderId="6" xfId="1" applyFont="1" applyFill="1" applyBorder="1" applyAlignment="1" applyProtection="1" applyNumberFormat="1">
      <alignment horizontal="center" vertical="top" wrapText="1"/>
    </xf>
    <xf numFmtId="4" fontId="5" fillId="0" borderId="6" xfId="1" applyFont="1" applyFill="1" applyBorder="1" applyAlignment="1" applyNumberFormat="1">
      <alignment horizontal="left" vertical="top"/>
    </xf>
    <xf numFmtId="4" fontId="39" fillId="0" borderId="0" xfId="0" applyFont="1" applyFill="1" applyAlignment="1" applyNumberFormat="1">
      <alignment horizontal="right" vertical="center" wrapText="1"/>
    </xf>
    <xf numFmtId="4" fontId="0" fillId="0" borderId="0" xfId="1" applyFont="1" applyFill="1" applyBorder="1" applyAlignment="1" applyNumberFormat="1">
      <alignment horizontal="left" vertical="top"/>
    </xf>
    <xf numFmtId="4" fontId="0" fillId="0" borderId="0" xfId="1" applyFont="1" applyFill="1" applyBorder="1" applyAlignment="1" applyNumberFormat="1">
      <alignment horizontal="center" vertical="top"/>
    </xf>
  </cellXfs>
  <cellStyles count="41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  <ext uri="{9260A510-F301-46a8-8635-F512D64BE5F5}">
      <ns3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R111"/>
  <sheetViews>
    <sheetView tabSelected="1" view="pageBreakPreview" topLeftCell="E1" zoomScale="70" zoomScaleNormal="55" zoomScaleSheetLayoutView="70" workbookViewId="0">
      <pane ySplit="7" topLeftCell="A89" activePane="bottomLeft" state="frozen"/>
      <selection pane="bottomLeft" activeCell="I11" sqref="I11"/>
    </sheetView>
  </sheetViews>
  <sheetFormatPr defaultRowHeight="12.75"/>
  <cols>
    <col min="1" max="1" width="5.33203125" style="144" customWidth="1"/>
    <col min="2" max="2" width="8.6640625" style="144" customWidth="1"/>
    <col min="3" max="3" width="14" style="144" customWidth="1"/>
    <col min="4" max="4" width="12.1640625" style="144" customWidth="1"/>
    <col min="5" max="5" width="31.1640625" style="144" customWidth="1"/>
    <col min="6" max="6" width="32.83203125" style="144" customWidth="1"/>
    <col min="7" max="7" width="9.6640625" style="230" customWidth="1"/>
    <col min="8" max="8" width="16.83203125" style="144" customWidth="1"/>
    <col min="9" max="9" width="14.83203125" style="144" customWidth="1"/>
    <col min="10" max="10" width="14.1640625" style="144" customWidth="1"/>
    <col min="11" max="11" width="16" style="144" customWidth="1"/>
    <col min="12" max="12" width="17.33203125" style="144" customWidth="1"/>
    <col min="13" max="13" width="21.1640625" style="144" customWidth="1"/>
    <col min="14" max="14" width="17" style="144" customWidth="1"/>
    <col min="15" max="15" width="16.83203125" style="144" customWidth="1"/>
    <col min="16" max="16" width="16" style="144" customWidth="1"/>
    <col min="17" max="17" width="14.5" style="144" customWidth="1"/>
    <col min="18" max="18" width="16.1640625" style="144" customWidth="1"/>
    <col min="19" max="16384" width="9.33203125" style="144"/>
  </cols>
  <sheetData>
    <row r="1" spans="1:18">
      <c r="A1" s="160" t="s">
        <v>20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</row>
    <row r="2" spans="1:18">
      <c r="A2" s="26" t="s">
        <v>5</v>
      </c>
      <c r="B2" s="26"/>
      <c r="C2" s="26"/>
      <c r="D2" s="26"/>
      <c r="E2" s="26"/>
      <c r="F2" s="26"/>
      <c r="G2" s="226"/>
      <c r="H2" s="26"/>
      <c r="I2" s="26"/>
      <c r="J2" s="26"/>
      <c r="K2" s="26"/>
      <c r="L2" s="26"/>
      <c r="M2" s="39"/>
      <c r="N2" s="39"/>
      <c r="O2" s="39"/>
      <c r="P2" s="42"/>
      <c r="Q2" s="42"/>
      <c r="R2" s="42"/>
    </row>
    <row r="3" spans="1:18">
      <c r="A3" s="26"/>
      <c r="B3" s="26"/>
      <c r="C3" s="26"/>
      <c r="D3" s="26"/>
      <c r="E3" s="26"/>
      <c r="F3" s="26"/>
      <c r="G3" s="226"/>
      <c r="H3" s="26"/>
      <c r="I3" s="26">
        <v>-1</v>
      </c>
      <c r="J3" s="26"/>
      <c r="K3" s="26"/>
      <c r="L3" s="26"/>
      <c r="M3" s="39"/>
      <c r="N3" s="39"/>
      <c r="O3" s="39"/>
      <c r="P3" s="42"/>
      <c r="Q3" s="42"/>
      <c r="R3" s="42"/>
    </row>
    <row r="4" spans="1:18">
      <c r="A4" s="160" t="s">
        <v>203</v>
      </c>
      <c r="B4" s="160"/>
      <c r="C4" s="160"/>
      <c r="D4" s="160"/>
      <c r="E4" s="160"/>
      <c r="F4" s="160"/>
      <c r="G4" s="160"/>
      <c r="H4" s="160"/>
      <c r="I4" s="26"/>
      <c r="J4" s="26"/>
      <c r="K4" s="26"/>
      <c r="L4" s="26"/>
      <c r="M4" s="39"/>
      <c r="N4" s="39"/>
      <c r="O4" s="39"/>
      <c r="P4" s="42"/>
      <c r="Q4" s="42"/>
      <c r="R4" s="42"/>
    </row>
    <row r="5" spans="1:18">
      <c r="A5" s="27"/>
      <c r="B5" s="27"/>
      <c r="C5" s="27"/>
      <c r="D5" s="27"/>
      <c r="E5" s="27"/>
      <c r="F5" s="27"/>
      <c r="G5" s="2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18">
      <c r="A6" s="173" t="s">
        <v>0</v>
      </c>
      <c r="B6" s="175" t="s">
        <v>1</v>
      </c>
      <c r="C6" s="177" t="s">
        <v>6</v>
      </c>
      <c r="D6" s="178"/>
      <c r="E6" s="179" t="s">
        <v>7</v>
      </c>
      <c r="F6" s="180"/>
      <c r="G6" s="184" t="s">
        <v>17</v>
      </c>
      <c r="H6" s="181" t="s">
        <v>8</v>
      </c>
      <c r="I6" s="182"/>
      <c r="J6" s="183"/>
      <c r="K6" s="161" t="s">
        <v>15</v>
      </c>
      <c r="L6" s="162"/>
      <c r="M6" s="162"/>
      <c r="N6" s="163"/>
      <c r="O6" s="164" t="s">
        <v>9</v>
      </c>
      <c r="P6" s="166" t="s">
        <v>13</v>
      </c>
      <c r="Q6" s="168" t="s">
        <v>14</v>
      </c>
      <c r="R6" s="169"/>
    </row>
    <row r="7" spans="1:18" ht="38.25">
      <c r="A7" s="174"/>
      <c r="B7" s="176"/>
      <c r="C7" s="43" t="s">
        <v>3</v>
      </c>
      <c r="D7" s="43" t="s">
        <v>2</v>
      </c>
      <c r="E7" s="34" t="s">
        <v>3</v>
      </c>
      <c r="F7" s="44" t="s">
        <v>10</v>
      </c>
      <c r="G7" s="185"/>
      <c r="H7" s="34" t="s">
        <v>3</v>
      </c>
      <c r="I7" s="28" t="s">
        <v>11</v>
      </c>
      <c r="J7" s="44" t="s">
        <v>10</v>
      </c>
      <c r="K7" s="34" t="s">
        <v>3</v>
      </c>
      <c r="L7" s="28" t="s">
        <v>12</v>
      </c>
      <c r="M7" s="156" t="s">
        <v>4</v>
      </c>
      <c r="N7" s="44" t="s">
        <v>10</v>
      </c>
      <c r="O7" s="165"/>
      <c r="P7" s="167"/>
      <c r="Q7" s="34" t="s">
        <v>3</v>
      </c>
      <c r="R7" s="44" t="s">
        <v>10</v>
      </c>
    </row>
    <row r="8" spans="1:18">
      <c r="A8" s="29">
        <v>1</v>
      </c>
      <c r="B8" s="29">
        <v>2</v>
      </c>
      <c r="C8" s="29">
        <v>3</v>
      </c>
      <c r="D8" s="29">
        <v>4</v>
      </c>
      <c r="E8" s="29">
        <v>5</v>
      </c>
      <c r="F8" s="29">
        <v>6</v>
      </c>
      <c r="G8" s="29">
        <v>7</v>
      </c>
      <c r="H8" s="29">
        <v>8</v>
      </c>
      <c r="I8" s="29">
        <v>9</v>
      </c>
      <c r="J8" s="29">
        <v>10</v>
      </c>
      <c r="K8" s="29">
        <v>11</v>
      </c>
      <c r="L8" s="29">
        <v>12</v>
      </c>
      <c r="M8" s="29">
        <v>13</v>
      </c>
      <c r="N8" s="29">
        <v>14</v>
      </c>
      <c r="O8" s="29">
        <v>15</v>
      </c>
      <c r="P8" s="29">
        <v>16</v>
      </c>
      <c r="Q8" s="29">
        <v>17</v>
      </c>
      <c r="R8" s="29">
        <v>18</v>
      </c>
    </row>
    <row r="9" spans="1:18" ht="57" customHeight="1">
      <c r="A9" s="170" t="s">
        <v>74</v>
      </c>
      <c r="B9" s="171"/>
      <c r="C9" s="171"/>
      <c r="D9" s="171"/>
      <c r="E9" s="171"/>
      <c r="F9" s="171"/>
      <c r="G9" s="171"/>
      <c r="H9" s="172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18" ht="18.75" customHeight="1">
      <c r="A10" s="36"/>
      <c r="B10" s="158" t="s">
        <v>76</v>
      </c>
      <c r="C10" s="159"/>
      <c r="D10" s="159"/>
      <c r="E10" s="159"/>
      <c r="F10" s="159"/>
      <c r="G10" s="140"/>
      <c r="H10" s="140"/>
      <c r="I10" s="143"/>
      <c r="J10" s="3"/>
      <c r="K10" s="7"/>
      <c r="L10" s="30"/>
      <c r="M10" s="40"/>
      <c r="N10" s="7"/>
      <c r="O10" s="40"/>
      <c r="P10" s="36"/>
      <c r="Q10" s="45"/>
      <c r="R10" s="45"/>
    </row>
    <row r="11" spans="1:18" ht="38.25">
      <c r="A11" s="36">
        <v>1</v>
      </c>
      <c r="B11" s="136">
        <v>1</v>
      </c>
      <c r="C11" s="137" t="s">
        <v>77</v>
      </c>
      <c r="D11" s="137"/>
      <c r="E11" s="138" t="s">
        <v>78</v>
      </c>
      <c r="F11" s="138"/>
      <c r="G11" s="139" t="s">
        <v>16</v>
      </c>
      <c r="H11" s="136">
        <v>2</v>
      </c>
      <c r="I11" s="229">
        <v>-2</v>
      </c>
      <c r="J11" s="221">
        <f>H11+I11</f>
        <v>0</v>
      </c>
      <c r="K11" s="30">
        <v>5099.25</v>
      </c>
      <c r="L11" s="30"/>
      <c r="M11" s="30">
        <v>-5099.25</v>
      </c>
      <c r="N11" s="7">
        <f>K11+L11+M11</f>
        <v>0</v>
      </c>
      <c r="O11" s="40">
        <f>N11-K11</f>
        <v>-5099.25</v>
      </c>
      <c r="P11" s="36" t="inlineStr">
        <is>
          <t>Исключены два старых блока считывания кода: действующая СКУД построена на Z-5R WEB BT, Parsec PNR-P15, ACR-122U-A9 и Z-2 USB; БСК в ИОС5 отсутствует.</t>
        </is>
      </c>
      <c r="Q11" s="45"/>
      <c r="R11" s="45" t="inlineStr">
        <is>
          <t>23/085-И-ИОС5-ТЧ, лист 13; 23/085-И-ИОС5-ТЧ, лист 14; 23/085-И-ИОС5-ТЧ, лист 15; 23/085-И-ИОС5, лист 3; 23/085-И-ИОС5.СО, лист 2; 23/085-И-ИОС5.СО, лист 3</t>
        </is>
      </c>
    </row>
    <row r="12" spans="1:18" ht="127.5">
      <c r="A12" s="36">
        <f>A11+1</f>
        <v>2</v>
      </c>
      <c r="B12" s="136">
        <v>2</v>
      </c>
      <c r="C12" s="137" t="s">
        <v>79</v>
      </c>
      <c r="D12" s="137"/>
      <c r="E12" s="138" t="s">
        <v>80</v>
      </c>
      <c r="F12" s="138"/>
      <c r="G12" s="139" t="s">
        <v>81</v>
      </c>
      <c r="H12" s="136">
        <v>1</v>
      </c>
      <c r="I12" s="226">
        <v>-1</v>
      </c>
      <c r="J12" s="221">
        <f>H12+I12</f>
        <v>0</v>
      </c>
      <c r="K12" s="30">
        <v>2735.25</v>
      </c>
      <c r="L12" s="8"/>
      <c r="M12" s="30">
        <v>-2735.25</v>
      </c>
      <c r="N12" s="7">
        <f t="shared" ref="N12:N38" si="0">K12+L12+M12</f>
        <v>0</v>
      </c>
      <c r="O12" s="7">
        <f>N12-K12</f>
        <v>-2735.25</v>
      </c>
      <c r="P12" s="269" t="inlineStr">
        <is>
          <t>Исключён старый контроллер С2000-2: действующая ИОС5 предусматривает шесть сетевых Z-5R WEB BT — пять дверных узлов и один узел калитки.</t>
        </is>
      </c>
      <c r="Q12" s="38" t="s">
        <v>109</v>
      </c>
      <c r="R12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13" spans="1:18" ht="38.25">
      <c r="A13" s="36">
        <f t="shared" ref="A13:A76" si="1">A12+1</f>
        <v>3</v>
      </c>
      <c r="B13" s="136">
        <v>3</v>
      </c>
      <c r="C13" s="137" t="s">
        <v>82</v>
      </c>
      <c r="D13" s="137"/>
      <c r="E13" s="138" t="s">
        <v>83</v>
      </c>
      <c r="F13" s="138"/>
      <c r="G13" s="139" t="s">
        <v>25</v>
      </c>
      <c r="H13" s="136">
        <v>1</v>
      </c>
      <c r="I13" s="229">
        <v>-1</v>
      </c>
      <c r="J13" s="221">
        <f t="shared" ref="J13:J38" si="2">H13+I13</f>
        <v>0</v>
      </c>
      <c r="K13" s="30">
        <v>3850.08</v>
      </c>
      <c r="L13" s="8"/>
      <c r="M13" s="30">
        <v>-3850.08</v>
      </c>
      <c r="N13" s="7">
        <f t="shared" si="0"/>
        <v>0</v>
      </c>
      <c r="O13" s="7">
        <f t="shared" ref="O13:O38" si="3">N13-K13</f>
        <v>-3850.08</v>
      </c>
      <c r="P13" s="269" t="inlineStr">
        <is>
          <t>Исключён старый считыватель Proxy-3A: действующая спецификация содержит семь Parsec PNR-P15, два ACR-122U-A9 и один настольный Z-2 USB.</t>
        </is>
      </c>
      <c r="Q13" s="38" t="s">
        <v>109</v>
      </c>
      <c r="R13" s="38" t="inlineStr">
        <is>
          <t>23/085-И-ИОС5-ТЧ, лист 13; 23/085-И-ИОС5-ТЧ, лист 14; 23/085-И-ИОС5-ТЧ, лист 15; 23/085-И-ИОС5, лист 3; 23/085-И-ИОС5.СО, лист 2; 23/085-И-ИОС5.СО, лист 3</t>
        </is>
      </c>
    </row>
    <row r="14" spans="1:18">
      <c r="A14" s="36">
        <f t="shared" si="1"/>
        <v>4</v>
      </c>
      <c r="B14" s="136">
        <v>4</v>
      </c>
      <c r="C14" s="137" t="s">
        <v>32</v>
      </c>
      <c r="D14" s="137"/>
      <c r="E14" s="138" t="s">
        <v>33</v>
      </c>
      <c r="F14" s="138"/>
      <c r="G14" s="139" t="s">
        <v>16</v>
      </c>
      <c r="H14" s="136">
        <v>1</v>
      </c>
      <c r="I14" s="4"/>
      <c r="J14" s="221">
        <f t="shared" si="2"/>
        <v>1</v>
      </c>
      <c r="K14" s="30">
        <v>2030.04</v>
      </c>
      <c r="L14" s="5"/>
      <c r="M14" s="221"/>
      <c r="N14" s="7">
        <f t="shared" ref="N14:N20" si="4">K14+L14+M14</f>
        <v>2030.04</v>
      </c>
      <c r="O14" s="7">
        <f t="shared" ref="O14:O20" si="5">N14-K14</f>
        <v>0</v>
      </c>
      <c r="P14" s="269" t="inlineStr">
        <is>
          <t>Сохранён монтаж блока питания и контроля — для ИБП «Штиль» ST1102SL центрального узла СКУД (ИОС5, СО стр.67, поз.42).</t>
        </is>
      </c>
      <c r="Q14" s="38" t="s">
        <v>109</v>
      </c>
      <c r="R14" s="38" t="inlineStr">
        <is>
          <t>23/085-И-ИОС5-ТЧ, лист 14; 23/085-И-ИОС5-ТЧ, лист 15; 23/085-И-ИОС5.СО, лист 2; 23/085-И-ИОС5.РР, лист 5; 23/085-И-ИОС5, приложение Е, лист 1</t>
        </is>
      </c>
    </row>
    <row r="15" spans="1:18" ht="51">
      <c r="A15" s="36">
        <f t="shared" si="1"/>
        <v>5</v>
      </c>
      <c r="B15" s="136">
        <v>5</v>
      </c>
      <c r="C15" s="137" t="s">
        <v>84</v>
      </c>
      <c r="D15" s="137"/>
      <c r="E15" s="138" t="s">
        <v>85</v>
      </c>
      <c r="F15" s="138"/>
      <c r="G15" s="139" t="s">
        <v>25</v>
      </c>
      <c r="H15" s="136">
        <v>1</v>
      </c>
      <c r="I15" s="4">
        <v>-1</v>
      </c>
      <c r="J15" s="221">
        <f t="shared" si="2"/>
        <v>0</v>
      </c>
      <c r="K15" s="30">
        <v>5642.7</v>
      </c>
      <c r="L15" s="1"/>
      <c r="M15" s="30">
        <v>-5642.7</v>
      </c>
      <c r="N15" s="7">
        <f t="shared" si="4"/>
        <v>0</v>
      </c>
      <c r="O15" s="7">
        <f t="shared" si="5"/>
        <v>-5642.7</v>
      </c>
      <c r="P15" s="269" t="inlineStr">
        <is>
          <t>Исключён старый РИП-12 исп.06: действующая спецификация содержит пять SKAT-12-3.0 DIN и один центральный ST1102SL.</t>
        </is>
      </c>
      <c r="Q15" s="38" t="s">
        <v>109</v>
      </c>
      <c r="R15" s="38" t="inlineStr">
        <is>
          <t>23/085-И-ИОС5-ТЧ, лист 14; 23/085-И-ИОС5-ТЧ, лист 15; 23/085-И-ИОС5.СО, лист 2; 23/085-И-ИОС5.РР, лист 5; 23/085-И-ИОС5, приложение Е, лист 1</t>
        </is>
      </c>
    </row>
    <row r="16" spans="1:18">
      <c r="A16" s="36">
        <f t="shared" si="1"/>
        <v>6</v>
      </c>
      <c r="B16" s="136" t="s">
        <v>202</v>
      </c>
      <c r="C16" s="137" t="s">
        <v>34</v>
      </c>
      <c r="D16" s="137" t="s">
        <v>34</v>
      </c>
      <c r="E16" s="138" t="s">
        <v>35</v>
      </c>
      <c r="F16" s="138" t="inlineStr">
        <is>
          <t xml:space="preserve">Установка съемных и выдвижных блоков (модулей, ячеек, ТЭЗ) массой до 5 кг
4+10 шт.; 5 691,21 р.+14 228,04 р.</t>
        </is>
      </c>
      <c r="G16" s="139" t="s">
        <v>16</v>
      </c>
      <c r="H16" s="136">
        <v>1</v>
      </c>
      <c r="I16" s="4">
        <v>13</v>
      </c>
      <c r="J16" s="221">
        <f t="shared" si="2"/>
        <v>14</v>
      </c>
      <c r="K16" s="30">
        <v>494.68</v>
      </c>
      <c r="L16" s="30">
        <v>21364.12</v>
      </c>
      <c r="M16" s="270">
        <v>-494.68</v>
      </c>
      <c r="N16" s="7">
        <f t="shared" si="4"/>
        <v>21364.12</v>
      </c>
      <c r="O16" s="7">
        <f t="shared" si="5"/>
        <v>20869.44</v>
      </c>
      <c r="P16" s="269" t="inlineStr">
        <is>
          <t>Исключён сохранённый монтаж модуля прежнего решения. Добавлено 14 монтажей модулей массой до 5 кг: семь считывателей Parsec PNR-P15, два считывателя ACR-122U-A9, настольный считыватель Z-2 USB, маршрутизатор RB2011IL-RM, коммутатор DARWIN-S063PD282404M, передатчик и приёмник KVM TLN/RLN-HiKM2 (ИОС5, СО стр.67–68, поз.37, 39, 41, 63, 64, 77). НР/СП без понижения: ТСН-2001.12 п.3.4.6 абз.4, 8-0 п.9; объект не эксплуатируется (ПОС, стр.8).</t>
        </is>
      </c>
      <c r="Q16" s="38" t="s">
        <v>109</v>
      </c>
      <c r="R16" s="38" t="inlineStr">
        <is>
          <t>23/085-И-ИОС5-ТЧ, лист 13; 23/085-И-ИОС5-ТЧ, лист 14; 23/085-И-ИОС5-ТЧ, лист 15; 23/085-И-ИОС5, лист 3; 23/085-И-ИОС5.СО, лист 2; 23/085-И-ИОС5.СО, лист 3</t>
        </is>
      </c>
    </row>
    <row r="17" spans="1:18" ht="38.25">
      <c r="A17" s="36">
        <f t="shared" si="1"/>
        <v>7</v>
      </c>
      <c r="B17" s="136">
        <v>7</v>
      </c>
      <c r="C17" s="137" t="s">
        <v>36</v>
      </c>
      <c r="D17" s="137"/>
      <c r="E17" s="138" t="s">
        <v>37</v>
      </c>
      <c r="F17" s="138"/>
      <c r="G17" s="139" t="s">
        <v>25</v>
      </c>
      <c r="H17" s="136">
        <v>1</v>
      </c>
      <c r="I17" s="5">
        <v>-1</v>
      </c>
      <c r="J17" s="221">
        <f t="shared" si="2"/>
        <v>0</v>
      </c>
      <c r="K17" s="30">
        <v>2879.1</v>
      </c>
      <c r="L17" s="5"/>
      <c r="M17" s="30">
        <v>-2879.1</v>
      </c>
      <c r="N17" s="7">
        <f t="shared" si="4"/>
        <v>0</v>
      </c>
      <c r="O17" s="7">
        <f t="shared" si="5"/>
        <v>-2879.1</v>
      </c>
      <c r="P17" s="269" t="inlineStr">
        <is>
          <t>Исключена старая аккумуляторная батарея 40 А·ч: для пяти дверных узлов специфицированы пять DT1207 по 7 А·ч, а центральный ИБП задан отдельным устройством.</t>
        </is>
      </c>
      <c r="Q17" s="38" t="s">
        <v>109</v>
      </c>
      <c r="R17" s="38" t="inlineStr">
        <is>
          <t>23/085-И-ИОС5-ТЧ, лист 14; 23/085-И-ИОС5-ТЧ, лист 15; 23/085-И-ИОС5.СО, лист 2; 23/085-И-ИОС5.РР, лист 5; 23/085-И-ИОС5, приложение Е, лист 1</t>
        </is>
      </c>
    </row>
    <row r="18" spans="1:18" ht="38.25">
      <c r="A18" s="36">
        <f t="shared" si="1"/>
        <v>8</v>
      </c>
      <c r="B18" s="136">
        <v>8</v>
      </c>
      <c r="C18" s="137" t="s">
        <v>30</v>
      </c>
      <c r="D18" s="137"/>
      <c r="E18" s="138" t="s">
        <v>31</v>
      </c>
      <c r="F18" s="138"/>
      <c r="G18" s="139" t="s">
        <v>16</v>
      </c>
      <c r="H18" s="136">
        <v>1</v>
      </c>
      <c r="I18" s="5">
        <v>-1</v>
      </c>
      <c r="J18" s="221">
        <f t="shared" si="2"/>
        <v>0</v>
      </c>
      <c r="K18" s="30">
        <v>2172.35</v>
      </c>
      <c r="L18" s="5"/>
      <c r="M18" s="30">
        <v>-2172.35</v>
      </c>
      <c r="N18" s="7">
        <f t="shared" si="4"/>
        <v>0</v>
      </c>
      <c r="O18" s="7">
        <f t="shared" si="5"/>
        <v>-2172.35</v>
      </c>
      <c r="P18" s="269" t="inlineStr">
        <is>
          <t>Исключён старый блок контроля датчиков: действующая схема СКУД не содержит отдельного БКД.</t>
        </is>
      </c>
      <c r="Q18" s="38" t="s">
        <v>109</v>
      </c>
      <c r="R18" s="38" t="inlineStr">
        <is>
          <t>23/085-И-ИОС5-ТЧ, лист 13; 23/085-И-ИОС5-ТЧ, лист 14; 23/085-И-ИОС5-ТЧ, лист 15; 23/085-И-ИОС5, лист 3; 23/085-И-ИОС5.СО, лист 2; 23/085-И-ИОС5.СО, лист 3</t>
        </is>
      </c>
    </row>
    <row r="19" spans="1:18" ht="318.75">
      <c r="A19" s="36">
        <f t="shared" si="1"/>
        <v>9</v>
      </c>
      <c r="B19" s="136">
        <v>9</v>
      </c>
      <c r="C19" s="137" t="s">
        <v>86</v>
      </c>
      <c r="D19" s="137"/>
      <c r="E19" s="138" t="s">
        <v>87</v>
      </c>
      <c r="F19" s="138"/>
      <c r="G19" s="139" t="s">
        <v>25</v>
      </c>
      <c r="H19" s="136">
        <v>1</v>
      </c>
      <c r="I19" s="5">
        <v>-1</v>
      </c>
      <c r="J19" s="221">
        <f t="shared" si="2"/>
        <v>0</v>
      </c>
      <c r="K19" s="30">
        <v>2077.79</v>
      </c>
      <c r="L19" s="5"/>
      <c r="M19" s="30">
        <v>-2077.79</v>
      </c>
      <c r="N19" s="7">
        <f t="shared" si="4"/>
        <v>0</v>
      </c>
      <c r="O19" s="7">
        <f t="shared" si="5"/>
        <v>-2077.79</v>
      </c>
      <c r="P19" s="269" t="inlineStr">
        <is>
          <t>Исключён старый С2000-КПБ: разблокировка дверей действующей СКУД выполняется ведомыми реле и устройствами Darwin-RSC100G.</t>
        </is>
      </c>
      <c r="Q19" s="38" t="s">
        <v>109</v>
      </c>
      <c r="R19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20" spans="1:18" ht="63.75">
      <c r="A20" s="36">
        <f t="shared" si="1"/>
        <v>10</v>
      </c>
      <c r="B20" s="136">
        <v>10</v>
      </c>
      <c r="C20" s="137" t="s">
        <v>40</v>
      </c>
      <c r="D20" s="137"/>
      <c r="E20" s="138" t="s">
        <v>41</v>
      </c>
      <c r="F20" s="138"/>
      <c r="G20" s="139" t="s">
        <v>16</v>
      </c>
      <c r="H20" s="136">
        <v>1</v>
      </c>
      <c r="I20" s="5">
        <v>-1</v>
      </c>
      <c r="J20" s="221">
        <f t="shared" si="2"/>
        <v>0</v>
      </c>
      <c r="K20" s="30">
        <v>267.85000000000002</v>
      </c>
      <c r="L20" s="5"/>
      <c r="M20" s="30">
        <v>-267.85000000000002</v>
      </c>
      <c r="N20" s="7">
        <f t="shared" si="4"/>
        <v>0</v>
      </c>
      <c r="O20" s="7">
        <f t="shared" si="5"/>
        <v>-267.85</v>
      </c>
      <c r="P20" s="269" t="inlineStr">
        <is>
          <t>Исключена старая ответвительная коробка. Действующая спецификация содержит отдельные компоненты шкафов и ОКЛ, но эта коробка к СКУД не привязана.</t>
        </is>
      </c>
      <c r="Q20" s="38" t="s">
        <v>109</v>
      </c>
      <c r="R20" s="38" t="inlineStr">
        <is>
          <t>23/085-И-ИОС5-ТЧ, лист 13; 23/085-И-ИОС5-ТЧ, лист 14; 23/085-И-ИОС5-ТЧ, лист 15; 23/085-И-ИОС5, лист 3; 23/085-И-ИОС5.СО, лист 2; 23/085-И-ИОС5.СО, лист 3</t>
        </is>
      </c>
    </row>
    <row r="21" spans="1:18" s="27" customFormat="1" ht="38.25">
      <c r="A21" s="36">
        <f t="shared" si="1"/>
        <v>11</v>
      </c>
      <c r="B21" s="136">
        <v>11</v>
      </c>
      <c r="C21" s="137" t="s">
        <v>88</v>
      </c>
      <c r="D21" s="137"/>
      <c r="E21" s="138" t="s">
        <v>89</v>
      </c>
      <c r="F21" s="138"/>
      <c r="G21" s="139" t="s">
        <v>28</v>
      </c>
      <c r="H21" s="136">
        <v>1</v>
      </c>
      <c r="I21" s="5">
        <v>-1</v>
      </c>
      <c r="J21" s="221">
        <f t="shared" si="2"/>
        <v>0</v>
      </c>
      <c r="K21" s="30">
        <v>237.32</v>
      </c>
      <c r="L21" s="10"/>
      <c r="M21" s="30">
        <v>-237.32</v>
      </c>
      <c r="N21" s="7">
        <f>K21+L21+M21</f>
        <v>0</v>
      </c>
      <c r="O21" s="7">
        <f>N21-K21</f>
        <v>-237.32</v>
      </c>
      <c r="P21" s="269" t="inlineStr">
        <is>
          <t>Исключено старое устройство коммутационное УК-1: в действующей схеме СКУД оно отсутствует.</t>
        </is>
      </c>
      <c r="Q21" s="38" t="s">
        <v>109</v>
      </c>
      <c r="R21" s="38" t="inlineStr">
        <is>
          <t>23/085-И-ИОС5-ТЧ, лист 13; 23/085-И-ИОС5-ТЧ, лист 14; 23/085-И-ИОС5-ТЧ, лист 15; 23/085-И-ИОС5, лист 3; 23/085-И-ИОС5.СО, лист 2; 23/085-И-ИОС5.СО, лист 3</t>
        </is>
      </c>
    </row>
    <row r="22" spans="1:18">
      <c r="A22" s="36">
        <f t="shared" si="1"/>
        <v>12</v>
      </c>
      <c r="B22" s="136">
        <v>12</v>
      </c>
      <c r="C22" s="137" t="s">
        <v>38</v>
      </c>
      <c r="D22" s="137"/>
      <c r="E22" s="138" t="s">
        <v>39</v>
      </c>
      <c r="F22" s="138"/>
      <c r="G22" s="139" t="s">
        <v>16</v>
      </c>
      <c r="H22" s="136">
        <v>1</v>
      </c>
      <c r="I22" s="5">
        <v>-1</v>
      </c>
      <c r="J22" s="221">
        <f t="shared" si="2"/>
        <v>0</v>
      </c>
      <c r="K22" s="30">
        <v>446.98</v>
      </c>
      <c r="L22" s="8"/>
      <c r="M22" s="30">
        <v>-446.98</v>
      </c>
      <c r="N22" s="7">
        <f t="shared" si="0"/>
        <v>0</v>
      </c>
      <c r="O22" s="7">
        <f t="shared" si="3"/>
        <v>-446.98</v>
      </c>
      <c r="P22" s="269" t="inlineStr">
        <is>
          <t>Исключён монтаж кнопки прежнего решения: монтаж кнопок «Выход» по ИОС5 (СО стр.68, поз.65, 69) учтён в добавленной смете.</t>
        </is>
      </c>
      <c r="Q22" s="38" t="s">
        <v>109</v>
      </c>
      <c r="R22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23" spans="1:18">
      <c r="A23" s="36">
        <f t="shared" si="1"/>
        <v>13</v>
      </c>
      <c r="B23" s="136">
        <v>13</v>
      </c>
      <c r="C23" s="137" t="s">
        <v>90</v>
      </c>
      <c r="D23" s="137"/>
      <c r="E23" s="138" t="s">
        <v>91</v>
      </c>
      <c r="F23" s="138"/>
      <c r="G23" s="139" t="s">
        <v>28</v>
      </c>
      <c r="H23" s="136">
        <v>1</v>
      </c>
      <c r="I23" s="258">
        <v>-1</v>
      </c>
      <c r="J23" s="221">
        <f t="shared" si="2"/>
        <v>0</v>
      </c>
      <c r="K23" s="30">
        <v>72.62</v>
      </c>
      <c r="L23" s="5"/>
      <c r="M23" s="30">
        <v>-72.62</v>
      </c>
      <c r="N23" s="7">
        <f t="shared" ref="N23:N35" si="6">K23+L23+M23</f>
        <v>0</v>
      </c>
      <c r="O23" s="7">
        <f t="shared" ref="O23:O35" si="7">N23-K23</f>
        <v>-72.62</v>
      </c>
      <c r="P23" s="269" t="inlineStr">
        <is>
          <t>Исключена кнопка «КОД» EX011SM прежнего решения: по ИОС5 (СО стр.68, поз.65, 69) предусмотрены семь кнопок «Выход» — шесть DARWIN-DTS104B и одна ST-EX341LW, учтённые в добавленной смете (строки 53–55).</t>
        </is>
      </c>
      <c r="Q23" s="38" t="s">
        <v>109</v>
      </c>
      <c r="R23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24" spans="1:18" ht="93.75" customHeight="1">
      <c r="A24" s="36">
        <f t="shared" si="1"/>
        <v>14</v>
      </c>
      <c r="B24" s="136">
        <v>14</v>
      </c>
      <c r="C24" s="137" t="s">
        <v>53</v>
      </c>
      <c r="D24" s="137"/>
      <c r="E24" s="138" t="s">
        <v>54</v>
      </c>
      <c r="F24" s="138"/>
      <c r="G24" s="139" t="s">
        <v>16</v>
      </c>
      <c r="H24" s="136">
        <v>1</v>
      </c>
      <c r="I24" s="5"/>
      <c r="J24" s="221">
        <f t="shared" si="2"/>
        <v>1</v>
      </c>
      <c r="K24" s="30">
        <v>447.91</v>
      </c>
      <c r="L24" s="5"/>
      <c r="M24" s="30"/>
      <c r="N24" s="7">
        <f t="shared" si="6"/>
        <v>447.91</v>
      </c>
      <c r="O24" s="7">
        <f t="shared" si="7"/>
        <v>0</v>
      </c>
      <c r="P24" s="269" t="inlineStr">
        <is>
          <t>Сохранён один монтаж магнитоконтактного извещателя; вместе с десятью монтажами строки 56 получается 11, что соответствует количеству ST-DM110NC-WT в спецификации.</t>
        </is>
      </c>
      <c r="Q24" s="38" t="s">
        <v>109</v>
      </c>
      <c r="R24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25" spans="1:18" ht="89.25">
      <c r="A25" s="36">
        <f t="shared" si="1"/>
        <v>15</v>
      </c>
      <c r="B25" s="136">
        <v>15</v>
      </c>
      <c r="C25" s="137" t="s">
        <v>92</v>
      </c>
      <c r="D25" s="137"/>
      <c r="E25" s="138" t="s">
        <v>93</v>
      </c>
      <c r="F25" s="138"/>
      <c r="G25" s="139" t="s">
        <v>28</v>
      </c>
      <c r="H25" s="136">
        <v>1</v>
      </c>
      <c r="I25" s="136">
        <v>-1</v>
      </c>
      <c r="J25" s="221">
        <f t="shared" si="2"/>
        <v>0</v>
      </c>
      <c r="K25" s="30">
        <v>138.38</v>
      </c>
      <c r="L25" s="5"/>
      <c r="M25" s="30">
        <v>-138.38</v>
      </c>
      <c r="N25" s="7">
        <f t="shared" si="6"/>
        <v>0</v>
      </c>
      <c r="O25" s="7">
        <f t="shared" si="7"/>
        <v>-138.38</v>
      </c>
      <c r="P25" s="269" t="inlineStr">
        <is>
          <t>Исключён старый ИО-102: действующая ИОС5 содержит 11 Smartec ST-DM110NC-WT.</t>
        </is>
      </c>
      <c r="Q25" s="38" t="s">
        <v>109</v>
      </c>
      <c r="R25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26" spans="1:18" ht="63.75">
      <c r="A26" s="36">
        <f t="shared" si="1"/>
        <v>16</v>
      </c>
      <c r="B26" s="136">
        <v>16</v>
      </c>
      <c r="C26" s="137" t="s">
        <v>68</v>
      </c>
      <c r="D26" s="137"/>
      <c r="E26" s="138" t="s">
        <v>94</v>
      </c>
      <c r="F26" s="138"/>
      <c r="G26" s="139" t="s">
        <v>16</v>
      </c>
      <c r="H26" s="136">
        <v>1</v>
      </c>
      <c r="I26" s="136">
        <v>-1</v>
      </c>
      <c r="J26" s="221">
        <f t="shared" si="2"/>
        <v>0</v>
      </c>
      <c r="K26" s="30">
        <v>585.75</v>
      </c>
      <c r="L26" s="258"/>
      <c r="M26" s="30">
        <v>-585.75</v>
      </c>
      <c r="N26" s="7">
        <f t="shared" si="6"/>
        <v>0</v>
      </c>
      <c r="O26" s="7">
        <f t="shared" si="7"/>
        <v>-585.75</v>
      </c>
      <c r="P26" s="269" t="inlineStr">
        <is>
          <t>Исключён старый монтаж двухконтактного аппарата; монтаж актуальных кнопок, устройств разблокировки и замков распределён по новым строкам.</t>
        </is>
      </c>
      <c r="Q26" s="38" t="s">
        <v>109</v>
      </c>
      <c r="R26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27" spans="1:18" ht="51">
      <c r="A27" s="36">
        <f t="shared" si="1"/>
        <v>17</v>
      </c>
      <c r="B27" s="136">
        <v>17</v>
      </c>
      <c r="C27" s="137" t="s">
        <v>95</v>
      </c>
      <c r="D27" s="137"/>
      <c r="E27" s="138" t="s">
        <v>96</v>
      </c>
      <c r="F27" s="138"/>
      <c r="G27" s="139" t="s">
        <v>28</v>
      </c>
      <c r="H27" s="136">
        <v>1</v>
      </c>
      <c r="I27" s="136">
        <v>-1</v>
      </c>
      <c r="J27" s="221">
        <f t="shared" si="2"/>
        <v>0</v>
      </c>
      <c r="K27" s="30">
        <v>1845.29</v>
      </c>
      <c r="L27" s="5"/>
      <c r="M27" s="30">
        <v>-1845.29</v>
      </c>
      <c r="N27" s="7">
        <f t="shared" si="6"/>
        <v>0</v>
      </c>
      <c r="O27" s="7">
        <f t="shared" si="7"/>
        <v>-1845.29</v>
      </c>
      <c r="P27" s="269" t="inlineStr">
        <is>
          <t>Исключён старый электромагнитный замок ML-400/ML-295M: действующая спецификация содержит шесть Darwin-EML350ELWS.</t>
        </is>
      </c>
      <c r="Q27" s="38" t="s">
        <v>109</v>
      </c>
      <c r="R27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28" spans="1:18">
      <c r="A28" s="36">
        <f t="shared" si="1"/>
        <v>18</v>
      </c>
      <c r="B28" s="136">
        <v>18</v>
      </c>
      <c r="C28" s="137" t="s">
        <v>97</v>
      </c>
      <c r="D28" s="137"/>
      <c r="E28" s="138" t="s">
        <v>98</v>
      </c>
      <c r="F28" s="138"/>
      <c r="G28" s="139" t="s">
        <v>42</v>
      </c>
      <c r="H28" s="141">
        <v>0.24</v>
      </c>
      <c r="I28" s="136">
        <v>-0.24</v>
      </c>
      <c r="J28" s="221">
        <f t="shared" si="2"/>
        <v>0</v>
      </c>
      <c r="K28" s="30">
        <v>2679.02</v>
      </c>
      <c r="L28" s="6"/>
      <c r="M28" s="30">
        <v>-2679.02</v>
      </c>
      <c r="N28" s="7">
        <f t="shared" si="6"/>
        <v>0</v>
      </c>
      <c r="O28" s="7">
        <f t="shared" si="7"/>
        <v>-2679.02</v>
      </c>
      <c r="P28" s="269" t="inlineStr">
        <is>
          <t>Исключена пробивка 24 м борозд: по ИОС5 (СО стр.70, поз.121, 123) кабели СКУД прокладываются открыто — в гофротрубе за подвесным потолком и в кабель-канале; скрытая прокладка в бороздах не предусмотрена.</t>
        </is>
      </c>
      <c r="Q28" s="38" t="s">
        <v>109</v>
      </c>
      <c r="R28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29" spans="1:18">
      <c r="A29" s="36">
        <f t="shared" si="1"/>
        <v>19</v>
      </c>
      <c r="B29" s="136">
        <v>19</v>
      </c>
      <c r="C29" s="137" t="s">
        <v>43</v>
      </c>
      <c r="D29" s="137"/>
      <c r="E29" s="138" t="s">
        <v>44</v>
      </c>
      <c r="F29" s="138"/>
      <c r="G29" s="139" t="s">
        <v>42</v>
      </c>
      <c r="H29" s="141">
        <v>0.24</v>
      </c>
      <c r="I29" s="136">
        <v>-0.24</v>
      </c>
      <c r="J29" s="221">
        <f t="shared" si="2"/>
        <v>0</v>
      </c>
      <c r="K29" s="30">
        <v>3223.73</v>
      </c>
      <c r="L29" s="6"/>
      <c r="M29" s="30">
        <v>-3223.73</v>
      </c>
      <c r="N29" s="7">
        <f t="shared" si="6"/>
        <v>0</v>
      </c>
      <c r="O29" s="7">
        <f t="shared" si="7"/>
        <v>-3223.73</v>
      </c>
      <c r="P29" s="269" t="inlineStr">
        <is>
          <t>Исключена заделка 24 м борозд: по ИОС5 (СО стр.70, поз.121, 123) кабели СКУД прокладываются открыто — в гофротрубе за подвесным потолком и в кабель-канале.</t>
        </is>
      </c>
      <c r="Q29" s="38" t="s">
        <v>109</v>
      </c>
      <c r="R29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30" spans="1:18">
      <c r="A30" s="36">
        <f t="shared" si="1"/>
        <v>20</v>
      </c>
      <c r="B30" s="136">
        <v>20</v>
      </c>
      <c r="C30" s="137" t="s">
        <v>45</v>
      </c>
      <c r="D30" s="137"/>
      <c r="E30" s="138" t="s">
        <v>46</v>
      </c>
      <c r="F30" s="138"/>
      <c r="G30" s="139" t="s">
        <v>27</v>
      </c>
      <c r="H30" s="141">
        <v>0.24</v>
      </c>
      <c r="I30" s="136">
        <v>-0.24</v>
      </c>
      <c r="J30" s="221">
        <f t="shared" si="2"/>
        <v>0</v>
      </c>
      <c r="K30" s="30">
        <v>2840.9</v>
      </c>
      <c r="L30" s="258"/>
      <c r="M30" s="30">
        <v>-2840.9</v>
      </c>
      <c r="N30" s="7">
        <f t="shared" si="6"/>
        <v>0</v>
      </c>
      <c r="O30" s="7">
        <f t="shared" si="7"/>
        <v>-2840.9</v>
      </c>
      <c r="P30" s="269" t="inlineStr">
        <is>
          <t>Исключены 24 м гофротрубы d16: по ИОС5 (СО стр.70, поз.121) применяется гофротруба d20, учтённая в добавленной смете.</t>
        </is>
      </c>
      <c r="Q30" s="38" t="s">
        <v>109</v>
      </c>
      <c r="R30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31" spans="1:18">
      <c r="A31" s="36">
        <f t="shared" si="1"/>
        <v>21</v>
      </c>
      <c r="B31" s="136">
        <v>21</v>
      </c>
      <c r="C31" s="137" t="s">
        <v>47</v>
      </c>
      <c r="D31" s="137"/>
      <c r="E31" s="138" t="s">
        <v>48</v>
      </c>
      <c r="F31" s="138"/>
      <c r="G31" s="139" t="s">
        <v>27</v>
      </c>
      <c r="H31" s="141">
        <v>0.24</v>
      </c>
      <c r="I31" s="136">
        <v>-0.24</v>
      </c>
      <c r="J31" s="221">
        <f t="shared" si="2"/>
        <v>0</v>
      </c>
      <c r="K31" s="30">
        <v>782.11</v>
      </c>
      <c r="L31" s="25"/>
      <c r="M31" s="30">
        <v>-782.11</v>
      </c>
      <c r="N31" s="7">
        <f t="shared" si="6"/>
        <v>0</v>
      </c>
      <c r="O31" s="7">
        <f t="shared" si="7"/>
        <v>-782.11</v>
      </c>
      <c r="P31" s="269" t="inlineStr">
        <is>
          <t>Исключена протяжка 24 м кабеля прежнего решения: протяжка кабелей СКУД в гофротрубе d20 по ИОС5 (СО стр.70, поз.121) учтена в добавленной смете.</t>
        </is>
      </c>
      <c r="Q31" s="38" t="s">
        <v>109</v>
      </c>
      <c r="R31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32" spans="1:18">
      <c r="A32" s="36">
        <f t="shared" si="1"/>
        <v>22</v>
      </c>
      <c r="B32" s="136">
        <v>22</v>
      </c>
      <c r="C32" s="137" t="s">
        <v>49</v>
      </c>
      <c r="D32" s="137"/>
      <c r="E32" s="138" t="s">
        <v>50</v>
      </c>
      <c r="F32" s="138"/>
      <c r="G32" s="139" t="s">
        <v>27</v>
      </c>
      <c r="H32" s="141">
        <v>0.21</v>
      </c>
      <c r="I32" s="136">
        <v>-0.21</v>
      </c>
      <c r="J32" s="221">
        <f t="shared" si="2"/>
        <v>0</v>
      </c>
      <c r="K32" s="30">
        <v>240.27</v>
      </c>
      <c r="L32" s="25"/>
      <c r="M32" s="30">
        <v>-240.27</v>
      </c>
      <c r="N32" s="7">
        <f t="shared" si="6"/>
        <v>0</v>
      </c>
      <c r="O32" s="7">
        <f t="shared" si="7"/>
        <v>-240.27</v>
      </c>
      <c r="P32" s="269" t="inlineStr">
        <is>
          <t>Исключена протяжка 21 м последующих проводов в трубе: по ИОС5 (СО стр.70, поз.121) в каждую трубу прокладывается один кабель.</t>
        </is>
      </c>
      <c r="Q32" s="38" t="s">
        <v>109</v>
      </c>
      <c r="R32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33" spans="1:18">
      <c r="A33" s="36">
        <f t="shared" si="1"/>
        <v>23</v>
      </c>
      <c r="B33" s="136">
        <v>23</v>
      </c>
      <c r="C33" s="137" t="s">
        <v>57</v>
      </c>
      <c r="D33" s="137"/>
      <c r="E33" s="138" t="s">
        <v>58</v>
      </c>
      <c r="F33" s="138"/>
      <c r="G33" s="139" t="s">
        <v>18</v>
      </c>
      <c r="H33" s="141">
        <v>9.18</v>
      </c>
      <c r="I33" s="136">
        <v>-9.18</v>
      </c>
      <c r="J33" s="221">
        <f t="shared" si="2"/>
        <v>0</v>
      </c>
      <c r="K33" s="30">
        <v>112.35</v>
      </c>
      <c r="L33" s="25"/>
      <c r="M33" s="30">
        <v>-112.35</v>
      </c>
      <c r="N33" s="7">
        <f t="shared" si="6"/>
        <v>0</v>
      </c>
      <c r="O33" s="7">
        <f>N33-K33</f>
        <v>-112.35</v>
      </c>
      <c r="P33" s="269" t="inlineStr">
        <is>
          <t>Исключены 9,18 м кабеля КПСВВнг(А)-LSLTx 1×2×0,5: в перечне кабелей СКУД ИОС5 (стр.29–30, §6) эта марка не предусмотрена.</t>
        </is>
      </c>
      <c r="Q33" s="38" t="s">
        <v>109</v>
      </c>
      <c r="R33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34" spans="1:18" s="27" customFormat="1" ht="38.25">
      <c r="A34" s="36">
        <f t="shared" si="1"/>
        <v>24</v>
      </c>
      <c r="B34" s="136">
        <v>24</v>
      </c>
      <c r="C34" s="137" t="s">
        <v>99</v>
      </c>
      <c r="D34" s="137"/>
      <c r="E34" s="138" t="s">
        <v>100</v>
      </c>
      <c r="F34" s="138"/>
      <c r="G34" s="139" t="s">
        <v>18</v>
      </c>
      <c r="H34" s="141">
        <v>6.12</v>
      </c>
      <c r="I34" s="136">
        <v>-6.12</v>
      </c>
      <c r="J34" s="221">
        <f t="shared" si="2"/>
        <v>0</v>
      </c>
      <c r="K34" s="30">
        <v>263.42</v>
      </c>
      <c r="L34" s="221"/>
      <c r="M34" s="30">
        <v>-263.42</v>
      </c>
      <c r="N34" s="7">
        <f t="shared" si="6"/>
        <v>0</v>
      </c>
      <c r="O34" s="7">
        <f>N34-K34</f>
        <v>-263.42</v>
      </c>
      <c r="P34" s="269" t="inlineStr">
        <is>
          <t>Исключены 6,12 м старого КПСВВнг(А)-LSLTx 4×2×0,5: действующая схема использует ParLan и отдельные шлейфы управления.</t>
        </is>
      </c>
      <c r="Q34" s="38" t="s">
        <v>109</v>
      </c>
      <c r="R34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35" spans="1:18" ht="38.25">
      <c r="A35" s="36">
        <f t="shared" si="1"/>
        <v>25</v>
      </c>
      <c r="B35" s="136">
        <v>25</v>
      </c>
      <c r="C35" s="137" t="s">
        <v>101</v>
      </c>
      <c r="D35" s="137"/>
      <c r="E35" s="138" t="s">
        <v>102</v>
      </c>
      <c r="F35" s="138"/>
      <c r="G35" s="139" t="s">
        <v>18</v>
      </c>
      <c r="H35" s="141">
        <v>6.12</v>
      </c>
      <c r="I35" s="136">
        <v>-6.12</v>
      </c>
      <c r="J35" s="221">
        <f t="shared" si="2"/>
        <v>0</v>
      </c>
      <c r="K35" s="30">
        <v>166.76</v>
      </c>
      <c r="L35" s="25"/>
      <c r="M35" s="30">
        <v>-166.76</v>
      </c>
      <c r="N35" s="7">
        <f t="shared" si="6"/>
        <v>0</v>
      </c>
      <c r="O35" s="7">
        <f t="shared" si="7"/>
        <v>-166.76</v>
      </c>
      <c r="P35" s="269" t="inlineStr">
        <is>
          <t>Исключены 6,12 м старого КПСВВнг(А)-LSLTx 1×2×1,5: действующая ИОС5 задаёт питание 12 В кабелем КПРВГнг(А)-LSLTx 3×1,5.</t>
        </is>
      </c>
      <c r="Q35" s="38" t="s">
        <v>109</v>
      </c>
      <c r="R35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36" spans="1:18" ht="38.25">
      <c r="A36" s="36">
        <f t="shared" si="1"/>
        <v>26</v>
      </c>
      <c r="B36" s="136">
        <v>26</v>
      </c>
      <c r="C36" s="137" t="s">
        <v>103</v>
      </c>
      <c r="D36" s="137"/>
      <c r="E36" s="138" t="s">
        <v>104</v>
      </c>
      <c r="F36" s="138"/>
      <c r="G36" s="139" t="s">
        <v>18</v>
      </c>
      <c r="H36" s="141">
        <v>12.24</v>
      </c>
      <c r="I36" s="136">
        <v>-12.24</v>
      </c>
      <c r="J36" s="221">
        <f t="shared" si="2"/>
        <v>0</v>
      </c>
      <c r="K36" s="30">
        <v>1090.18</v>
      </c>
      <c r="L36" s="25"/>
      <c r="M36" s="30">
        <v>-1090.18</v>
      </c>
      <c r="N36" s="7">
        <f t="shared" si="0"/>
        <v>0</v>
      </c>
      <c r="O36" s="7">
        <f t="shared" si="3"/>
        <v>-1090.18</v>
      </c>
      <c r="P36" s="269" t="inlineStr">
        <is>
          <t>Исключены 12,24 м старого КПСВВнг(А)-LSLTx 2×2×2,5: такая марка в действующей ИОС5 не предусмотрена.</t>
        </is>
      </c>
      <c r="Q36" s="38" t="s">
        <v>109</v>
      </c>
      <c r="R36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37" spans="1:18">
      <c r="A37" s="36">
        <f t="shared" si="1"/>
        <v>27</v>
      </c>
      <c r="B37" s="136">
        <v>27</v>
      </c>
      <c r="C37" s="137" t="s">
        <v>105</v>
      </c>
      <c r="D37" s="137"/>
      <c r="E37" s="138" t="s">
        <v>106</v>
      </c>
      <c r="F37" s="138"/>
      <c r="G37" s="139" t="s">
        <v>18</v>
      </c>
      <c r="H37" s="141">
        <v>12.24</v>
      </c>
      <c r="I37" s="136">
        <v>-12.24</v>
      </c>
      <c r="J37" s="221">
        <f t="shared" si="2"/>
        <v>0</v>
      </c>
      <c r="K37" s="30">
        <v>282.95</v>
      </c>
      <c r="L37" s="25"/>
      <c r="M37" s="30">
        <v>-282.95</v>
      </c>
      <c r="N37" s="7">
        <f t="shared" ref="N37" si="8">K37+L37+M37</f>
        <v>0</v>
      </c>
      <c r="O37" s="7">
        <f t="shared" ref="O37" si="9">N37-K37</f>
        <v>-282.95</v>
      </c>
      <c r="P37" s="269" t="inlineStr">
        <is>
          <t>Исключены 12,24 м кабеля КПСВВнг(А)-LSLTx 2×2×0,5: в перечне кабелей СКУД ИОС5 (стр.29–30, §6) эта марка не предусмотрена.</t>
        </is>
      </c>
      <c r="Q37" s="38" t="s">
        <v>109</v>
      </c>
      <c r="R37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38" spans="1:18">
      <c r="A38" s="36">
        <f t="shared" si="1"/>
        <v>28</v>
      </c>
      <c r="B38" s="136">
        <v>28</v>
      </c>
      <c r="C38" s="137" t="s">
        <v>107</v>
      </c>
      <c r="D38" s="137"/>
      <c r="E38" s="138" t="s">
        <v>108</v>
      </c>
      <c r="F38" s="138"/>
      <c r="G38" s="139" t="s">
        <v>28</v>
      </c>
      <c r="H38" s="136">
        <v>2</v>
      </c>
      <c r="I38" s="136">
        <v>-2</v>
      </c>
      <c r="J38" s="221">
        <f t="shared" si="2"/>
        <v>0</v>
      </c>
      <c r="K38" s="30">
        <v>1486.68</v>
      </c>
      <c r="L38" s="25"/>
      <c r="M38" s="30">
        <v>-1486.68</v>
      </c>
      <c r="N38" s="7">
        <f t="shared" si="0"/>
        <v>0</v>
      </c>
      <c r="O38" s="7">
        <f t="shared" si="3"/>
        <v>-1486.68</v>
      </c>
      <c r="P38" s="269" t="inlineStr">
        <is>
          <t>Исключены два монтажа блоков считывания кода прежнего решения: монтаж контроллеров Z-5R WEB BT и считывателей по ИОС5 (СО стр.67–68, поз.47, 63, 64, 77) учтён в добавленной смете.</t>
        </is>
      </c>
      <c r="Q38" s="38" t="s">
        <v>109</v>
      </c>
      <c r="R38" s="38" t="inlineStr">
        <is>
          <t>23/085-И-ИОС5-ТЧ, лист 13; 23/085-И-ИОС5-ТЧ, лист 14; 23/085-И-ИОС5-ТЧ, лист 15; 23/085-И-ИОС5, лист 3; 23/085-И-ИОС5.СО, лист 2; 23/085-И-ИОС5.СО, лист 3</t>
        </is>
      </c>
    </row>
    <row r="39" spans="1:18">
      <c r="A39" s="36"/>
      <c r="B39" s="223"/>
      <c r="C39" s="224"/>
      <c r="D39" s="225"/>
      <c r="E39" s="11"/>
      <c r="F39" s="222"/>
      <c r="G39" s="228"/>
      <c r="H39" s="4"/>
      <c r="I39" s="2"/>
      <c r="J39" s="221"/>
      <c r="K39" s="7"/>
      <c r="L39" s="30"/>
      <c r="M39" s="3"/>
      <c r="N39" s="7"/>
      <c r="O39" s="7"/>
      <c r="P39" s="37"/>
      <c r="Q39" s="46"/>
      <c r="R39" s="46"/>
    </row>
    <row r="40" spans="1:18" ht="36" customHeight="1">
      <c r="A40" s="36"/>
      <c r="B40" s="192" t="s">
        <v>75</v>
      </c>
      <c r="C40" s="193"/>
      <c r="D40" s="193"/>
      <c r="E40" s="194"/>
      <c r="F40" s="11"/>
      <c r="G40" s="4"/>
      <c r="H40" s="12"/>
      <c r="I40" s="2"/>
      <c r="J40" s="3"/>
      <c r="K40" s="3"/>
      <c r="L40" s="31"/>
      <c r="M40" s="3"/>
      <c r="N40" s="7"/>
      <c r="O40" s="7"/>
      <c r="P40" s="37"/>
      <c r="Q40" s="46"/>
      <c r="R40" s="46"/>
    </row>
    <row r="41" spans="1:18" ht="28.5" customHeight="1">
      <c r="A41" s="36"/>
      <c r="B41" s="158" t="s">
        <v>110</v>
      </c>
      <c r="C41" s="159"/>
      <c r="D41" s="159"/>
      <c r="E41" s="159"/>
      <c r="F41" s="140"/>
      <c r="G41" s="140"/>
      <c r="H41" s="140"/>
      <c r="I41" s="140"/>
      <c r="J41" s="3"/>
      <c r="K41" s="3"/>
      <c r="L41" s="31"/>
      <c r="M41" s="3"/>
      <c r="N41" s="7"/>
      <c r="O41" s="7"/>
      <c r="P41" s="37"/>
      <c r="Q41" s="38"/>
      <c r="R41" s="38"/>
    </row>
    <row r="42" spans="1:18">
      <c r="A42" s="36">
        <v>29</v>
      </c>
      <c r="B42" s="136">
        <v>1</v>
      </c>
      <c r="C42" s="136"/>
      <c r="D42" s="137" t="s">
        <v>29</v>
      </c>
      <c r="E42" s="137"/>
      <c r="F42" s="138" t="s">
        <v>60</v>
      </c>
      <c r="G42" s="139" t="s">
        <v>24</v>
      </c>
      <c r="H42" s="139"/>
      <c r="I42" s="136">
        <v>6</v>
      </c>
      <c r="J42" s="3">
        <f t="shared" ref="J42:J53" si="10">H42+I42</f>
        <v>6</v>
      </c>
      <c r="K42" s="3"/>
      <c r="L42" s="7" t="n">
        <v>74733.72</v>
      </c>
      <c r="M42" s="3"/>
      <c r="N42" s="7">
        <f t="shared" ref="N42:N53" si="11">K42+L42+M42</f>
        <v>74733.72</v>
      </c>
      <c r="O42" s="7">
        <f t="shared" ref="O42" si="12">N42-K42</f>
        <v>74733.72</v>
      </c>
      <c r="P42" s="269" t="inlineStr">
        <is>
          <t>Добавлены шесть монтажей сетевых контроллеров доступа Z-5R WEB BT — пять дверных узлов и калитка (ИОС5, стр.18–19; СО стр.67, поз.47), по норме установки базового блока приёмно-контрольного прибора.</t>
        </is>
      </c>
      <c r="Q42" s="38" t="s">
        <v>109</v>
      </c>
      <c r="R42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43" spans="1:18">
      <c r="A43" s="36">
        <f t="shared" si="1"/>
        <v>30</v>
      </c>
      <c r="B43" s="136">
        <v>2</v>
      </c>
      <c r="C43" s="136"/>
      <c r="D43" s="137" t="s">
        <v>111</v>
      </c>
      <c r="E43" s="137"/>
      <c r="F43" s="138" t="s">
        <v>112</v>
      </c>
      <c r="G43" s="139" t="s">
        <v>26</v>
      </c>
      <c r="H43" s="139"/>
      <c r="I43" s="136">
        <v>6</v>
      </c>
      <c r="J43" s="3">
        <f t="shared" ref="J43:J51" si="13">H43+I43</f>
        <v>6</v>
      </c>
      <c r="K43" s="3"/>
      <c r="L43" s="7">
        <v>68180.75</v>
      </c>
      <c r="M43" s="3"/>
      <c r="N43" s="7">
        <f t="shared" si="11"/>
        <v>68180.75</v>
      </c>
      <c r="O43" s="7">
        <f t="shared" ref="O43:O53" si="14">N43-K43</f>
        <v>68180.75</v>
      </c>
      <c r="P43" s="269" t="inlineStr">
        <is>
          <t>Добавлены шесть сетевых контроллеров доступа Z-5R WEB BT (ИОС5, СО стр.67, поз.47): пять дверных узлов и калитка.</t>
        </is>
      </c>
      <c r="Q43" s="38" t="s">
        <v>109</v>
      </c>
      <c r="R43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44" spans="1:18" ht="25.5">
      <c r="A44" s="36">
        <f t="shared" si="1"/>
        <v>31</v>
      </c>
      <c r="B44" s="136">
        <v>4</v>
      </c>
      <c r="C44" s="136"/>
      <c r="D44" s="137" t="s">
        <v>113</v>
      </c>
      <c r="E44" s="137"/>
      <c r="F44" s="138" t="s">
        <v>114</v>
      </c>
      <c r="G44" s="139" t="s">
        <v>26</v>
      </c>
      <c r="H44" s="139"/>
      <c r="I44" s="136">
        <v>7</v>
      </c>
      <c r="J44" s="3">
        <f t="shared" si="10"/>
        <v>7</v>
      </c>
      <c r="K44" s="3"/>
      <c r="L44" s="7">
        <v>10263.6</v>
      </c>
      <c r="M44" s="3"/>
      <c r="N44" s="7">
        <f t="shared" si="11"/>
        <v>10263.6</v>
      </c>
      <c r="O44" s="7">
        <f t="shared" si="14"/>
        <v>10263.6</v>
      </c>
      <c r="P44" s="269" t="inlineStr">
        <is>
          <t>Добавлены семь Parsec PNR-P15: пять дверных узлов, калитка и вход; количество совпадает со спецификацией.</t>
        </is>
      </c>
      <c r="Q44" s="38" t="s">
        <v>109</v>
      </c>
      <c r="R44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45" spans="1:18">
      <c r="A45" s="36">
        <f t="shared" si="1"/>
        <v>32</v>
      </c>
      <c r="B45" s="136">
        <v>5</v>
      </c>
      <c r="C45" s="136"/>
      <c r="D45" s="137" t="s">
        <v>115</v>
      </c>
      <c r="E45" s="137"/>
      <c r="F45" s="138" t="s">
        <v>116</v>
      </c>
      <c r="G45" s="139" t="s">
        <v>26</v>
      </c>
      <c r="H45" s="139"/>
      <c r="I45" s="136">
        <v>2</v>
      </c>
      <c r="J45" s="3">
        <f t="shared" si="10"/>
        <v>2</v>
      </c>
      <c r="K45" s="3"/>
      <c r="L45" s="7">
        <v>12416.57</v>
      </c>
      <c r="M45" s="3"/>
      <c r="N45" s="7">
        <f t="shared" si="11"/>
        <v>12416.57</v>
      </c>
      <c r="O45" s="7">
        <f t="shared" si="14"/>
        <v>12416.57</v>
      </c>
      <c r="P45" s="269" t="inlineStr">
        <is>
          <t>Добавлены два считывателя Mifare ACR-122U-A9 для комплекта эвакуационных калиток (ИОС5, СО стр.68, поз.63).</t>
        </is>
      </c>
      <c r="Q45" s="38" t="s">
        <v>109</v>
      </c>
      <c r="R45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46" spans="1:18" ht="25.5">
      <c r="A46" s="36">
        <f t="shared" si="1"/>
        <v>33</v>
      </c>
      <c r="B46" s="136">
        <v>6</v>
      </c>
      <c r="C46" s="136"/>
      <c r="D46" s="137" t="s">
        <v>117</v>
      </c>
      <c r="E46" s="137"/>
      <c r="F46" s="138" t="s">
        <v>118</v>
      </c>
      <c r="G46" s="139" t="s">
        <v>26</v>
      </c>
      <c r="H46" s="139"/>
      <c r="I46" s="136">
        <v>1</v>
      </c>
      <c r="J46" s="3">
        <f t="shared" si="10"/>
        <v>1</v>
      </c>
      <c r="K46" s="3"/>
      <c r="L46" s="7">
        <v>5809.04</v>
      </c>
      <c r="M46" s="3"/>
      <c r="N46" s="7">
        <f t="shared" si="11"/>
        <v>5809.04</v>
      </c>
      <c r="O46" s="7">
        <f t="shared" si="14"/>
        <v>5809.04</v>
      </c>
      <c r="P46" s="269" t="inlineStr">
        <is>
          <t>Добавлен один настольный Z-2 USB для поста охраны, как в текстовой части и спецификации.</t>
        </is>
      </c>
      <c r="Q46" s="38" t="s">
        <v>109</v>
      </c>
      <c r="R46" s="38" t="inlineStr">
        <is>
          <t>23/085-И-ИОС5-ТЧ, лист 14; 23/085-И-ИОС5, лист 3; 23/085-И-ИОС5, лист 21; 23/085-И-ИОС5.СО, лист 2; 23/085-И-ИОС5.СО, лист 3</t>
        </is>
      </c>
    </row>
    <row r="47" spans="1:18">
      <c r="A47" s="36">
        <f t="shared" si="1"/>
        <v>34</v>
      </c>
      <c r="B47" s="136">
        <v>7</v>
      </c>
      <c r="C47" s="136"/>
      <c r="D47" s="137" t="s">
        <v>51</v>
      </c>
      <c r="E47" s="137"/>
      <c r="F47" s="138" t="s">
        <v>59</v>
      </c>
      <c r="G47" s="139" t="s">
        <v>24</v>
      </c>
      <c r="H47" s="139"/>
      <c r="I47" s="136">
        <v>5</v>
      </c>
      <c r="J47" s="3">
        <f t="shared" si="13"/>
        <v>5</v>
      </c>
      <c r="K47" s="3"/>
      <c r="L47" s="7" t="n">
        <v>51425.19</v>
      </c>
      <c r="M47" s="3"/>
      <c r="N47" s="7">
        <f t="shared" si="11"/>
        <v>51425.19</v>
      </c>
      <c r="O47" s="7">
        <f t="shared" si="14"/>
        <v>51425.19</v>
      </c>
      <c r="P47" s="269" t="inlineStr">
        <is>
          <t>Добавлены пять монтажей источников бесперебойного питания SKAT-12-3.0 DIN дверных узлов СКУД (ИОС5, СО стр.67, поз.44) по норме установки блока питания и контроля.</t>
        </is>
      </c>
      <c r="Q47" s="38" t="s">
        <v>109</v>
      </c>
      <c r="R47" s="38" t="inlineStr">
        <is>
          <t>23/085-И-ИОС5-ТЧ, лист 14; 23/085-И-ИОС5-ТЧ, лист 15; 23/085-И-ИОС5.СО, лист 2; 23/085-И-ИОС5.РР, лист 5; 23/085-И-ИОС5, приложение Е, лист 1</t>
        </is>
      </c>
    </row>
    <row r="48" spans="1:18" ht="25.5">
      <c r="A48" s="36">
        <f t="shared" si="1"/>
        <v>35</v>
      </c>
      <c r="B48" s="136">
        <v>8</v>
      </c>
      <c r="C48" s="136"/>
      <c r="D48" s="137" t="s">
        <v>119</v>
      </c>
      <c r="E48" s="137"/>
      <c r="F48" s="138" t="s">
        <v>120</v>
      </c>
      <c r="G48" s="139" t="s">
        <v>26</v>
      </c>
      <c r="H48" s="139"/>
      <c r="I48" s="136">
        <v>5</v>
      </c>
      <c r="J48" s="3">
        <f t="shared" si="10"/>
        <v>5</v>
      </c>
      <c r="K48" s="3"/>
      <c r="L48" s="7">
        <v>16686.400000000001</v>
      </c>
      <c r="M48" s="3"/>
      <c r="N48" s="7">
        <f t="shared" si="11"/>
        <v>16686.4</v>
      </c>
      <c r="O48" s="7">
        <f t="shared" si="14"/>
        <v>16686.4</v>
      </c>
      <c r="P48" s="269" t="inlineStr">
        <is>
          <t>Добавлены пять SKAT-12-3.0 DIN для пяти дверных узлов, как в спецификации.</t>
        </is>
      </c>
      <c r="Q48" s="38" t="s">
        <v>109</v>
      </c>
      <c r="R48" s="38" t="inlineStr">
        <is>
          <t>23/085-И-ИОС5-ТЧ, лист 14; 23/085-И-ИОС5-ТЧ, лист 15; 23/085-И-ИОС5.СО, лист 2; 23/085-И-ИОС5.РР, лист 5; 23/085-И-ИОС5, приложение Е, лист 1</t>
        </is>
      </c>
    </row>
    <row r="49" spans="1:18">
      <c r="A49" s="36">
        <f t="shared" si="1"/>
        <v>36</v>
      </c>
      <c r="B49" s="136">
        <v>9</v>
      </c>
      <c r="C49" s="136"/>
      <c r="D49" s="137" t="s">
        <v>121</v>
      </c>
      <c r="E49" s="137"/>
      <c r="F49" s="138" t="s">
        <v>122</v>
      </c>
      <c r="G49" s="139" t="s">
        <v>26</v>
      </c>
      <c r="H49" s="139"/>
      <c r="I49" s="136">
        <v>1</v>
      </c>
      <c r="J49" s="3">
        <f t="shared" si="10"/>
        <v>1</v>
      </c>
      <c r="K49" s="3"/>
      <c r="L49" s="7">
        <v>58116.44</v>
      </c>
      <c r="M49" s="3"/>
      <c r="N49" s="7">
        <f t="shared" si="11"/>
        <v>58116.44</v>
      </c>
      <c r="O49" s="7">
        <f t="shared" si="14"/>
        <v>58116.44</v>
      </c>
      <c r="P49" s="269" t="inlineStr">
        <is>
          <t>Добавлен ИБП «Штиль» ST1102SL центрального узла СКУД (ИОС5, СО стр.67, поз.42).</t>
        </is>
      </c>
      <c r="Q49" s="38" t="s">
        <v>109</v>
      </c>
      <c r="R49" s="38" t="inlineStr">
        <is>
          <t>23/085-И-ИОС5-ТЧ, лист 14; 23/085-И-ИОС5-ТЧ, лист 15; 23/085-И-ИОС5.СО, лист 2; 23/085-И-ИОС5.РР, лист 5; 23/085-И-ИОС5, приложение Е, лист 1</t>
        </is>
      </c>
    </row>
    <row r="50" spans="1:18">
      <c r="A50" s="36">
        <f t="shared" si="1"/>
        <v>37</v>
      </c>
      <c r="B50" s="136">
        <v>11</v>
      </c>
      <c r="C50" s="136"/>
      <c r="D50" s="137" t="s">
        <v>123</v>
      </c>
      <c r="E50" s="137"/>
      <c r="F50" s="138" t="s">
        <v>124</v>
      </c>
      <c r="G50" s="139" t="s">
        <v>26</v>
      </c>
      <c r="H50" s="139"/>
      <c r="I50" s="136">
        <v>5</v>
      </c>
      <c r="J50" s="3">
        <f t="shared" si="10"/>
        <v>5</v>
      </c>
      <c r="K50" s="3"/>
      <c r="L50" s="7">
        <v>4493.96</v>
      </c>
      <c r="M50" s="3"/>
      <c r="N50" s="7">
        <f t="shared" si="11"/>
        <v>4493.96</v>
      </c>
      <c r="O50" s="7">
        <f t="shared" si="14"/>
        <v>4493.96</v>
      </c>
      <c r="P50" s="269" t="inlineStr">
        <is>
          <t>Добавлены пять аккумуляторных батарей 12 В 7 А·ч для источников питания дверных узлов (ИОС5, СО стр.67, поз.45: DT1207 или аналог).</t>
        </is>
      </c>
      <c r="Q50" s="38" t="s">
        <v>109</v>
      </c>
      <c r="R50" s="38" t="inlineStr">
        <is>
          <t>23/085-И-ИОС5-ТЧ, лист 14; 23/085-И-ИОС5-ТЧ, лист 15; 23/085-И-ИОС5.СО, лист 2; 23/085-И-ИОС5.РР, лист 5; 23/085-И-ИОС5, приложение Е, лист 1</t>
        </is>
      </c>
    </row>
    <row r="51" spans="1:18">
      <c r="A51" s="36">
        <f t="shared" si="1"/>
        <v>38</v>
      </c>
      <c r="B51" s="136">
        <v>12</v>
      </c>
      <c r="C51" s="136"/>
      <c r="D51" s="137" t="s">
        <v>71</v>
      </c>
      <c r="E51" s="137"/>
      <c r="F51" s="138" t="s">
        <v>65</v>
      </c>
      <c r="G51" s="139" t="s">
        <v>24</v>
      </c>
      <c r="H51" s="139"/>
      <c r="I51" s="136">
        <v>6</v>
      </c>
      <c r="J51" s="3">
        <f t="shared" si="13"/>
        <v>6</v>
      </c>
      <c r="K51" s="3"/>
      <c r="L51" s="7">
        <v>22477.97</v>
      </c>
      <c r="M51" s="3"/>
      <c r="N51" s="7">
        <f t="shared" si="11"/>
        <v>22477.97</v>
      </c>
      <c r="O51" s="7">
        <f t="shared" si="14"/>
        <v>22477.97</v>
      </c>
      <c r="P51" s="269" t="inlineStr">
        <is>
          <t>Добавлены шесть монтажей устройств разблокировки двери — пять дверных узлов и калитка (ИОС5, СО стр.68, поз.68). НР/СП без понижения: ТСН-2001.12 п.3.4.6 абз.4, 8-0 п.9; объект не эксплуатируется (ПОС, стр.8).</t>
        </is>
      </c>
      <c r="Q51" s="38" t="s">
        <v>109</v>
      </c>
      <c r="R51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52" spans="1:18">
      <c r="A52" s="36">
        <f t="shared" si="1"/>
        <v>39</v>
      </c>
      <c r="B52" s="136">
        <v>13</v>
      </c>
      <c r="C52" s="136"/>
      <c r="D52" s="137" t="s">
        <v>125</v>
      </c>
      <c r="E52" s="137"/>
      <c r="F52" s="138" t="s">
        <v>126</v>
      </c>
      <c r="G52" s="139" t="s">
        <v>26</v>
      </c>
      <c r="H52" s="139"/>
      <c r="I52" s="136">
        <v>6</v>
      </c>
      <c r="J52" s="3">
        <f t="shared" si="10"/>
        <v>6</v>
      </c>
      <c r="K52" s="3"/>
      <c r="L52" s="7">
        <v>6572.01</v>
      </c>
      <c r="M52" s="3"/>
      <c r="N52" s="7">
        <f t="shared" si="11"/>
        <v>6572.01</v>
      </c>
      <c r="O52" s="7">
        <f t="shared" si="14"/>
        <v>6572.01</v>
      </c>
      <c r="P52" s="269" t="inlineStr">
        <is>
          <t>Добавлены шесть устройств разблокировки двери ST-ER115 — пять дверных узлов и калитка; спецификация задаёт Darwin-RSC100G «или аналог» (ИОС5, СО стр.68, поз.68).</t>
        </is>
      </c>
      <c r="Q52" s="38" t="s">
        <v>109</v>
      </c>
      <c r="R52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53" spans="1:18">
      <c r="A53" s="36">
        <f t="shared" si="1"/>
        <v>40</v>
      </c>
      <c r="B53" s="136">
        <v>14</v>
      </c>
      <c r="C53" s="136"/>
      <c r="D53" s="137" t="s">
        <v>38</v>
      </c>
      <c r="E53" s="137"/>
      <c r="F53" s="138" t="s">
        <v>66</v>
      </c>
      <c r="G53" s="139" t="s">
        <v>24</v>
      </c>
      <c r="H53" s="139"/>
      <c r="I53" s="136">
        <v>7</v>
      </c>
      <c r="J53" s="3">
        <f t="shared" si="10"/>
        <v>7</v>
      </c>
      <c r="K53" s="3"/>
      <c r="L53" s="7">
        <v>10214.5</v>
      </c>
      <c r="M53" s="3"/>
      <c r="N53" s="7">
        <f t="shared" si="11"/>
        <v>10214.5</v>
      </c>
      <c r="O53" s="7">
        <f t="shared" si="14"/>
        <v>10214.5</v>
      </c>
      <c r="P53" s="269" t="inlineStr">
        <is>
          <t>Добавлены семь монтажей кнопок «Выход»: шесть сенсорных кнопок пяти дверных узлов и калитки и одна влагозащищённая ST-EX341LW калитки (ИОС5, СО стр.68, поз.65, 69).</t>
        </is>
      </c>
      <c r="Q53" s="38" t="s">
        <v>109</v>
      </c>
      <c r="R53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54" spans="1:18">
      <c r="A54" s="36">
        <f t="shared" si="1"/>
        <v>41</v>
      </c>
      <c r="B54" s="136">
        <v>15</v>
      </c>
      <c r="C54" s="136"/>
      <c r="D54" s="137" t="s">
        <v>127</v>
      </c>
      <c r="E54" s="137"/>
      <c r="F54" s="138" t="s">
        <v>128</v>
      </c>
      <c r="G54" s="139" t="s">
        <v>26</v>
      </c>
      <c r="H54" s="139"/>
      <c r="I54" s="136">
        <v>6</v>
      </c>
      <c r="J54" s="3">
        <f t="shared" ref="J54:J100" si="15">H54+I54</f>
        <v>6</v>
      </c>
      <c r="K54" s="3"/>
      <c r="L54" s="7">
        <v>3117.04</v>
      </c>
      <c r="M54" s="3"/>
      <c r="N54" s="7">
        <f t="shared" ref="N54:N100" si="16">K54+L54+M54</f>
        <v>3117.04</v>
      </c>
      <c r="O54" s="7">
        <f t="shared" ref="O54:O100" si="17">N54-K54</f>
        <v>3117.04</v>
      </c>
      <c r="P54" s="269" t="inlineStr">
        <is>
          <t>Добавлены шесть сенсорных кнопок «Выход» TANTOS TS-Magic — пять дверных узлов и калитка; спецификация задаёт DARWIN-DTS104B «или аналог» (ИОС5, СО стр.68, поз.65).</t>
        </is>
      </c>
      <c r="Q54" s="38" t="s">
        <v>109</v>
      </c>
      <c r="R54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55" spans="1:18" ht="25.5">
      <c r="A55" s="36">
        <f t="shared" si="1"/>
        <v>42</v>
      </c>
      <c r="B55" s="136">
        <v>16</v>
      </c>
      <c r="C55" s="136"/>
      <c r="D55" s="137" t="s">
        <v>129</v>
      </c>
      <c r="E55" s="137"/>
      <c r="F55" s="138" t="s">
        <v>130</v>
      </c>
      <c r="G55" s="139" t="s">
        <v>26</v>
      </c>
      <c r="H55" s="139"/>
      <c r="I55" s="136">
        <v>1</v>
      </c>
      <c r="J55" s="3">
        <f t="shared" si="15"/>
        <v>1</v>
      </c>
      <c r="K55" s="3"/>
      <c r="L55" s="7">
        <v>1520.82</v>
      </c>
      <c r="M55" s="3"/>
      <c r="N55" s="7">
        <f t="shared" si="16"/>
        <v>1520.82</v>
      </c>
      <c r="O55" s="7">
        <f t="shared" si="17"/>
        <v>1520.82</v>
      </c>
      <c r="P55" s="269" t="inlineStr">
        <is>
          <t>Добавлена одна влагозащищённая ST-EX341LW для калитки, как в спецификации.</t>
        </is>
      </c>
      <c r="Q55" s="38" t="s">
        <v>109</v>
      </c>
      <c r="R55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56" spans="1:18" ht="63.75">
      <c r="A56" s="36">
        <f t="shared" si="1"/>
        <v>43</v>
      </c>
      <c r="B56" s="136">
        <v>17</v>
      </c>
      <c r="C56" s="136"/>
      <c r="D56" s="137" t="s">
        <v>72</v>
      </c>
      <c r="E56" s="137"/>
      <c r="F56" s="138" t="s">
        <v>67</v>
      </c>
      <c r="G56" s="139" t="s">
        <v>24</v>
      </c>
      <c r="H56" s="139"/>
      <c r="I56" s="136">
        <v>10</v>
      </c>
      <c r="J56" s="3">
        <f t="shared" si="15"/>
        <v>10</v>
      </c>
      <c r="K56" s="3"/>
      <c r="L56" s="7" t="n">
        <v>13983.17</v>
      </c>
      <c r="M56" s="3"/>
      <c r="N56" s="7">
        <f t="shared" si="16"/>
        <v>13983.17</v>
      </c>
      <c r="O56" s="7">
        <f t="shared" si="17"/>
        <v>13983.17</v>
      </c>
      <c r="P56" s="269" t="inlineStr">
        <is>
          <t>Добавлены десять монтажей магнитоконтактных извещателей; вместе с сохранённым монтажом строки 24 получается 11 по спецификации.</t>
        </is>
      </c>
      <c r="Q56" s="38" t="s">
        <v>109</v>
      </c>
      <c r="R56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57" spans="1:18" ht="38.25">
      <c r="A57" s="36">
        <f t="shared" si="1"/>
        <v>44</v>
      </c>
      <c r="B57" s="136">
        <v>18</v>
      </c>
      <c r="C57" s="136"/>
      <c r="D57" s="137" t="s">
        <v>131</v>
      </c>
      <c r="E57" s="137"/>
      <c r="F57" s="138" t="s">
        <v>132</v>
      </c>
      <c r="G57" s="139" t="s">
        <v>26</v>
      </c>
      <c r="H57" s="139"/>
      <c r="I57" s="136">
        <v>11</v>
      </c>
      <c r="J57" s="3">
        <f t="shared" si="15"/>
        <v>11</v>
      </c>
      <c r="K57" s="3"/>
      <c r="L57" s="7">
        <v>1240.78</v>
      </c>
      <c r="M57" s="3"/>
      <c r="N57" s="7">
        <f t="shared" si="16"/>
        <v>1240.78</v>
      </c>
      <c r="O57" s="7">
        <f t="shared" si="17"/>
        <v>1240.78</v>
      </c>
      <c r="P57" s="269" t="inlineStr">
        <is>
          <t>Добавлены 11 ST-DM110NC-WT: по два на части двупольных дверей и один на калитке; количество совпадает со спецификацией.</t>
        </is>
      </c>
      <c r="Q57" s="38" t="s">
        <v>109</v>
      </c>
      <c r="R57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58" spans="1:18">
      <c r="A58" s="36">
        <f t="shared" si="1"/>
        <v>45</v>
      </c>
      <c r="B58" s="136">
        <v>19</v>
      </c>
      <c r="C58" s="136"/>
      <c r="D58" s="137" t="s">
        <v>23</v>
      </c>
      <c r="E58" s="137"/>
      <c r="F58" s="138" t="s">
        <v>133</v>
      </c>
      <c r="G58" s="139" t="s">
        <v>24</v>
      </c>
      <c r="H58" s="139"/>
      <c r="I58" s="136">
        <v>6</v>
      </c>
      <c r="J58" s="3">
        <f t="shared" si="15"/>
        <v>6</v>
      </c>
      <c r="K58" s="3"/>
      <c r="L58" s="7">
        <v>8441.84</v>
      </c>
      <c r="M58" s="3"/>
      <c r="N58" s="7">
        <f t="shared" si="16"/>
        <v>8441.84</v>
      </c>
      <c r="O58" s="7">
        <f t="shared" si="17"/>
        <v>8441.84</v>
      </c>
      <c r="P58" s="269" t="inlineStr">
        <is>
          <t>Добавлены шесть монтажей исполнительных механизмов под шесть электромагнитных замков; количество совпадает со спецификацией. НР/СП без понижения: ТСН-2001.12 п.3.4.6 абз.4, 8-0 п.9; объект не эксплуатируется (ПОС, стр.8).</t>
        </is>
      </c>
      <c r="Q58" s="38" t="s">
        <v>109</v>
      </c>
      <c r="R58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59" spans="1:18" ht="25.5">
      <c r="A59" s="36">
        <f t="shared" si="1"/>
        <v>46</v>
      </c>
      <c r="B59" s="136">
        <v>20</v>
      </c>
      <c r="C59" s="136"/>
      <c r="D59" s="137" t="s">
        <v>134</v>
      </c>
      <c r="E59" s="137"/>
      <c r="F59" s="138" t="s">
        <v>135</v>
      </c>
      <c r="G59" s="139" t="s">
        <v>26</v>
      </c>
      <c r="H59" s="139"/>
      <c r="I59" s="136">
        <v>6</v>
      </c>
      <c r="J59" s="3">
        <f t="shared" si="15"/>
        <v>6</v>
      </c>
      <c r="K59" s="3"/>
      <c r="L59" s="7">
        <v>17788.330000000002</v>
      </c>
      <c r="M59" s="3"/>
      <c r="N59" s="7">
        <f t="shared" si="16"/>
        <v>17788.33</v>
      </c>
      <c r="O59" s="7">
        <f t="shared" si="17"/>
        <v>17788.33</v>
      </c>
      <c r="P59" s="269" t="inlineStr">
        <is>
          <t>Добавлены шесть Darwin-EML350ELWS — пять дверных узлов и калитка, как в спецификации.</t>
        </is>
      </c>
      <c r="Q59" s="38" t="s">
        <v>109</v>
      </c>
      <c r="R59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60" spans="1:18">
      <c r="A60" s="36">
        <f t="shared" si="1"/>
        <v>47</v>
      </c>
      <c r="B60" s="136">
        <v>21</v>
      </c>
      <c r="C60" s="136"/>
      <c r="D60" s="137" t="s">
        <v>136</v>
      </c>
      <c r="E60" s="137"/>
      <c r="F60" s="138" t="s">
        <v>137</v>
      </c>
      <c r="G60" s="139" t="s">
        <v>24</v>
      </c>
      <c r="H60" s="139"/>
      <c r="I60" s="136">
        <v>6</v>
      </c>
      <c r="J60" s="3">
        <f t="shared" si="15"/>
        <v>6</v>
      </c>
      <c r="K60" s="3"/>
      <c r="L60" s="7">
        <v>20532.71</v>
      </c>
      <c r="M60" s="3"/>
      <c r="N60" s="7">
        <f t="shared" si="16"/>
        <v>20532.71</v>
      </c>
      <c r="O60" s="7">
        <f t="shared" si="17"/>
        <v>20532.71</v>
      </c>
      <c r="P60" s="269" t="inlineStr">
        <is>
          <t>Добавлены шесть монтажей под доводчики ST-DC104-SL — пять дверных узлов и калитка (ИОС5, СО стр.67–68, поз.61, 67). НР/СП без понижения: ТСН-2001.12 п.3.4.6 абз.4, 8-0 п.9; объект не эксплуатируется (ПОС, стр.8).</t>
        </is>
      </c>
      <c r="Q60" s="38" t="s">
        <v>109</v>
      </c>
      <c r="R60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61" spans="1:18" ht="25.5">
      <c r="A61" s="36">
        <f t="shared" si="1"/>
        <v>48</v>
      </c>
      <c r="B61" s="136">
        <v>22</v>
      </c>
      <c r="C61" s="136"/>
      <c r="D61" s="137" t="s">
        <v>138</v>
      </c>
      <c r="E61" s="137"/>
      <c r="F61" s="138" t="s">
        <v>139</v>
      </c>
      <c r="G61" s="139" t="s">
        <v>26</v>
      </c>
      <c r="H61" s="139"/>
      <c r="I61" s="136">
        <v>5</v>
      </c>
      <c r="J61" s="3">
        <f t="shared" si="15"/>
        <v>5</v>
      </c>
      <c r="K61" s="3"/>
      <c r="L61" s="7">
        <v>7524.55</v>
      </c>
      <c r="M61" s="3"/>
      <c r="N61" s="7">
        <f t="shared" si="16"/>
        <v>7524.55</v>
      </c>
      <c r="O61" s="7">
        <f t="shared" si="17"/>
        <v>7524.55</v>
      </c>
      <c r="P61" s="269" t="inlineStr">
        <is>
          <t>Добавлены пять ST-DC104-SL для пяти дверных узлов, как в спецификации.</t>
        </is>
      </c>
      <c r="Q61" s="38" t="s">
        <v>109</v>
      </c>
      <c r="R61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62" spans="1:18" ht="51">
      <c r="A62" s="36">
        <f t="shared" si="1"/>
        <v>49</v>
      </c>
      <c r="B62" s="136">
        <v>23</v>
      </c>
      <c r="C62" s="136"/>
      <c r="D62" s="137" t="s">
        <v>138</v>
      </c>
      <c r="E62" s="137"/>
      <c r="F62" s="138" t="s">
        <v>140</v>
      </c>
      <c r="G62" s="139" t="s">
        <v>26</v>
      </c>
      <c r="H62" s="139"/>
      <c r="I62" s="136">
        <v>1</v>
      </c>
      <c r="J62" s="3">
        <f t="shared" si="15"/>
        <v>1</v>
      </c>
      <c r="K62" s="3"/>
      <c r="L62" s="7">
        <v>1504.91</v>
      </c>
      <c r="M62" s="3"/>
      <c r="N62" s="7">
        <f t="shared" si="16"/>
        <v>1504.91</v>
      </c>
      <c r="O62" s="7">
        <f t="shared" si="17"/>
        <v>1504.91</v>
      </c>
      <c r="P62" s="269" t="inlineStr">
        <is>
          <t>Добавлен один ST-DC104-SL для калитки; вместе со строкой 61 получается шесть доводчиков.</t>
        </is>
      </c>
      <c r="Q62" s="38" t="s">
        <v>109</v>
      </c>
      <c r="R62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63" spans="1:18">
      <c r="A63" s="36">
        <f t="shared" si="1"/>
        <v>50</v>
      </c>
      <c r="B63" s="136">
        <v>24</v>
      </c>
      <c r="C63" s="136"/>
      <c r="D63" s="137" t="s">
        <v>69</v>
      </c>
      <c r="E63" s="137"/>
      <c r="F63" s="138" t="s">
        <v>62</v>
      </c>
      <c r="G63" s="139" t="s">
        <v>19</v>
      </c>
      <c r="H63" s="139"/>
      <c r="I63" s="141">
        <v>4.8914</v>
      </c>
      <c r="J63" s="3">
        <f t="shared" si="15"/>
        <v>4.8914</v>
      </c>
      <c r="K63" s="3"/>
      <c r="L63" s="7">
        <v>148597.07</v>
      </c>
      <c r="M63" s="3"/>
      <c r="N63" s="7">
        <f t="shared" si="16"/>
        <v>148597.07</v>
      </c>
      <c r="O63" s="7">
        <f t="shared" si="17"/>
        <v>148597.07</v>
      </c>
      <c r="P63" s="269" t="inlineStr">
        <is>
          <t>Добавлена прокладка 489,14 м гофротрубы d20 для кабеля СКУД (строка 67): длина кабеля 498,92 м без нормы отхода 2 %; один кабель в одну трубу. Часть проектного объёма 2 539 м (ИОС5, СО стр.70, поз.121), остальной объём учтён в смете 02-01-08. НР/СП без понижения: ТСН-2001.12 п.3.4.6 абз.4, 8-0 п.9; объект не эксплуатируется (ПОС, стр.8).</t>
        </is>
      </c>
      <c r="Q63" s="38" t="s">
        <v>109</v>
      </c>
      <c r="R63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64" spans="1:18">
      <c r="A64" s="36">
        <f t="shared" si="1"/>
        <v>51</v>
      </c>
      <c r="B64" s="136">
        <v>25</v>
      </c>
      <c r="C64" s="136"/>
      <c r="D64" s="137" t="s">
        <v>141</v>
      </c>
      <c r="E64" s="137"/>
      <c r="F64" s="138" t="s">
        <v>142</v>
      </c>
      <c r="G64" s="139" t="s">
        <v>18</v>
      </c>
      <c r="H64" s="139"/>
      <c r="I64" s="136">
        <v>498.9228</v>
      </c>
      <c r="J64" s="3">
        <f t="shared" si="15"/>
        <v>498.9228</v>
      </c>
      <c r="K64" s="3"/>
      <c r="L64" s="7">
        <v>9294.65</v>
      </c>
      <c r="M64" s="3"/>
      <c r="N64" s="7">
        <f t="shared" si="16"/>
        <v>9294.65</v>
      </c>
      <c r="O64" s="7">
        <f t="shared" si="17"/>
        <v>9294.65</v>
      </c>
      <c r="P64" s="269" t="inlineStr">
        <is>
          <t>Добавлено 498,92 м гофротрубы ПВХ d20: 489,14 м прокладки (строка 63) с нормой отхода 2 % (ТСН-2001.4-8, прил. 2, п. 12); часть проектного объёма 2 539 м (ИОС5, СО стр.70, поз.121).</t>
        </is>
      </c>
      <c r="Q64" s="38" t="s">
        <v>109</v>
      </c>
      <c r="R64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65" spans="1:18">
      <c r="A65" s="36">
        <f t="shared" si="1"/>
        <v>52</v>
      </c>
      <c r="B65" s="136">
        <v>26</v>
      </c>
      <c r="C65" s="136"/>
      <c r="D65" s="137" t="s">
        <v>143</v>
      </c>
      <c r="E65" s="137"/>
      <c r="F65" s="138" t="s">
        <v>73</v>
      </c>
      <c r="G65" s="139" t="s">
        <v>26</v>
      </c>
      <c r="H65" s="139"/>
      <c r="I65" s="136">
        <v>489</v>
      </c>
      <c r="J65" s="3">
        <f t="shared" si="15"/>
        <v>489</v>
      </c>
      <c r="K65" s="3"/>
      <c r="L65" s="7">
        <v>10503.62</v>
      </c>
      <c r="M65" s="3"/>
      <c r="N65" s="7">
        <f t="shared" si="16"/>
        <v>10503.62</v>
      </c>
      <c r="O65" s="7">
        <f t="shared" si="17"/>
        <v>10503.62</v>
      </c>
      <c r="P65" s="269" t="inlineStr">
        <is>
          <t>Добавлено 489 держателей d20 — один на метр трубы, как в спецификации (ИОС5, СО стр.70, поз.122: 2 539 шт. на 2 539 м трубы).</t>
        </is>
      </c>
      <c r="Q65" s="38" t="s">
        <v>109</v>
      </c>
      <c r="R65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66" spans="1:18">
      <c r="A66" s="36">
        <f t="shared" si="1"/>
        <v>53</v>
      </c>
      <c r="B66" s="136">
        <v>27</v>
      </c>
      <c r="C66" s="136"/>
      <c r="D66" s="137" t="s">
        <v>70</v>
      </c>
      <c r="E66" s="137"/>
      <c r="F66" s="138" t="s">
        <v>64</v>
      </c>
      <c r="G66" s="139" t="s">
        <v>19</v>
      </c>
      <c r="H66" s="139"/>
      <c r="I66" s="141">
        <v>4.8914</v>
      </c>
      <c r="J66" s="3">
        <f t="shared" si="15"/>
        <v>4.8914</v>
      </c>
      <c r="K66" s="3"/>
      <c r="L66" s="7">
        <v>38200.59</v>
      </c>
      <c r="M66" s="3"/>
      <c r="N66" s="7">
        <f t="shared" si="16"/>
        <v>38200.59</v>
      </c>
      <c r="O66" s="7">
        <f t="shared" si="17"/>
        <v>38200.59</v>
      </c>
      <c r="P66" s="269" t="inlineStr">
        <is>
          <t>Добавлена протяжка 489,14 м кабеля КСРВнг(А)-FRLSLTx 1×2×0,50 в трубе d20 — по длине кабеля строки 67 без нормы отхода (ИОС5, СО стр.70, поз.116, 121). НР/СП без понижения: ТСН-2001.12 п.3.4.6 абз.4, 8-0 п.9; объект не эксплуатируется (ПОС, стр.8).</t>
        </is>
      </c>
      <c r="Q66" s="38" t="s">
        <v>109</v>
      </c>
      <c r="R66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67" spans="1:18">
      <c r="A67" s="36">
        <f t="shared" si="1"/>
        <v>54</v>
      </c>
      <c r="B67" s="136">
        <v>28</v>
      </c>
      <c r="C67" s="136"/>
      <c r="D67" s="137" t="s">
        <v>144</v>
      </c>
      <c r="E67" s="137"/>
      <c r="F67" s="138" t="s">
        <v>145</v>
      </c>
      <c r="G67" s="139" t="s">
        <v>18</v>
      </c>
      <c r="H67" s="139"/>
      <c r="I67" s="141">
        <v>498.92</v>
      </c>
      <c r="J67" s="3">
        <f t="shared" si="15"/>
        <v>498.92</v>
      </c>
      <c r="K67" s="3"/>
      <c r="L67" s="7">
        <v>13713.27</v>
      </c>
      <c r="M67" s="3"/>
      <c r="N67" s="7">
        <f t="shared" si="16"/>
        <v>13713.27</v>
      </c>
      <c r="O67" s="7">
        <f t="shared" si="17"/>
        <v>13713.27</v>
      </c>
      <c r="P67" s="269" t="inlineStr">
        <is>
          <t>Добавлено 498,92 м кабеля КСРВнг(А)-FRLSLTx 1×2×0,50 для линий передачи сигнала «Пожар» на узлы СКУД (ИОС5, стр.19, 30): 489,14 м с нормой отхода 2 % (ТСН-2001.4-8, прил. 2, п. 6); часть проектного объёма 1 387 м (СО стр.70, поз.116), остальные 915,82 м учтены в смете 02-01-08.</t>
        </is>
      </c>
      <c r="Q67" s="38" t="s">
        <v>109</v>
      </c>
      <c r="R67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68" spans="1:18">
      <c r="A68" s="36">
        <f t="shared" si="1"/>
        <v>55</v>
      </c>
      <c r="B68" s="136">
        <v>29</v>
      </c>
      <c r="C68" s="136"/>
      <c r="D68" s="137" t="s">
        <v>146</v>
      </c>
      <c r="E68" s="137"/>
      <c r="F68" s="138" t="s">
        <v>147</v>
      </c>
      <c r="G68" s="139" t="s">
        <v>18</v>
      </c>
      <c r="H68" s="139"/>
      <c r="I68" s="142">
        <v>0</v>
      </c>
      <c r="J68" s="3">
        <f t="shared" si="15"/>
        <v>0</v>
      </c>
      <c r="K68" s="3"/>
      <c r="L68" s="7">
        <v>0</v>
      </c>
      <c r="M68" s="3"/>
      <c r="N68" s="7">
        <f t="shared" si="16"/>
        <v>0</v>
      </c>
      <c r="O68" s="7">
        <f t="shared" si="17"/>
        <v>0</v>
      </c>
      <c r="P68" s="269" t="inlineStr">
        <is>
          <t>Исключено: кабель КСРВнг(А)-FRLSLTx 1×2×0,80 по ИОС5 (СО стр.70, поз.117–118, 1 351 м) относится к СОТС, СОУЭ и ЛСО и полностью учтён в смете 02-01-08 (1 351,82 м).</t>
        </is>
      </c>
      <c r="Q68" s="38" t="s">
        <v>109</v>
      </c>
      <c r="R68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69" spans="1:18">
      <c r="A69" s="36">
        <f t="shared" si="1"/>
        <v>56</v>
      </c>
      <c r="B69" s="136">
        <v>30</v>
      </c>
      <c r="C69" s="136"/>
      <c r="D69" s="137" t="s">
        <v>55</v>
      </c>
      <c r="E69" s="137"/>
      <c r="F69" s="138" t="s">
        <v>61</v>
      </c>
      <c r="G69" s="139" t="s">
        <v>19</v>
      </c>
      <c r="H69" s="139"/>
      <c r="I69" s="142">
        <v>1.3</v>
      </c>
      <c r="J69" s="3">
        <f t="shared" si="15"/>
        <v>1.3</v>
      </c>
      <c r="K69" s="3"/>
      <c r="L69" s="7">
        <v>75115.8</v>
      </c>
      <c r="M69" s="3"/>
      <c r="N69" s="7">
        <f t="shared" si="16"/>
        <v>75115.8</v>
      </c>
      <c r="O69" s="7">
        <f t="shared" si="17"/>
        <v>75115.8</v>
      </c>
      <c r="P69" s="269" t="inlineStr">
        <is>
          <t>Добавлена прокладка 130 м кабель-канала 40×16 мм для кабелей СКУД — часть проектного объёма 710 м (ИОС5, СО стр.70, поз.123); остальные 575 м учтены в смете 02-01-08. НР/СП без понижения: ТСН-2001.12 п.3.4.6 абз.4, 8-0 п.9; объект не эксплуатируется (ПОС, стр.8).</t>
        </is>
      </c>
      <c r="Q69" s="38" t="s">
        <v>109</v>
      </c>
      <c r="R69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70" spans="1:18">
      <c r="A70" s="36">
        <f t="shared" si="1"/>
        <v>57</v>
      </c>
      <c r="B70" s="136">
        <v>31</v>
      </c>
      <c r="C70" s="136"/>
      <c r="D70" s="137" t="s">
        <v>148</v>
      </c>
      <c r="E70" s="137"/>
      <c r="F70" s="138" t="s">
        <v>149</v>
      </c>
      <c r="G70" s="139" t="s">
        <v>18</v>
      </c>
      <c r="H70" s="139"/>
      <c r="I70" s="136">
        <v>130</v>
      </c>
      <c r="J70" s="3">
        <f t="shared" si="15"/>
        <v>130</v>
      </c>
      <c r="K70" s="3"/>
      <c r="L70" s="7">
        <v>15497.01</v>
      </c>
      <c r="M70" s="3"/>
      <c r="N70" s="7">
        <f t="shared" si="16"/>
        <v>15497.01</v>
      </c>
      <c r="O70" s="7">
        <f t="shared" si="17"/>
        <v>15497.01</v>
      </c>
      <c r="P70" s="269" t="inlineStr">
        <is>
          <t>Добавлено 130 м кабель-канала 40×16 мм — часть проектного объёма 710 м (ИОС5, СО стр.70, поз.123); комплектующие кабель-канала (поз.124–127) учтены в смете 02-01-08.</t>
        </is>
      </c>
      <c r="Q70" s="38" t="s">
        <v>109</v>
      </c>
      <c r="R70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71" spans="1:18">
      <c r="A71" s="36">
        <f t="shared" si="1"/>
        <v>58</v>
      </c>
      <c r="B71" s="136">
        <v>32</v>
      </c>
      <c r="C71" s="136"/>
      <c r="D71" s="137" t="s">
        <v>56</v>
      </c>
      <c r="E71" s="137"/>
      <c r="F71" s="138" t="s">
        <v>63</v>
      </c>
      <c r="G71" s="139" t="s">
        <v>19</v>
      </c>
      <c r="H71" s="139"/>
      <c r="I71" s="142">
        <v>1.3</v>
      </c>
      <c r="J71" s="3">
        <f t="shared" si="15"/>
        <v>1.3</v>
      </c>
      <c r="K71" s="3"/>
      <c r="L71" s="7">
        <v>7618.95</v>
      </c>
      <c r="M71" s="3"/>
      <c r="N71" s="7">
        <f t="shared" si="16"/>
        <v>7618.95</v>
      </c>
      <c r="O71" s="7">
        <f t="shared" si="17"/>
        <v>7618.95</v>
      </c>
      <c r="P71" s="269" t="inlineStr">
        <is>
          <t>Добавлена прокладка 130 м кабеля в кабель-канале 40×16 мм (ИОС5, СО стр.70, поз.123; стр.71, поз.129). НР/СП без понижения: ТСН-2001.12 п.3.4.6 абз.4, 8-0 п.9; объект не эксплуатируется (ПОС, стр.8).</t>
        </is>
      </c>
      <c r="Q71" s="38" t="s">
        <v>109</v>
      </c>
      <c r="R71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72" spans="1:18">
      <c r="A72" s="36">
        <f t="shared" si="1"/>
        <v>59</v>
      </c>
      <c r="B72" s="136">
        <v>33</v>
      </c>
      <c r="C72" s="136"/>
      <c r="D72" s="137" t="s">
        <v>150</v>
      </c>
      <c r="E72" s="137"/>
      <c r="F72" s="138" t="inlineStr">
        <is>
          <t>Кабель для СКС и IP-сетей  ParLan U/UTP Cat5e PVCLS нг(А)-LSLTx 4х2х0,52  ООО "Паритет"</t>
        </is>
      </c>
      <c r="G72" s="139" t="s">
        <v>18</v>
      </c>
      <c r="H72" s="139"/>
      <c r="I72" s="136">
        <v>132.6</v>
      </c>
      <c r="J72" s="3">
        <f t="shared" si="15"/>
        <v>132.6</v>
      </c>
      <c r="K72" s="3"/>
      <c r="L72" s="7">
        <v>10758.43</v>
      </c>
      <c r="M72" s="3"/>
      <c r="N72" s="7">
        <f t="shared" si="16"/>
        <v>10758.43</v>
      </c>
      <c r="O72" s="7">
        <f t="shared" si="17"/>
        <v>10758.43</v>
      </c>
      <c r="P72" s="269" t="inlineStr">
        <is>
          <t>Добавлено 132,6 м кабеля ParLan U/UTP Cat5e PVCLS нг(А)-LSLTx 4×2×0,52 для СКУД: 130 м прокладки в коробе (строка 71) с нормой отхода 2 % (ТСН-2001.4-8, прил. 2, п. 6); часть проектного объёма 3 180 м (ИОС5, СО стр.71, поз.129), остальной объём учтён в сметах 02-01-09 и 02-01-10. Цена — минимальная из трёх предложений на LSLTx 4×2×0,52 (96,99 руб./м с НДС, 24.09.2026), пересчёт как в исходной смете: ÷ 1,22 ÷ 10,18 + 2 % заготовительно-складских.</t>
        </is>
      </c>
      <c r="Q72" s="38" t="s">
        <v>109</v>
      </c>
      <c r="R72" s="38" t="inlineStr">
        <is>
          <t>23/085-И-ИОС5-ТЧ, лист 24; 23/085-И-ИОС5-ТЧ, лист 25; 23/085-И-ИОС5, лист 21; 23/085-И-ИОС5, лист 22; 23/085-И-ИОС5, лист 23; 23/085-И-ИОС5, лист 24; 23/085-И-ИОС5, лист 25; 23/085-И-ИОС5.СО, лист 5</t>
        </is>
      </c>
    </row>
    <row r="73" spans="1:18">
      <c r="A73" s="36">
        <f t="shared" si="1"/>
        <v>60</v>
      </c>
      <c r="B73" s="136">
        <v>34</v>
      </c>
      <c r="C73" s="136"/>
      <c r="D73" s="137" t="s">
        <v>23</v>
      </c>
      <c r="E73" s="137"/>
      <c r="F73" s="138" t="s">
        <v>133</v>
      </c>
      <c r="G73" s="139" t="s">
        <v>24</v>
      </c>
      <c r="H73" s="139"/>
      <c r="I73" s="136">
        <v>2</v>
      </c>
      <c r="J73" s="3">
        <f t="shared" si="15"/>
        <v>2</v>
      </c>
      <c r="K73" s="3"/>
      <c r="L73" s="7">
        <v>2813.95</v>
      </c>
      <c r="M73" s="3"/>
      <c r="N73" s="7">
        <f t="shared" si="16"/>
        <v>2813.95</v>
      </c>
      <c r="O73" s="7">
        <f t="shared" si="17"/>
        <v>2813.95</v>
      </c>
      <c r="P73" s="269" t="inlineStr">
        <is>
          <t>Добавлен монтаж двух вызывных панелей видеодомофона CTV-D10 Plus S — вход и калитка (ИОС5, СО стр.68, поз.66); монитор CTV-M1701 S W поста охраны учтён в установке настольной аппаратуры (строка 76). НР/СП без понижения: ТСН-2001.12 п.3.4.6 абз.4, 8-0 п.9; объект не эксплуатируется (ПОС, стр.8).</t>
        </is>
      </c>
      <c r="Q73" s="38" t="s">
        <v>109</v>
      </c>
      <c r="R73" s="38" t="inlineStr">
        <is>
          <t>23/085-И-ИОС5-ТЧ, лист 13; 23/085-И-ИОС5-ТЧ, лист 15; 23/085-И-ИОС5, лист 3; 23/085-И-ИОС5, лист 21; 23/085-И-ИОС5.СО, лист 3</t>
        </is>
      </c>
    </row>
    <row r="74" spans="1:18">
      <c r="A74" s="36">
        <f t="shared" si="1"/>
        <v>61</v>
      </c>
      <c r="B74" s="136">
        <v>35</v>
      </c>
      <c r="C74" s="136"/>
      <c r="D74" s="137" t="s">
        <v>151</v>
      </c>
      <c r="E74" s="137"/>
      <c r="F74" s="138" t="s">
        <v>152</v>
      </c>
      <c r="G74" s="139" t="s">
        <v>26</v>
      </c>
      <c r="H74" s="139"/>
      <c r="I74" s="136">
        <v>2</v>
      </c>
      <c r="J74" s="3">
        <f t="shared" si="15"/>
        <v>2</v>
      </c>
      <c r="K74" s="3"/>
      <c r="L74" s="7">
        <v>7655.36</v>
      </c>
      <c r="M74" s="3"/>
      <c r="N74" s="7">
        <f t="shared" si="16"/>
        <v>7655.36</v>
      </c>
      <c r="O74" s="7">
        <f t="shared" si="17"/>
        <v>7655.36</v>
      </c>
      <c r="P74" s="269" t="inlineStr">
        <is>
          <t>Добавлены две вызывные панели видеодомофона CTV-D10 Plus S — вход и калитка (ИОС5, СО стр.68, поз.66).</t>
        </is>
      </c>
      <c r="Q74" s="38" t="s">
        <v>109</v>
      </c>
      <c r="R74" s="38" t="inlineStr">
        <is>
          <t>23/085-И-ИОС5-ТЧ, лист 13; 23/085-И-ИОС5-ТЧ, лист 15; 23/085-И-ИОС5, лист 3; 23/085-И-ИОС5, лист 21; 23/085-И-ИОС5.СО, лист 3</t>
        </is>
      </c>
    </row>
    <row r="75" spans="1:18">
      <c r="A75" s="36">
        <f t="shared" si="1"/>
        <v>62</v>
      </c>
      <c r="B75" s="136">
        <v>36</v>
      </c>
      <c r="C75" s="136"/>
      <c r="D75" s="137" t="s">
        <v>153</v>
      </c>
      <c r="E75" s="137"/>
      <c r="F75" s="138" t="s">
        <v>154</v>
      </c>
      <c r="G75" s="139" t="s">
        <v>26</v>
      </c>
      <c r="H75" s="139"/>
      <c r="I75" s="136">
        <v>1</v>
      </c>
      <c r="J75" s="3">
        <f t="shared" si="15"/>
        <v>1</v>
      </c>
      <c r="K75" s="3"/>
      <c r="L75" s="7">
        <v>4857.2700000000004</v>
      </c>
      <c r="M75" s="3"/>
      <c r="N75" s="7">
        <f t="shared" si="16"/>
        <v>4857.27</v>
      </c>
      <c r="O75" s="7">
        <f t="shared" si="17"/>
        <v>4857.27</v>
      </c>
      <c r="P75" s="269" t="inlineStr">
        <is>
          <t>Добавлен монитор видеодомофона CTV-M1701 S W на посту охраны (ИОС5, СО стр.68, поз.78).</t>
        </is>
      </c>
      <c r="Q75" s="38" t="s">
        <v>109</v>
      </c>
      <c r="R75" s="38" t="inlineStr">
        <is>
          <t>23/085-И-ИОС5-ТЧ, лист 13; 23/085-И-ИОС5-ТЧ, лист 15; 23/085-И-ИОС5, лист 3; 23/085-И-ИОС5, лист 21; 23/085-И-ИОС5.СО, лист 3</t>
        </is>
      </c>
    </row>
    <row r="76" spans="1:18">
      <c r="A76" s="36">
        <f t="shared" si="1"/>
        <v>63</v>
      </c>
      <c r="B76" s="136">
        <v>37</v>
      </c>
      <c r="C76" s="136"/>
      <c r="D76" s="137" t="s">
        <v>155</v>
      </c>
      <c r="E76" s="137"/>
      <c r="F76" s="138" t="s">
        <v>156</v>
      </c>
      <c r="G76" s="139" t="s">
        <v>24</v>
      </c>
      <c r="H76" s="139"/>
      <c r="I76" s="136">
        <v>4</v>
      </c>
      <c r="J76" s="3">
        <f t="shared" si="15"/>
        <v>4</v>
      </c>
      <c r="K76" s="3"/>
      <c r="L76" s="7">
        <v>7451</v>
      </c>
      <c r="M76" s="3"/>
      <c r="N76" s="7">
        <f t="shared" si="16"/>
        <v>7451</v>
      </c>
      <c r="O76" s="7">
        <f t="shared" si="17"/>
        <v>7451</v>
      </c>
      <c r="P76" s="269" t="inlineStr">
        <is>
          <t>Добавлены четыре установки настольной аппаратуры поста охраны: мини-ПК Azerty, монитор 27", беспроводная клавиатура с мышью, монитор видеодомофона CTV-M1701 S W (ИОС5, СО стр.67–68, поз.40, 73, 75, 78). НР/СП без понижения: ТСН-2001.12 п.3.4.6 абз.4, 8-0 п.9; объект не эксплуатируется (ПОС, стр.8).</t>
        </is>
      </c>
      <c r="Q76" s="38" t="s">
        <v>109</v>
      </c>
      <c r="R76" s="38" t="inlineStr">
        <is>
          <t>23/085-И-ИОС5-ТЧ, лист 14; 23/085-И-ИОС5, лист 3; 23/085-И-ИОС5, лист 21; 23/085-И-ИОС5.СО, лист 2; 23/085-И-ИОС5.СО, лист 3</t>
        </is>
      </c>
    </row>
    <row r="77" spans="1:18">
      <c r="A77" s="36">
        <f t="shared" ref="A77:A100" si="18">A76+1</f>
        <v>64</v>
      </c>
      <c r="B77" s="136">
        <v>38</v>
      </c>
      <c r="C77" s="136"/>
      <c r="D77" s="137" t="s">
        <v>157</v>
      </c>
      <c r="E77" s="137"/>
      <c r="F77" s="138" t="s">
        <v>158</v>
      </c>
      <c r="G77" s="139" t="s">
        <v>26</v>
      </c>
      <c r="H77" s="139"/>
      <c r="I77" s="136">
        <v>1</v>
      </c>
      <c r="J77" s="3">
        <f t="shared" si="15"/>
        <v>1</v>
      </c>
      <c r="K77" s="3"/>
      <c r="L77" s="7">
        <v>68674.47</v>
      </c>
      <c r="M77" s="3"/>
      <c r="N77" s="7">
        <f t="shared" si="16"/>
        <v>68674.47</v>
      </c>
      <c r="O77" s="7">
        <f t="shared" si="17"/>
        <v>68674.47</v>
      </c>
      <c r="P77" s="269" t="inlineStr">
        <is>
          <t>Добавлен мини-ПК Azerty AZ-0037-16-256 поста охраны (ИОС5, СО стр.67, поз.40); программное обеспечение CloudLink ACS из состава той же позиции учтено отдельной строкой.</t>
        </is>
      </c>
      <c r="Q77" s="38" t="s">
        <v>109</v>
      </c>
      <c r="R77" s="38" t="inlineStr">
        <is>
          <t>23/085-И-ИОС5-ТЧ, лист 14; 23/085-И-ИОС5, лист 3; 23/085-И-ИОС5, лист 21; 23/085-И-ИОС5.СО, лист 2; 23/085-И-ИОС5.СО, лист 3</t>
        </is>
      </c>
    </row>
    <row r="78" spans="1:18">
      <c r="A78" s="36">
        <f t="shared" si="18"/>
        <v>65</v>
      </c>
      <c r="B78" s="136">
        <v>39</v>
      </c>
      <c r="C78" s="136"/>
      <c r="D78" s="137" t="s">
        <v>159</v>
      </c>
      <c r="E78" s="137"/>
      <c r="F78" s="138" t="s">
        <v>160</v>
      </c>
      <c r="G78" s="139" t="s">
        <v>26</v>
      </c>
      <c r="H78" s="139"/>
      <c r="I78" s="136">
        <v>1</v>
      </c>
      <c r="J78" s="3">
        <f t="shared" si="15"/>
        <v>1</v>
      </c>
      <c r="K78" s="3"/>
      <c r="L78" s="7">
        <v>849415.76</v>
      </c>
      <c r="M78" s="3"/>
      <c r="N78" s="7">
        <f t="shared" si="16"/>
        <v>849415.76</v>
      </c>
      <c r="O78" s="7">
        <f t="shared" si="17"/>
        <v>849415.76</v>
      </c>
      <c r="P78" s="269" t="inlineStr">
        <is>
          <t>Добавлен комплект программного обеспечения CloudLink ACS: Net Server 2.6, Admin 2.6, Operator, Entry 1 — 2 шт. (ИОС5, стр.18–19; СО стр.67, поз.40).</t>
        </is>
      </c>
      <c r="Q78" s="38" t="s">
        <v>109</v>
      </c>
      <c r="R78" s="38" t="inlineStr">
        <is>
          <t>23/085-И-ИОС5-ТЧ, лист 14; 23/085-И-ИОС5, лист 3; 23/085-И-ИОС5, лист 21; 23/085-И-ИОС5.СО, лист 2; 23/085-И-ИОС5.СО, лист 3</t>
        </is>
      </c>
    </row>
    <row r="79" spans="1:18">
      <c r="A79" s="36">
        <f t="shared" si="18"/>
        <v>66</v>
      </c>
      <c r="B79" s="136">
        <v>40</v>
      </c>
      <c r="C79" s="136"/>
      <c r="D79" s="137" t="s">
        <v>161</v>
      </c>
      <c r="E79" s="137"/>
      <c r="F79" s="138" t="s">
        <v>162</v>
      </c>
      <c r="G79" s="139" t="s">
        <v>26</v>
      </c>
      <c r="H79" s="139"/>
      <c r="I79" s="136">
        <v>1</v>
      </c>
      <c r="J79" s="3">
        <f t="shared" si="15"/>
        <v>1</v>
      </c>
      <c r="K79" s="3"/>
      <c r="L79" s="7">
        <v>12942.33</v>
      </c>
      <c r="M79" s="3"/>
      <c r="N79" s="7">
        <f t="shared" si="16"/>
        <v>12942.33</v>
      </c>
      <c r="O79" s="7">
        <f t="shared" si="17"/>
        <v>12942.33</v>
      </c>
      <c r="P79" s="269" t="inlineStr">
        <is>
          <t>Добавлен один монитор 27" Samsung поста охраны (ИОС5, СО стр.68, поз.73).</t>
        </is>
      </c>
      <c r="Q79" s="38" t="s">
        <v>109</v>
      </c>
      <c r="R79" s="38" t="inlineStr">
        <is>
          <t>23/085-И-ИОС5-ТЧ, лист 14; 23/085-И-ИОС5, лист 3; 23/085-И-ИОС5, лист 21; 23/085-И-ИОС5.СО, лист 2; 23/085-И-ИОС5.СО, лист 3</t>
        </is>
      </c>
    </row>
    <row r="80" spans="1:18" ht="63.75">
      <c r="A80" s="36">
        <f t="shared" si="18"/>
        <v>67</v>
      </c>
      <c r="B80" s="136">
        <v>41</v>
      </c>
      <c r="C80" s="136"/>
      <c r="D80" s="137" t="s">
        <v>163</v>
      </c>
      <c r="E80" s="137"/>
      <c r="F80" s="138" t="s">
        <v>164</v>
      </c>
      <c r="G80" s="139" t="s">
        <v>26</v>
      </c>
      <c r="H80" s="139"/>
      <c r="I80" s="136">
        <v>1</v>
      </c>
      <c r="J80" s="3">
        <f t="shared" si="15"/>
        <v>1</v>
      </c>
      <c r="K80" s="3"/>
      <c r="L80" s="7">
        <v>17046.88</v>
      </c>
      <c r="M80" s="3"/>
      <c r="N80" s="7">
        <f t="shared" si="16"/>
        <v>17046.88</v>
      </c>
      <c r="O80" s="7">
        <f t="shared" si="17"/>
        <v>17046.88</v>
      </c>
      <c r="P80" s="269" t="inlineStr">
        <is>
          <t>Добавлен один маршрутизатор RB2011IL-RM для центрального узла СКУД, как в спецификации.</t>
        </is>
      </c>
      <c r="Q80" s="38" t="s">
        <v>109</v>
      </c>
      <c r="R80" s="38" t="inlineStr">
        <is>
          <t>23/085-И-ИОС5-ТЧ, лист 14; 23/085-И-ИОС5, лист 3; 23/085-И-ИОС5, лист 21; 23/085-И-ИОС5.СО, лист 2; 23/085-И-ИОС5.СО, лист 3</t>
        </is>
      </c>
    </row>
    <row r="81" spans="1:18" ht="63.75">
      <c r="A81" s="36">
        <f t="shared" si="18"/>
        <v>68</v>
      </c>
      <c r="B81" s="136">
        <v>42</v>
      </c>
      <c r="C81" s="136"/>
      <c r="D81" s="137" t="s">
        <v>165</v>
      </c>
      <c r="E81" s="137"/>
      <c r="F81" s="138" t="s">
        <v>166</v>
      </c>
      <c r="G81" s="139" t="s">
        <v>26</v>
      </c>
      <c r="H81" s="139"/>
      <c r="I81" s="136">
        <v>1</v>
      </c>
      <c r="J81" s="3">
        <f t="shared" si="15"/>
        <v>1</v>
      </c>
      <c r="K81" s="3"/>
      <c r="L81" s="7">
        <v>253397.68</v>
      </c>
      <c r="M81" s="3"/>
      <c r="N81" s="7">
        <f t="shared" si="16"/>
        <v>253397.68</v>
      </c>
      <c r="O81" s="7">
        <f t="shared" si="17"/>
        <v>253397.68</v>
      </c>
      <c r="P81" s="269" t="inlineStr">
        <is>
          <t>Добавлен один Ethernet-коммутатор DARWIN-S063PD282404M, как в спецификации.</t>
        </is>
      </c>
      <c r="Q81" s="38" t="s">
        <v>109</v>
      </c>
      <c r="R81" s="38" t="inlineStr">
        <is>
          <t>23/085-И-ИОС5-ТЧ, лист 14; 23/085-И-ИОС5, лист 3; 23/085-И-ИОС5, лист 21; 23/085-И-ИОС5.СО, лист 2; 23/085-И-ИОС5.СО, лист 3</t>
        </is>
      </c>
    </row>
    <row r="82" spans="1:18" ht="38.25">
      <c r="A82" s="36">
        <f t="shared" si="18"/>
        <v>69</v>
      </c>
      <c r="B82" s="136">
        <v>43</v>
      </c>
      <c r="C82" s="136"/>
      <c r="D82" s="137" t="s">
        <v>167</v>
      </c>
      <c r="E82" s="137"/>
      <c r="F82" s="138" t="s">
        <v>168</v>
      </c>
      <c r="G82" s="139" t="s">
        <v>26</v>
      </c>
      <c r="H82" s="139"/>
      <c r="I82" s="136">
        <v>1</v>
      </c>
      <c r="J82" s="3">
        <f t="shared" si="15"/>
        <v>1</v>
      </c>
      <c r="K82" s="3"/>
      <c r="L82" s="7">
        <v>2147.7800000000002</v>
      </c>
      <c r="M82" s="3"/>
      <c r="N82" s="7">
        <f t="shared" si="16"/>
        <v>2147.78</v>
      </c>
      <c r="O82" s="7">
        <f t="shared" si="17"/>
        <v>2147.78</v>
      </c>
      <c r="P82" s="269" t="inlineStr">
        <is>
          <t>Добавлен один комплект Logitech Wireless Combo MK220 для поста охраны, как в спецификации.</t>
        </is>
      </c>
      <c r="Q82" s="38" t="s">
        <v>109</v>
      </c>
      <c r="R82" s="38" t="inlineStr">
        <is>
          <t>23/085-И-ИОС5-ТЧ, лист 14; 23/085-И-ИОС5, лист 3; 23/085-И-ИОС5, лист 21; 23/085-И-ИОС5.СО, лист 2; 23/085-И-ИОС5.СО, лист 3</t>
        </is>
      </c>
    </row>
    <row r="83" spans="1:18">
      <c r="A83" s="36">
        <f t="shared" si="18"/>
        <v>70</v>
      </c>
      <c r="B83" s="136">
        <v>44</v>
      </c>
      <c r="C83" s="136"/>
      <c r="D83" s="137" t="s">
        <v>71</v>
      </c>
      <c r="E83" s="137"/>
      <c r="F83" s="138" t="s">
        <v>65</v>
      </c>
      <c r="G83" s="139" t="s">
        <v>24</v>
      </c>
      <c r="H83" s="139"/>
      <c r="I83" s="136">
        <v>3</v>
      </c>
      <c r="J83" s="3">
        <f t="shared" si="15"/>
        <v>3</v>
      </c>
      <c r="K83" s="3"/>
      <c r="L83" s="7">
        <v>11238.98</v>
      </c>
      <c r="M83" s="3"/>
      <c r="N83" s="7">
        <f t="shared" si="16"/>
        <v>11238.98</v>
      </c>
      <c r="O83" s="7">
        <f t="shared" si="17"/>
        <v>11238.98</v>
      </c>
      <c r="P83" s="269" t="inlineStr">
        <is>
          <t>Добавлены три монтажа сигнально-блокировочных устройств под три ключевых переключателя поста охраны; количество совпадает со спецификацией. НР/СП без понижения: ТСН-2001.12 п.3.4.6 абз.4, 8-0 п.9; объект не эксплуатируется (ПОС, стр.8).</t>
        </is>
      </c>
      <c r="Q83" s="38" t="s">
        <v>109</v>
      </c>
      <c r="R83" s="38" t="inlineStr">
        <is>
          <t>23/085-И-ИОС5-ТЧ, лист 14; 23/085-И-ИОС5, лист 3; 23/085-И-ИОС5, лист 21; 23/085-И-ИОС5.СО, лист 2; 23/085-И-ИОС5.СО, лист 3</t>
        </is>
      </c>
    </row>
    <row r="84" spans="1:18" ht="63.75">
      <c r="A84" s="36">
        <f t="shared" si="18"/>
        <v>71</v>
      </c>
      <c r="B84" s="136">
        <v>45</v>
      </c>
      <c r="C84" s="136"/>
      <c r="D84" s="137" t="s">
        <v>169</v>
      </c>
      <c r="E84" s="137"/>
      <c r="F84" s="138" t="s">
        <v>170</v>
      </c>
      <c r="G84" s="139" t="s">
        <v>26</v>
      </c>
      <c r="H84" s="139"/>
      <c r="I84" s="136">
        <v>3</v>
      </c>
      <c r="J84" s="3">
        <f t="shared" si="15"/>
        <v>3</v>
      </c>
      <c r="K84" s="3"/>
      <c r="L84" s="7">
        <v>18309.95</v>
      </c>
      <c r="M84" s="3"/>
      <c r="N84" s="7">
        <f t="shared" si="16"/>
        <v>18309.95</v>
      </c>
      <c r="O84" s="7">
        <f t="shared" si="17"/>
        <v>18309.95</v>
      </c>
      <c r="P84" s="269" t="inlineStr">
        <is>
          <t>Добавлены три ST-ES120SM, как в спецификации.</t>
        </is>
      </c>
      <c r="Q84" s="38" t="s">
        <v>109</v>
      </c>
      <c r="R84" s="38" t="inlineStr">
        <is>
          <t>23/085-И-ИОС5-ТЧ, лист 14; 23/085-И-ИОС5, лист 3; 23/085-И-ИОС5, лист 21; 23/085-И-ИОС5.СО, лист 2; 23/085-И-ИОС5.СО, лист 3</t>
        </is>
      </c>
    </row>
    <row r="85" spans="1:18">
      <c r="A85" s="36">
        <f t="shared" si="18"/>
        <v>72</v>
      </c>
      <c r="B85" s="136">
        <v>46</v>
      </c>
      <c r="C85" s="136"/>
      <c r="D85" s="137" t="s">
        <v>52</v>
      </c>
      <c r="E85" s="137"/>
      <c r="F85" s="138" t="s">
        <v>171</v>
      </c>
      <c r="G85" s="139" t="s">
        <v>24</v>
      </c>
      <c r="H85" s="139"/>
      <c r="I85" s="136">
        <v>6</v>
      </c>
      <c r="J85" s="3">
        <f t="shared" si="15"/>
        <v>6</v>
      </c>
      <c r="K85" s="3"/>
      <c r="L85" s="7" t="n">
        <v>77019.82</v>
      </c>
      <c r="M85" s="3"/>
      <c r="N85" s="7">
        <f t="shared" si="16"/>
        <v>77019.82</v>
      </c>
      <c r="O85" s="7">
        <f t="shared" si="17"/>
        <v>77019.82</v>
      </c>
      <c r="P85" s="269" t="inlineStr">
        <is>
          <t>Добавлены шесть монтажей шкафов: телекоммуникационный шкаф Landau 18U центрального узла и пять металлических корпусов ЩМП-1-1 дверных узлов (ИОС5, СО стр.67, поз.30, 43).</t>
        </is>
      </c>
      <c r="Q85" s="38" t="s">
        <v>109</v>
      </c>
      <c r="R85" s="38" t="inlineStr">
        <is>
          <t>23/085-И-ИОС5-ТЧ, лист 14; 23/085-И-ИОС5, лист 3; 23/085-И-ИОС5, лист 21; 23/085-И-ИОС5.СО, лист 2; 23/085-И-ИОС5.СО, лист 3</t>
        </is>
      </c>
    </row>
    <row r="86" spans="1:18">
      <c r="A86" s="36">
        <f t="shared" si="18"/>
        <v>73</v>
      </c>
      <c r="B86" s="136">
        <v>47</v>
      </c>
      <c r="C86" s="136"/>
      <c r="D86" s="137" t="s">
        <v>172</v>
      </c>
      <c r="E86" s="137"/>
      <c r="F86" s="138" t="s">
        <v>173</v>
      </c>
      <c r="G86" s="139" t="s">
        <v>26</v>
      </c>
      <c r="H86" s="139"/>
      <c r="I86" s="136">
        <v>1</v>
      </c>
      <c r="J86" s="3">
        <f t="shared" si="15"/>
        <v>1</v>
      </c>
      <c r="K86" s="3"/>
      <c r="L86" s="7">
        <v>29869.63</v>
      </c>
      <c r="M86" s="3"/>
      <c r="N86" s="7">
        <f t="shared" si="16"/>
        <v>29869.63</v>
      </c>
      <c r="O86" s="7">
        <f t="shared" si="17"/>
        <v>29869.63</v>
      </c>
      <c r="P86" s="269" t="inlineStr">
        <is>
          <t>Добавлен один телекоммуникационный шкаф Landau 18U центрального узла (ИОС5, СО стр.67, поз.30); полка Landau-SF1U25 этого шкафа — строка 101.</t>
        </is>
      </c>
      <c r="Q86" s="38" t="s">
        <v>109</v>
      </c>
      <c r="R86" s="38" t="inlineStr">
        <is>
          <t>23/085-И-ИОС5-ТЧ, лист 14; 23/085-И-ИОС5, лист 3; 23/085-И-ИОС5, лист 21; 23/085-И-ИОС5.СО, лист 2; 23/085-И-ИОС5.СО, лист 3</t>
        </is>
      </c>
    </row>
    <row r="87" spans="1:18">
      <c r="A87" s="36">
        <f t="shared" si="18"/>
        <v>74</v>
      </c>
      <c r="B87" s="136">
        <v>48</v>
      </c>
      <c r="C87" s="136"/>
      <c r="D87" s="137" t="s">
        <v>174</v>
      </c>
      <c r="E87" s="137"/>
      <c r="F87" s="138" t="s">
        <v>175</v>
      </c>
      <c r="G87" s="139" t="s">
        <v>26</v>
      </c>
      <c r="H87" s="139"/>
      <c r="I87" s="136">
        <v>5</v>
      </c>
      <c r="J87" s="3">
        <f t="shared" si="15"/>
        <v>5</v>
      </c>
      <c r="K87" s="3"/>
      <c r="L87" s="7">
        <v>24886.03</v>
      </c>
      <c r="M87" s="3"/>
      <c r="N87" s="7">
        <f t="shared" si="16"/>
        <v>24886.03</v>
      </c>
      <c r="O87" s="7">
        <f t="shared" si="17"/>
        <v>24886.03</v>
      </c>
      <c r="P87" s="269" t="inlineStr">
        <is>
          <t>Добавлены пять металлических корпусов ЩМП-1-1 дверных узлов (ИОС5, СО стр.67, поз.43). Комплектующие узлов СКУД — автоматы, шины, DIN-панели и DIN-рейки, реле с разъёмами, диоды (СО стр.67, поз.49–60) — учтены в смете 02-01-02.</t>
        </is>
      </c>
      <c r="Q87" s="38" t="s">
        <v>109</v>
      </c>
      <c r="R87" s="38" t="inlineStr">
        <is>
          <t>23/085-И-ИОС5-ТЧ, лист 14; 23/085-И-ИОС5, лист 3; 23/085-И-ИОС5, лист 21; 23/085-И-ИОС5.СО, лист 2; 23/085-И-ИОС5.СО, лист 3</t>
        </is>
      </c>
    </row>
    <row r="88" spans="1:18" ht="38.25">
      <c r="A88" s="36">
        <f t="shared" si="18"/>
        <v>75</v>
      </c>
      <c r="B88" s="136">
        <v>49</v>
      </c>
      <c r="C88" s="136"/>
      <c r="D88" s="137" t="s">
        <v>176</v>
      </c>
      <c r="E88" s="137"/>
      <c r="F88" s="138" t="s">
        <v>177</v>
      </c>
      <c r="G88" s="139" t="s">
        <v>26</v>
      </c>
      <c r="H88" s="139"/>
      <c r="I88" s="136">
        <v>1</v>
      </c>
      <c r="J88" s="3">
        <f t="shared" si="15"/>
        <v>1</v>
      </c>
      <c r="K88" s="3"/>
      <c r="L88" s="7">
        <v>1498.29</v>
      </c>
      <c r="M88" s="3"/>
      <c r="N88" s="7">
        <f t="shared" si="16"/>
        <v>1498.29</v>
      </c>
      <c r="O88" s="7">
        <f t="shared" si="17"/>
        <v>1498.29</v>
      </c>
      <c r="P88" s="269" t="inlineStr">
        <is>
          <t>Добавлен один щёточный ввод LANDAU-BCE01 центрального шкафа, как в спецификации.</t>
        </is>
      </c>
      <c r="Q88" s="38" t="s">
        <v>109</v>
      </c>
      <c r="R88" s="38" t="inlineStr">
        <is>
          <t>23/085-И-ИОС5-ТЧ, лист 14; 23/085-И-ИОС5, лист 3; 23/085-И-ИОС5, лист 21; 23/085-И-ИОС5.СО, лист 2; 23/085-И-ИОС5.СО, лист 3</t>
        </is>
      </c>
    </row>
    <row r="89" spans="1:18">
      <c r="A89" s="36">
        <f t="shared" si="18"/>
        <v>76</v>
      </c>
      <c r="B89" s="136">
        <v>50</v>
      </c>
      <c r="C89" s="136"/>
      <c r="D89" s="137" t="s">
        <v>178</v>
      </c>
      <c r="E89" s="137"/>
      <c r="F89" s="138" t="s">
        <v>179</v>
      </c>
      <c r="G89" s="139" t="s">
        <v>24</v>
      </c>
      <c r="H89" s="139"/>
      <c r="I89" s="136">
        <v>1</v>
      </c>
      <c r="J89" s="3">
        <f t="shared" si="15"/>
        <v>1</v>
      </c>
      <c r="K89" s="3"/>
      <c r="L89" s="7">
        <v>3044.22</v>
      </c>
      <c r="M89" s="3"/>
      <c r="N89" s="7">
        <f t="shared" si="16"/>
        <v>3044.22</v>
      </c>
      <c r="O89" s="7">
        <f t="shared" si="17"/>
        <v>3044.22</v>
      </c>
      <c r="P89" s="269" t="inlineStr">
        <is>
          <t>Добавлен монтаж вентиляторного блока Landau-1949AF4C телекоммуникационного шкафа (ИОС5, СО стр.67, поз.31). НР/СП без понижения: ТСН-2001.12 п.3.4.6 абз.4, 8-0 п.9; объект не эксплуатируется (ПОС, стр.8).</t>
        </is>
      </c>
      <c r="Q89" s="38" t="s">
        <v>109</v>
      </c>
      <c r="R89" s="38" t="inlineStr">
        <is>
          <t>23/085-И-ИОС5-ТЧ, лист 14; 23/085-И-ИОС5, лист 3; 23/085-И-ИОС5, лист 21; 23/085-И-ИОС5.СО, лист 2; 23/085-И-ИОС5.СО, лист 3</t>
        </is>
      </c>
    </row>
    <row r="90" spans="1:18" ht="63.75">
      <c r="A90" s="36">
        <f t="shared" si="18"/>
        <v>77</v>
      </c>
      <c r="B90" s="136">
        <v>51</v>
      </c>
      <c r="C90" s="136"/>
      <c r="D90" s="137" t="s">
        <v>180</v>
      </c>
      <c r="E90" s="137"/>
      <c r="F90" s="138" t="s">
        <v>181</v>
      </c>
      <c r="G90" s="139" t="s">
        <v>26</v>
      </c>
      <c r="H90" s="139"/>
      <c r="I90" s="136">
        <v>1</v>
      </c>
      <c r="J90" s="3">
        <f t="shared" si="15"/>
        <v>1</v>
      </c>
      <c r="K90" s="3"/>
      <c r="L90" s="7">
        <v>22661.17</v>
      </c>
      <c r="M90" s="3"/>
      <c r="N90" s="7">
        <f t="shared" si="16"/>
        <v>22661.17</v>
      </c>
      <c r="O90" s="7">
        <f t="shared" si="17"/>
        <v>22661.17</v>
      </c>
      <c r="P90" s="269" t="inlineStr">
        <is>
          <t>Добавлен один вентиляторный блок Landau-1949AF4C, как в спецификации.</t>
        </is>
      </c>
      <c r="Q90" s="38" t="s">
        <v>109</v>
      </c>
      <c r="R90" s="38" t="inlineStr">
        <is>
          <t>23/085-И-ИОС5-ТЧ, лист 14; 23/085-И-ИОС5, лист 3; 23/085-И-ИОС5, лист 21; 23/085-И-ИОС5.СО, лист 2; 23/085-И-ИОС5.СО, лист 3</t>
        </is>
      </c>
    </row>
    <row r="91" spans="1:18" ht="51">
      <c r="A91" s="36">
        <f t="shared" si="18"/>
        <v>78</v>
      </c>
      <c r="B91" s="136">
        <v>52</v>
      </c>
      <c r="C91" s="136"/>
      <c r="D91" s="137" t="s">
        <v>182</v>
      </c>
      <c r="E91" s="137"/>
      <c r="F91" s="138" t="s">
        <v>183</v>
      </c>
      <c r="G91" s="139" t="s">
        <v>26</v>
      </c>
      <c r="H91" s="139"/>
      <c r="I91" s="136">
        <v>1</v>
      </c>
      <c r="J91" s="3">
        <f t="shared" si="15"/>
        <v>1</v>
      </c>
      <c r="K91" s="3"/>
      <c r="L91" s="7">
        <v>1016.68</v>
      </c>
      <c r="M91" s="3"/>
      <c r="N91" s="7">
        <f t="shared" si="16"/>
        <v>1016.68</v>
      </c>
      <c r="O91" s="7">
        <f t="shared" si="17"/>
        <v>1016.68</v>
      </c>
      <c r="P91" s="269" t="inlineStr">
        <is>
          <t>Добавлен один крепёжный комплект Landau-FPFP-50, как в спецификации.</t>
        </is>
      </c>
      <c r="Q91" s="38" t="s">
        <v>109</v>
      </c>
      <c r="R91" s="38" t="inlineStr">
        <is>
          <t>23/085-И-ИОС5-ТЧ, лист 14; 23/085-И-ИОС5, лист 3; 23/085-И-ИОС5, лист 21; 23/085-И-ИОС5.СО, лист 2; 23/085-И-ИОС5.СО, лист 3</t>
        </is>
      </c>
    </row>
    <row r="92" spans="1:18">
      <c r="A92" s="36">
        <f t="shared" si="18"/>
        <v>79</v>
      </c>
      <c r="B92" s="136">
        <v>53</v>
      </c>
      <c r="C92" s="136"/>
      <c r="D92" s="137" t="s">
        <v>184</v>
      </c>
      <c r="E92" s="137"/>
      <c r="F92" s="138" t="s">
        <v>185</v>
      </c>
      <c r="G92" s="139" t="s">
        <v>24</v>
      </c>
      <c r="H92" s="139"/>
      <c r="I92" s="136">
        <v>3</v>
      </c>
      <c r="J92" s="3">
        <f t="shared" si="15"/>
        <v>3</v>
      </c>
      <c r="K92" s="3"/>
      <c r="L92" s="7">
        <v>9794.0300000000007</v>
      </c>
      <c r="M92" s="3"/>
      <c r="N92" s="7">
        <f t="shared" si="16"/>
        <v>9794.03</v>
      </c>
      <c r="O92" s="7">
        <f t="shared" si="17"/>
        <v>9794.03</v>
      </c>
      <c r="P92" s="269" t="inlineStr">
        <is>
          <t>Добавлены три установки изделий на готовые места стойки: патч-панель LANDAU-PPR24D1U и два кабельных органайзера LANDAU-CM1M540 (ИОС5, СО стр.67, поз.34, 35).</t>
        </is>
      </c>
      <c r="Q92" s="38" t="s">
        <v>109</v>
      </c>
      <c r="R92" s="38" t="inlineStr">
        <is>
          <t>23/085-И-ИОС5-ТЧ, лист 14; 23/085-И-ИОС5, лист 3; 23/085-И-ИОС5, лист 21; 23/085-И-ИОС5.СО, лист 2; 23/085-И-ИОС5.СО, лист 3</t>
        </is>
      </c>
    </row>
    <row r="93" spans="1:18" ht="51">
      <c r="A93" s="36">
        <f t="shared" si="18"/>
        <v>80</v>
      </c>
      <c r="B93" s="136">
        <v>54</v>
      </c>
      <c r="C93" s="136"/>
      <c r="D93" s="137" t="s">
        <v>186</v>
      </c>
      <c r="E93" s="137"/>
      <c r="F93" s="138" t="s">
        <v>187</v>
      </c>
      <c r="G93" s="139" t="s">
        <v>26</v>
      </c>
      <c r="H93" s="139"/>
      <c r="I93" s="136">
        <v>1</v>
      </c>
      <c r="J93" s="3">
        <f t="shared" si="15"/>
        <v>1</v>
      </c>
      <c r="K93" s="3"/>
      <c r="L93" s="7">
        <v>2316.7600000000002</v>
      </c>
      <c r="M93" s="3"/>
      <c r="N93" s="7">
        <f t="shared" si="16"/>
        <v>2316.76</v>
      </c>
      <c r="O93" s="7">
        <f t="shared" si="17"/>
        <v>2316.76</v>
      </c>
      <c r="P93" s="269" t="inlineStr">
        <is>
          <t>Добавлена одна патч-панель LANDAU-PPR24D1U, как в спецификации.</t>
        </is>
      </c>
      <c r="Q93" s="38" t="s">
        <v>109</v>
      </c>
      <c r="R93" s="38" t="inlineStr">
        <is>
          <t>23/085-И-ИОС5-ТЧ, лист 14; 23/085-И-ИОС5, лист 3; 23/085-И-ИОС5, лист 21; 23/085-И-ИОС5.СО, лист 2; 23/085-И-ИОС5.СО, лист 3</t>
        </is>
      </c>
    </row>
    <row r="94" spans="1:18" ht="38.25">
      <c r="A94" s="36">
        <f t="shared" si="18"/>
        <v>81</v>
      </c>
      <c r="B94" s="136">
        <v>55</v>
      </c>
      <c r="C94" s="136"/>
      <c r="D94" s="137" t="s">
        <v>188</v>
      </c>
      <c r="E94" s="137"/>
      <c r="F94" s="138" t="s">
        <v>189</v>
      </c>
      <c r="G94" s="139" t="s">
        <v>26</v>
      </c>
      <c r="H94" s="139"/>
      <c r="I94" s="136">
        <v>2</v>
      </c>
      <c r="J94" s="3">
        <f t="shared" si="15"/>
        <v>2</v>
      </c>
      <c r="K94" s="3"/>
      <c r="L94" s="7">
        <v>857.36</v>
      </c>
      <c r="M94" s="3"/>
      <c r="N94" s="7">
        <f t="shared" si="16"/>
        <v>857.36</v>
      </c>
      <c r="O94" s="7">
        <f t="shared" si="17"/>
        <v>857.36</v>
      </c>
      <c r="P94" s="269" t="inlineStr">
        <is>
          <t>Добавлены два кабельных органайзера LANDAU-CM1M540, как в спецификации.</t>
        </is>
      </c>
      <c r="Q94" s="38" t="s">
        <v>109</v>
      </c>
      <c r="R94" s="38" t="inlineStr">
        <is>
          <t>23/085-И-ИОС5-ТЧ, лист 14; 23/085-И-ИОС5, лист 3; 23/085-И-ИОС5, лист 21; 23/085-И-ИОС5.СО, лист 2; 23/085-И-ИОС5.СО, лист 3</t>
        </is>
      </c>
    </row>
    <row r="95" spans="1:18" ht="63.75">
      <c r="A95" s="36">
        <f t="shared" si="18"/>
        <v>82</v>
      </c>
      <c r="B95" s="136">
        <v>56</v>
      </c>
      <c r="C95" s="136"/>
      <c r="D95" s="137" t="s">
        <v>190</v>
      </c>
      <c r="E95" s="137"/>
      <c r="F95" s="138" t="s">
        <v>191</v>
      </c>
      <c r="G95" s="139" t="s">
        <v>26</v>
      </c>
      <c r="H95" s="139"/>
      <c r="I95" s="136">
        <v>1</v>
      </c>
      <c r="J95" s="3">
        <f t="shared" si="15"/>
        <v>1</v>
      </c>
      <c r="K95" s="3"/>
      <c r="L95" s="7">
        <v>17611.71</v>
      </c>
      <c r="M95" s="3"/>
      <c r="N95" s="7">
        <f t="shared" si="16"/>
        <v>17611.71</v>
      </c>
      <c r="O95" s="7">
        <f t="shared" si="17"/>
        <v>17611.71</v>
      </c>
      <c r="P95" s="269" t="inlineStr">
        <is>
          <t>Добавлен один комплект KVM TLN-HiKM2+RLN-HiKM2, как в спецификации.</t>
        </is>
      </c>
      <c r="Q95" s="38" t="s">
        <v>109</v>
      </c>
      <c r="R95" s="38" t="inlineStr">
        <is>
          <t>23/085-И-ИОС5-ТЧ, лист 14; 23/085-И-ИОС5, лист 3; 23/085-И-ИОС5, лист 21; 23/085-И-ИОС5.СО, лист 2; 23/085-И-ИОС5.СО, лист 3</t>
        </is>
      </c>
    </row>
    <row r="96" spans="1:18" ht="25.5">
      <c r="A96" s="36">
        <f t="shared" si="18"/>
        <v>83</v>
      </c>
      <c r="B96" s="136">
        <v>57</v>
      </c>
      <c r="C96" s="136"/>
      <c r="D96" s="137" t="s">
        <v>192</v>
      </c>
      <c r="E96" s="137"/>
      <c r="F96" s="138" t="s">
        <v>193</v>
      </c>
      <c r="G96" s="139" t="s">
        <v>26</v>
      </c>
      <c r="H96" s="139"/>
      <c r="I96" s="136">
        <v>11</v>
      </c>
      <c r="J96" s="3">
        <f t="shared" si="15"/>
        <v>11</v>
      </c>
      <c r="K96" s="3"/>
      <c r="L96" s="7">
        <v>3216.07</v>
      </c>
      <c r="M96" s="3"/>
      <c r="N96" s="7">
        <f t="shared" si="16"/>
        <v>3216.07</v>
      </c>
      <c r="O96" s="7">
        <f t="shared" si="17"/>
        <v>3216.07</v>
      </c>
      <c r="P96" s="269" t="inlineStr">
        <is>
          <t>Добавлены 11 патч-кордов Landau-810D1CL-1, как в спецификации.</t>
        </is>
      </c>
      <c r="Q96" s="38" t="s">
        <v>109</v>
      </c>
      <c r="R96" s="38" t="inlineStr">
        <is>
          <t>23/085-И-ИОС5-ТЧ, лист 14; 23/085-И-ИОС5, лист 3; 23/085-И-ИОС5, лист 21; 23/085-И-ИОС5.СО, лист 2; 23/085-И-ИОС5.СО, лист 3</t>
        </is>
      </c>
    </row>
    <row r="97" spans="1:18">
      <c r="A97" s="36">
        <f t="shared" si="18"/>
        <v>84</v>
      </c>
      <c r="B97" s="136">
        <v>58</v>
      </c>
      <c r="C97" s="136"/>
      <c r="D97" s="137" t="s">
        <v>194</v>
      </c>
      <c r="E97" s="137"/>
      <c r="F97" s="138" t="s">
        <v>195</v>
      </c>
      <c r="G97" s="139" t="s">
        <v>26</v>
      </c>
      <c r="H97" s="139"/>
      <c r="I97" s="136">
        <v>5</v>
      </c>
      <c r="J97" s="3">
        <f t="shared" si="15"/>
        <v>5</v>
      </c>
      <c r="K97" s="3"/>
      <c r="L97" s="7">
        <v>4247.6099999999997</v>
      </c>
      <c r="M97" s="3"/>
      <c r="N97" s="7">
        <f t="shared" si="16"/>
        <v>4247.61</v>
      </c>
      <c r="O97" s="7">
        <f t="shared" si="17"/>
        <v>4247.61</v>
      </c>
      <c r="P97" s="269" t="inlineStr">
        <is>
          <t>Добавлены пять аккумуляторных отсеков AO-1/7 DIN для АКБ дверных узлов (ИОС5, СО стр.67, поз.46).</t>
        </is>
      </c>
      <c r="Q97" s="38" t="s">
        <v>109</v>
      </c>
      <c r="R97" s="38" t="inlineStr">
        <is>
          <t>23/085-И-ИОС5-ТЧ, лист 14; 23/085-И-ИОС5-ТЧ, лист 15; 23/085-И-ИОС5.СО, лист 2; 23/085-И-ИОС5.РР, лист 5; 23/085-И-ИОС5, приложение Е, лист 1</t>
        </is>
      </c>
    </row>
    <row r="98" spans="1:18">
      <c r="A98" s="36">
        <f t="shared" si="18"/>
        <v>85</v>
      </c>
      <c r="B98" s="136">
        <v>59</v>
      </c>
      <c r="C98" s="136"/>
      <c r="D98" s="137" t="s">
        <v>196</v>
      </c>
      <c r="E98" s="137"/>
      <c r="F98" s="138" t="s">
        <v>197</v>
      </c>
      <c r="G98" s="139" t="s">
        <v>24</v>
      </c>
      <c r="H98" s="139"/>
      <c r="I98" s="136">
        <v>2</v>
      </c>
      <c r="J98" s="3">
        <f t="shared" si="15"/>
        <v>2</v>
      </c>
      <c r="K98" s="3"/>
      <c r="L98" s="7">
        <v>33098.08</v>
      </c>
      <c r="M98" s="3"/>
      <c r="N98" s="7">
        <f t="shared" si="16"/>
        <v>33098.08</v>
      </c>
      <c r="O98" s="7">
        <f t="shared" si="17"/>
        <v>33098.08</v>
      </c>
      <c r="P98" s="269" t="inlineStr">
        <is>
          <t>Добавлены два монтажа напольного оборудования: съёмное ограждение Praktika 500 мм и комплект эвакуационных калиток ММГН КЛ 1200 (ИОС5, стр.18; СО стр.68, поз.70, 71). НР/СП без понижения: ТСН-2001.12 п.3.4.6 абз.4, 8-0 п.9; объект не эксплуатируется (ПОС, стр.8).</t>
        </is>
      </c>
      <c r="Q98" s="38" t="s">
        <v>109</v>
      </c>
      <c r="R98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99" spans="1:18" ht="25.5">
      <c r="A99" s="36">
        <f t="shared" si="18"/>
        <v>86</v>
      </c>
      <c r="B99" s="136">
        <v>60</v>
      </c>
      <c r="C99" s="136"/>
      <c r="D99" s="137" t="s">
        <v>198</v>
      </c>
      <c r="E99" s="137"/>
      <c r="F99" s="138" t="s">
        <v>199</v>
      </c>
      <c r="G99" s="139" t="s">
        <v>26</v>
      </c>
      <c r="H99" s="139"/>
      <c r="I99" s="136">
        <v>1</v>
      </c>
      <c r="J99" s="3">
        <f t="shared" si="15"/>
        <v>1</v>
      </c>
      <c r="K99" s="3"/>
      <c r="L99" s="7">
        <v>18841.55</v>
      </c>
      <c r="M99" s="3"/>
      <c r="N99" s="7">
        <f t="shared" si="16"/>
        <v>18841.55</v>
      </c>
      <c r="O99" s="7">
        <f t="shared" si="17"/>
        <v>18841.55</v>
      </c>
      <c r="P99" s="269" t="inlineStr">
        <is>
          <t>Добавлено одно съёмное ограждение Praktika 500 мм, как в спецификации.</t>
        </is>
      </c>
      <c r="Q99" s="38" t="s">
        <v>109</v>
      </c>
      <c r="R99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100" spans="1:18" ht="51">
      <c r="A100" s="36">
        <f t="shared" si="18"/>
        <v>87</v>
      </c>
      <c r="B100" s="136">
        <v>61</v>
      </c>
      <c r="C100" s="136"/>
      <c r="D100" s="137" t="s">
        <v>200</v>
      </c>
      <c r="E100" s="137"/>
      <c r="F100" s="138" t="s">
        <v>201</v>
      </c>
      <c r="G100" s="139" t="s">
        <v>26</v>
      </c>
      <c r="H100" s="139"/>
      <c r="I100" s="136">
        <v>1</v>
      </c>
      <c r="J100" s="3">
        <f t="shared" si="15"/>
        <v>1</v>
      </c>
      <c r="K100" s="3"/>
      <c r="L100" s="7">
        <v>930178.13</v>
      </c>
      <c r="M100" s="3"/>
      <c r="N100" s="7">
        <f t="shared" si="16"/>
        <v>930178.13</v>
      </c>
      <c r="O100" s="7">
        <f t="shared" si="17"/>
        <v>930178.13</v>
      </c>
      <c r="P100" s="269" t="inlineStr">
        <is>
          <t>Добавлен один комплект автоматических эвакуационных калиток ММГН Блокпост КЛ 1200, как в текстовой части, схеме и спецификации.</t>
        </is>
      </c>
      <c r="Q100" s="38" t="s">
        <v>109</v>
      </c>
      <c r="R100" s="38" t="inlineStr">
        <is>
          <t>23/085-И-ИОС5-ТЧ, лист 13; 23/085-И-ИОС5-ТЧ, лист 14; 23/085-И-ИОС5, лист 3; 23/085-И-ИОС5, лист 21; 23/085-И-ИОС5, лист 22; 23/085-И-ИОС5, лист 23; 23/085-И-ИОС5, лист 24; 23/085-И-ИОС5, лист 25; 23/085-И-ИОС5.СО, лист 2; 23/085-И-ИОС5.СО, лист 3</t>
        </is>
      </c>
    </row>
    <row r="101" spans="1:18">
      <c r="A101" s="36">
        <f>A100+1</f>
        <v>88</v>
      </c>
      <c r="B101" s="136"/>
      <c r="C101" s="136"/>
      <c r="D101" s="137" t="inlineStr">
        <is>
          <t>КА П.26.1</t>
        </is>
      </c>
      <c r="E101" s="137"/>
      <c r="F101" s="138" t="inlineStr">
        <is>
          <t>Полка перфорированная консольная 1U, глубина 250мм Landau-SF1U25</t>
        </is>
      </c>
      <c r="G101" s="139" t="inlineStr">
        <is>
          <t>ШТ</t>
        </is>
      </c>
      <c r="H101" s="139"/>
      <c r="I101" s="136">
        <v>1</v>
      </c>
      <c r="J101" s="3">
        <f>H101+I101</f>
        <v>1</v>
      </c>
      <c r="K101" s="3"/>
      <c r="L101" s="7">
        <v>1116.85</v>
      </c>
      <c r="M101" s="3"/>
      <c r="N101" s="7">
        <f>K101+L101+M101</f>
        <v>1116.85</v>
      </c>
      <c r="O101" s="7">
        <f>N101-K101</f>
        <v>1116.85</v>
      </c>
      <c r="P101" s="269" t="inlineStr">
        <is>
          <t>Добавлена одна перфорированная консольная полка 1U Landau-SF1U25 телекоммуникационного шкафа центрального узла (ИОС5, СО стр.67, поз.38).</t>
        </is>
      </c>
      <c r="Q101" s="38" t="s">
        <v>109</v>
      </c>
      <c r="R101" s="38" t="inlineStr">
        <is>
          <t>23/085-И-ИОС5.СО, лист 2</t>
        </is>
      </c>
    </row>
    <row r="102" spans="1:18" s="26" customFormat="1">
      <c r="A102" s="188" t="s">
        <v>21</v>
      </c>
      <c r="B102" s="189"/>
      <c r="C102" s="189"/>
      <c r="D102" s="190"/>
      <c r="E102" s="47"/>
      <c r="F102" s="47"/>
      <c r="G102" s="229"/>
      <c r="H102" s="48"/>
      <c r="I102" s="48"/>
      <c r="J102" s="48"/>
      <c r="K102" s="271">
        <f>SUM(K11:K101)</f>
        <v>44191.71</v>
      </c>
      <c r="L102" s="271">
        <f>SUM(L11:L101)</f>
        <v>3204933.21</v>
      </c>
      <c r="M102" s="271">
        <f>SUM(M11:M101)</f>
        <v>-41713.76</v>
      </c>
      <c r="N102" s="271">
        <f>SUM(N11:N101)</f>
        <v>3207411.16</v>
      </c>
      <c r="O102" s="271">
        <f>SUM(O11:O101)</f>
        <v>3163219.45</v>
      </c>
      <c r="P102" s="47"/>
      <c r="Q102" s="47"/>
      <c r="R102" s="47"/>
    </row>
    <row r="103" spans="1:18">
      <c r="N103" s="41"/>
      <c r="O103" s="41"/>
    </row>
    <row r="104" spans="1:18">
      <c r="B104" s="191" t="s">
        <v>22</v>
      </c>
      <c r="C104" s="191"/>
      <c r="D104" s="191"/>
      <c r="L104" s="41"/>
      <c r="N104" s="41"/>
      <c r="O104" s="41"/>
    </row>
    <row r="106" spans="1:18">
      <c r="K106" s="272">
        <v>44191.71</v>
      </c>
      <c r="L106" s="267">
        <v>3204933.21</v>
      </c>
      <c r="M106" s="273">
        <v>-41713.76</v>
      </c>
      <c r="N106" s="274">
        <f>SUM(K106:M106)</f>
        <v>3207411.16</v>
      </c>
      <c r="O106" s="49"/>
      <c r="P106" s="47" t="inlineStr">
        <is>
          <t>Контроль: итоги ЛСР 02-01-07 (добавленная и исключаемая) против строки ИТОГО</t>
        </is>
      </c>
    </row>
    <row r="107" spans="1:18">
      <c r="K107" s="128">
        <f t="shared" ref="K107:L107" si="22">K106-K102</f>
        <v>0</v>
      </c>
      <c r="L107" s="128">
        <f t="shared" si="22"/>
        <v>0</v>
      </c>
      <c r="M107" s="128">
        <f>M106-M102</f>
        <v>0</v>
      </c>
      <c r="N107" s="128">
        <f>N106-N102</f>
        <v>0</v>
      </c>
      <c r="O107" s="35"/>
    </row>
    <row r="108" spans="1:18" ht="15">
      <c r="L108" s="186"/>
      <c r="M108" s="187"/>
      <c r="N108" s="35"/>
      <c r="O108" s="35"/>
    </row>
    <row r="109" spans="1:18">
      <c r="L109" s="35"/>
      <c r="M109" s="35"/>
      <c r="N109" s="35"/>
      <c r="O109" s="35"/>
    </row>
    <row r="110" spans="1:18">
      <c r="L110" s="35"/>
      <c r="M110" s="35"/>
      <c r="N110" s="35"/>
      <c r="O110" s="35"/>
    </row>
    <row r="111" spans="1:18">
      <c r="L111" s="35"/>
      <c r="M111" s="35"/>
      <c r="N111" s="35"/>
      <c r="O111" s="35"/>
    </row>
  </sheetData>
  <mergeCells count="19">
    <mergeCell ref="B10:F10"/>
    <mergeCell ref="B41:E41"/>
    <mergeCell ref="B40:E40"/>
    <mergeCell ref="L108:M108"/>
    <mergeCell ref="A102:D102"/>
    <mergeCell ref="B104:D104"/>
    <mergeCell ref="A1:R1"/>
    <mergeCell ref="A4:H4"/>
    <mergeCell ref="K6:N6"/>
    <mergeCell ref="O6:O7"/>
    <mergeCell ref="P6:P7"/>
    <mergeCell ref="Q6:R6"/>
    <mergeCell ref="A9:H9"/>
    <mergeCell ref="A6:A7"/>
    <mergeCell ref="B6:B7"/>
    <mergeCell ref="C6:D6"/>
    <mergeCell ref="E6:F6"/>
    <mergeCell ref="H6:J6"/>
    <mergeCell ref="G6:G7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2026-06-09T10:09:24Z</cp:lastPrinted>
  <dcterms:created xsi:type="dcterms:W3CDTF">2024-06-20T13:41:56Z</dcterms:created>
  <dcterms:modified xsi:type="dcterms:W3CDTF">2026-06-09T11:05:43Z</dcterms:modified>
</cp:coreProperties>
</file>