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165" windowWidth="6960" windowHeight="11955"/>
  </bookViews>
  <sheets>
    <sheet name="Table 3" sheetId="3" r:id="rId1"/>
  </sheets>
  <definedNames>
    <definedName name="_xlnm.Print_Titles" localSheetId="0">'Table 3'!$8:$8</definedName>
    <definedName name="_xlnm.Print_Area" localSheetId="0">'Table 3'!$A$1:$R$77</definedName>
  </definedNames>
  <calcPr calcId="145621" calcMode="auto" fullCalcOnLoad="1" forceFullCalc="1"/>
</workbook>
</file>

<file path=xl/sharedStrings.xml><?xml version="1.0" encoding="utf-8"?>
<sst xmlns="http://schemas.openxmlformats.org/spreadsheetml/2006/main" count="331" uniqueCount="155">
  <si>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</si>
  <si>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</si>
  <si>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</si>
  <si>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</si>
  <si>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</si>
  <si>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</si>
  <si>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</si>
  <si>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</si>
  <si>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</si>
  <si>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</si>
  <si>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</si>
  <si>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</si>
  <si>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</si>
  <si>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</si>
  <si>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</si>
  <si>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</si>
  <si>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1 ШТ.</t>
  </si>
  <si>
    <t>Ед. изм.</t>
  </si>
  <si>
    <t>ШТ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</si>
  <si>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</si>
  <si>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шт.</t>
  </si>
  <si>
    <t>ИТОГО</t>
  </si>
  <si>
    <t>Составил:</t>
  </si>
  <si>
    <t>1  ШТ.</t>
  </si>
  <si>
    <t>4.11-7-1</t>
  </si>
  <si>
    <t>АППАРАТУРА НАСТОЛЬНАЯ, АППАРАТ НАСТОЛЬНЫЙ МАССОЙ: ДО 0.015 Т</t>
  </si>
  <si>
    <t>компл.</t>
  </si>
  <si>
    <t>Установка аппарата настольного массой до 0,015 т</t>
  </si>
  <si>
    <t>Видеонаблюдение</t>
  </si>
  <si>
    <t>Работы, предусмотренные сметами 2018 г.
ЛС №02-01-09_искл, ЛС № 02-01-09 (2018 г.), частично ЛС № 02-01-09_доб.
Нумерация по ЛС № 02-01-09_2018 г, (по доб. работам - по ЛС № 02-01-09_доб. - указана в скобках)</t>
  </si>
  <si>
    <t>Раздел 1. Видеонаблюдение</t>
  </si>
  <si>
    <t>4.10-174-2
Доп.28</t>
  </si>
  <si>
    <t>КАМЕРЫ ВИДЕОНАБЛЮДЕНИЯ: НАРУЖНАЯ</t>
  </si>
  <si>
    <t>10 ШТ.</t>
  </si>
  <si>
    <t>Прайс-лист Лист 35</t>
  </si>
  <si>
    <t>IP-камера корпусная уличная BD4680RV     Ц: 29900/1,18/4,11</t>
  </si>
  <si>
    <t>4.10-174-1
Доп.28</t>
  </si>
  <si>
    <t>КАМЕРЫ ВИДЕОНАБЛЮДЕНИЯ: ВНУТРЕННЯЯ</t>
  </si>
  <si>
    <t>Прайс-лист Лист 33</t>
  </si>
  <si>
    <t>Видеокамера IP Beward B2710DVZ   Ц: 23400/1,18/4,11</t>
  </si>
  <si>
    <t>Прайс-лист Лист 24, корректировка эксперта</t>
  </si>
  <si>
    <t>Монитор Samsung S24E390HL  Ц: 8475/1,18/4,11</t>
  </si>
  <si>
    <t>4.10-70-23</t>
  </si>
  <si>
    <t>АППАРАТУРА ЦВЕТНОГО ТЕЛЕВИДЕНИЯ: УСТРОЙСТВО ВИДЕОКОНТРОЛЬНОЕ</t>
  </si>
  <si>
    <t>13-1-2-279
Доп.12</t>
  </si>
  <si>
    <t>Коммутатор промышленный модульный 28-портовый для монтажа в 19" стойку типа IKS-6728A-4GTXSFP-HV-T; 8 портов 10/100BaseT(X), 4 комбо-порта 10/100/1000BaseT(X) (RJ45 + SFP), 2 слота для модулей Fast Ethernet, 2 изолированных источника питания (85-264 VDC), IP30, габаритные размеры 440x44x280 мм  (Коммутатор STW-02404HP)</t>
  </si>
  <si>
    <t>Прайс-лист Лист 19, корректировка эксперта</t>
  </si>
  <si>
    <t>IP видеорегистратор BDR24VP8  Ц: 31487/1,18/4,11</t>
  </si>
  <si>
    <t>4.11-12-1</t>
  </si>
  <si>
    <t>СЪЕМНЫЕ И ВЫДВИЖНЫЕ БЛОКИ (МОДУЛИ, ЯЧЕЙКИ, ТЭЗ), МАССА: ДО 0,005 Т</t>
  </si>
  <si>
    <t>Прайс-лист Лист 28,корректировка эксперта</t>
  </si>
  <si>
    <t>6 ТБ Жесткий диск WD Purple IntelliPower [WD60PURX]   Ц: 14635/1,18/4,11</t>
  </si>
  <si>
    <t>Прайс-лист Лист 26</t>
  </si>
  <si>
    <t>Модуль SFP Beward ML-30T   Ц:1500/1,18/5,23</t>
  </si>
  <si>
    <t>4.10-19-6</t>
  </si>
  <si>
    <t>ОТДЕЛЬНО УСТАНАВЛИВАЕМЫЕ: ПРЕОБРАЗОВАТЕЛЬ ИЛИ БЛОК ПИТАНИЯ</t>
  </si>
  <si>
    <t>13-1-1-608
Доп.12</t>
  </si>
  <si>
    <t>Источник бесперебойного питания 1400 Вт/2000 ВА для монтажа в стойку 2 U; Напряжение 230 В, интерфейсный порт DB-9 RS-232, с монтажными рельсами SURTRK, габаритные размеры не более 85х432х483 мм  (Исток ИДП-1-1/1-1-220-ТА)</t>
  </si>
  <si>
    <t>13-1-4-8</t>
  </si>
  <si>
    <t>Компьютеры: (станция персональная тип 1) процессор: Intel® Core™ i5-3570 Processor; cache 6 Мб, частота 3,4 ГГц; оперативная память: RAM 4 Гб, HDD 1 Тб; графика NVIDIA® GeForce® GTX 650/2 Гб VRAM; привод оптический DVD-RW; совместимость с M/B: Micro ATX &amp; Standard ATX; отсеки: внешние 3х5.25”; 1х3.5”, внутренние: 4х3.5”/1x2.5” (из 1х3.5”); слоты расширения 7; блок питания ATX 12V Form Factor, PS2/500W; интерфейс: 2хUSB 2.0, Audio; операционная система: Microsoft® Windows® 7 Home Premium; габаритные размеры 445х415х190 мм (ПК DNS Office 001 + клавиатура+мышь)</t>
  </si>
  <si>
    <t>4.10-32-1</t>
  </si>
  <si>
    <t>СТОЙКА, ПОЛУСТОЙКА, КАРКАС СТОЙКИ ИЛИ ШКАФ, МАССА ДО 100 КГ</t>
  </si>
  <si>
    <t>13-1-1-287</t>
  </si>
  <si>
    <t>Шкафы телеуправления с ДПС: с 1-им разъединителем управления Шкаф телеуправления одним разъединителем с дежурного поста сигнализации; по чертежу проектного института; размеры 600х600х350 мм (шкаф телекоммуникационный ШРН-М-12.500.1 + кабельный органайзер горизонтальный + патч-панель)</t>
  </si>
  <si>
    <t>4.11-1-2</t>
  </si>
  <si>
    <t>КОНСТРУКЦИИ ДЛЯ УСТАНОВКИ ПРИБОРОВ И СРЕДСТВ АВТОМАТИЗАЦИИ МАССОЙ: ДО 2 КГ</t>
  </si>
  <si>
    <t>13-1-2-254
доп.11</t>
  </si>
  <si>
    <t>Кронштейн типа 6500ММК, универсальный; Комплект поставки: основание - 1 шт., Т-образный держатель - 4 шт., крепежные болты М6 - 2 шт., шайбы пружинные М6 - 2 шт., крепежные винты М4 -3 шт., шестигранные гайки М4 -3 шт., шайба М4 - 6 шт., пружинная шайба М4 - 3 шт (Настольный телескопический поворотно-наклонный кронштейн для двух мониторов)</t>
  </si>
  <si>
    <t>13-1-7-19</t>
  </si>
  <si>
    <t>Кронштейн потолочный (крепление) для проекционного оборудования, длина 430-650 мм Возможность точной регулировки изображения, угол поворота 360 градусов, нагрузка до 10 кг, высота 430-650 мм (кронштейн настенный для крепления купольных видеокамер)</t>
  </si>
  <si>
    <t>Раздел 2. Монтажные материалы и кабельные изделия</t>
  </si>
  <si>
    <t>6.69-5-1</t>
  </si>
  <si>
    <t>ПРОБИВКА БОРОЗД В КИРПИЧНЫХ СТЕНАХ, ПЛОЩАДЬ СЕЧЕНИЯ ДО 20 СМ2</t>
  </si>
  <si>
    <t>100 М БОРОЗД</t>
  </si>
  <si>
    <t>6.69-10-4</t>
  </si>
  <si>
    <t>ЗАДЕЛКА БОРОЗД В БЕТОННЫХ СТЕНАХ, ШИРИНОЙ ДО 50 ММ, ГЛУБИНОЙ ДО 20 ММ</t>
  </si>
  <si>
    <t>6.69-10-6</t>
  </si>
  <si>
    <t>ЗАДЕЛКА БОРОЗД В БЕТОННЫХ СТЕНАХ, ДОБАВЛЯТЬ НА КАЖДЫЕ СЛЕДУЮЩИЕ 10 ММ ГЛУБИНЫ К ПОЗ. 69-10-4</t>
  </si>
  <si>
    <t>4.8-288-2
Доп.19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</si>
  <si>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</si>
  <si>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100 М</t>
  </si>
  <si>
    <t>4.8-288-4
Доп.19</t>
  </si>
  <si>
    <t>ТРУБЫ ГОФРИРОВАННЫЕ ПОЛИВИНИЛХЛОРИДНЫЕ НАРУЖНЫМ ДИАМЕТРОМ 32 ММ ОТКРЫТО ПО СТЕНАМ И ПОТОЛКАМ С УСТАНОВКОЙ СОЕДИНИТЕЛЬНЫХ КОРОБОК</t>
  </si>
  <si>
    <t>4.8-280-1</t>
  </si>
  <si>
    <t>ПРОКЛАДКА ПЛАСТИКОВОГО КАБЕЛЬ-КАНАЛА ПО КИРПИЧНОМУ ОСНОВАНИЮ</t>
  </si>
  <si>
    <t>4.8-175-2
Доп.15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</si>
  <si>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6 ММ2</t>
  </si>
  <si>
    <t>4.8-175-9
Доп.15</t>
  </si>
  <si>
    <t>ЗАТЯГИВАНИЕ ПРОВОДОВ И КАБЕЛЕЙ В ПРОЛОЖЕННЫЕ ТРУБЫ И МЕТАЛЛИЧЕСКИЕ РУКАВА, ПРОВОД КАЖДЫЙ ПОСЛЕДУЮЩИЙ ОДНОЖИЛЬНЫЙ ИЛИ МНОГОЖИЛЬНЫЙ В ОБЩЕЙ ОПЛЕТКЕ, СУММАРНОЕ СЕЧЕНИЕ ДО 6 ММ2</t>
  </si>
  <si>
    <t>4.8-162-1
Доп.15</t>
  </si>
  <si>
    <t>ПРОВОДА И КАБЕЛИ В КОРОБАХ, ПРОВОД, СЕЧЕНИЕ: ДО 6 ММ2</t>
  </si>
  <si>
    <t>1.23-4-360
Доп.29</t>
  </si>
  <si>
    <t>КАБЕЛИ ВИТАЯ ПАРА ЭКРАНИРОВАННЫЕ (U/FTP) В ОБОЛОЧКЕ С ПОНИЖЕННЫМ ДЫМО- И ГАЗОВЫДЕЛЕНИЕМ ИЗ КОМПОЗИЦИИ, НЕ СОДЕРЖАЩЕЙ ГАЛОГЕНОВ, КАТЕГОРИЯ 6, ОДНОЖИЛЬНЫЕ, ДЛЯ ВНУТРЕННЕЙ ПРОКЛАДКИ, ТИП STP4-C6-СОЛИД-ИНДОР-LSZH, ЧИСЛО ПАР И ДИАМЕТР ЖИЛЫ, ММ: 4Х2Х0,57</t>
  </si>
  <si>
    <t>КМ</t>
  </si>
  <si>
    <t>4.10-27-1</t>
  </si>
  <si>
    <t>ПЕРЕМЫЧКИ КАБЕЛЬНЫЕ ДЛИНОЙ ДО 6 М</t>
  </si>
  <si>
    <t>100 ПЕРЕМЫЧЕК</t>
  </si>
  <si>
    <t>Прайс-лист Лист 20</t>
  </si>
  <si>
    <t>Патч-корд  1K-ETHC5U-000.5   Ц:472,88/1,18/5,23</t>
  </si>
  <si>
    <t>4.11-14-1</t>
  </si>
  <si>
    <t>ВКЛЮЧЕНИЕ ШТЕПСЕЛЬНЫХ РАЗЪЕМОВ В АППАРАТУРУ, КОЛИЧЕСТВО КОНТАКТОВ В РАЗЪЕМЕ: ДО 14</t>
  </si>
  <si>
    <t>1 РАЗЪЕМ</t>
  </si>
  <si>
    <t>1.14-1-207</t>
  </si>
  <si>
    <t>КОННЕКТОРЫ, РАЗЪЕМЫ, ПЕРЕХОДНИКИ, ФИРМА "HIRSCHMANN", ТИП SFC 070, F- КОННЕКТОР ПОД КОКА 799  (Cabeus 8H8C)</t>
  </si>
  <si>
    <t>ШТ.</t>
  </si>
  <si>
    <t>4.10-69-7</t>
  </si>
  <si>
    <t>АППАРАТУРА НАСТЕННОГО ТИПА: РОЗЕТКА МИКРОФОННАЯ</t>
  </si>
  <si>
    <t>1.14-1-566
Доп.2</t>
  </si>
  <si>
    <t>РОЗЕТКИ ИНФОРМАЦИОННЫЕ ОТКРЫТОЙ УСТАНОВКИ, ТИП RJ-45 8P8C 5E</t>
  </si>
  <si>
    <t>5.2-32-1</t>
  </si>
  <si>
    <t>ПРОВЕРКА ВСЕГО ТЕХНОЛОГИЧЕСКОГО КОМПЛЕКСА В РЕЖИМАХ РАБОТЫ И КОНТРОЛЯ, СДАЧА В ЭКСПЛУАТАЦИЮ</t>
  </si>
  <si>
    <t>КОМПЛЕКС</t>
  </si>
  <si>
    <t>117/15-СОТ</t>
  </si>
  <si>
    <t>23/085-И-ИОС5</t>
  </si>
  <si>
    <t>Монтаж наружной камеры видеонаблюдения</t>
  </si>
  <si>
    <t>Монтаж внутренней камеры видеонаблюдения</t>
  </si>
  <si>
    <t>Монтаж домового регистратора (видеорегистратор)</t>
  </si>
  <si>
    <t>Трубы гофрированные поливинилхлоридные наружным диаметром 25 мм открыто по стенам и потолкам с установкой соединительных коробок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</si>
  <si>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</si>
  <si>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>Монитор видеонаблюдения S27D330H</t>
  </si>
  <si>
    <t>Коммутатор Ethernet с PoE Eltex MES2324P</t>
  </si>
  <si>
    <t>4.10-175-1</t>
  </si>
  <si>
    <t>Источник бесперебойного питания ИБП «Штиль»  ST1102SL</t>
  </si>
  <si>
    <t>4.8-288-3</t>
  </si>
  <si>
    <t>100 м</t>
  </si>
  <si>
    <t>Труба ПВХ с протяжкой 25мм</t>
  </si>
  <si>
    <t>м</t>
  </si>
  <si>
    <t>Держатель для труб ду 25 мм с защелкой</t>
  </si>
  <si>
    <t>4.8-175-1</t>
  </si>
  <si>
    <t>Новые работы
ЛС № 02-01-09_доб</t>
  </si>
  <si>
    <t>Уличная видеокамера 5Мп, 1/1.8" SC450AI, 0.001лк (День)/0.001лк (ночь) 5Мп, Real Double WDR до 140дБ, 2592x1944, 3 потока H.265+/H.265/H.264+/H.264/MJPEG, 30к/с, моторизированный вариофокальный объектив 2,7-13,5мм, ИК-подсветка до 100м, 2D/3DNR, 12В/PoE</t>
  </si>
  <si>
    <t>26.40.33.111. п.3</t>
  </si>
  <si>
    <t>26.40.33.111. п.4</t>
  </si>
  <si>
    <t>Видеокамера GK-D5M-27M135 5Мп, 1/1.8" SC450AI, 0.001лк (День)/0.001лк (ночь) 5Мп, Real Double WDR до 140дБ, 2592x1944, 3 потока H.265+/H.265/H.264+/H.264/MJPEG, 30к/с, моторизированный вариофокальный объектив 2,7-13,5мм, ИК-подсветка до 100м, 2D/3DNR, 12В/PoE</t>
  </si>
  <si>
    <t>26.20.17.110. п.2</t>
  </si>
  <si>
    <t>26.30.11.122. п.7</t>
  </si>
  <si>
    <t>26.20.12.130. п.5</t>
  </si>
  <si>
    <t>Программно-аппаратный комплекс– 48 канальный сетевой видеорегистратор на базе ПО FARAA, ОС Windows (или Linux) для систем видеонаблюдения на основе IP-камер с лицензиями FARAA на обработку 48 камер, RAID-контроллер (до 12 HDD), 64 TB HDD SATA RAID6 + Hot Spare в базовой комплектации (10 HDD SATA по 8 TB в системе)</t>
  </si>
  <si>
    <t>26.20.40.111. п.1</t>
  </si>
  <si>
    <t>26.20.12.130. п.6</t>
  </si>
  <si>
    <t>Рабочая станция на базе ОС Windows (или Linux) с предустановленным программным обеспечением FARAA (клиентская часть) с возможностью отображения до 50 камер Рабочая станция на базе ОС Windows (или Linux) с предустановленным программным обеспечением FARAA (клиентская часть) с возможностью отображения до 50 камер высокого разрешения, поддержка 2 мониторов; Клавиатура+мышь.</t>
  </si>
  <si>
    <t>22.21.29.110. п.8</t>
  </si>
  <si>
    <t>22.21.29.110. п.9</t>
  </si>
  <si>
    <t>27.32.13.154. п. 10</t>
  </si>
  <si>
    <t>27.32.13.148. п. 4</t>
  </si>
  <si>
    <t>Кабель КПРВГнг(А)-LSLTx 3х1,5 Паритет</t>
  </si>
  <si>
    <t>Раздел 3. Новые работы</t>
  </si>
  <si>
    <t>4.11-16-1</t>
  </si>
  <si>
    <t>Монтаж механизма исполнительного массой до 20 кг</t>
  </si>
  <si>
    <t>26.30.23.143. п.5</t>
  </si>
  <si>
    <t>Комплект видеодомофона EP-7200 с   электромеханическим замком AX042</t>
  </si>
  <si>
    <t>1(1)</t>
  </si>
  <si>
    <t>4.10-174-2
Доп.81</t>
  </si>
  <si>
    <t>4.10-174-1
Доп.81</t>
  </si>
  <si>
    <t>3(3)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</si>
</sst>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5">
    <numFmt numFmtId="164" formatCode="_-* #,##0.00_-;\-* #,##0.00_-;_-* &quot;-&quot;??_-;_-@_-"/>
    <numFmt numFmtId="165" formatCode="0.0000"/>
    <numFmt numFmtId="166" formatCode="0.000"/>
    <numFmt numFmtId="167" formatCode="0.0"/>
    <numFmt numFmtId="168" formatCode="#,##0.00;[Red]\-\ #,##0.00"/>
  </numFmts>
  <fonts count="66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9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i/>
      <sz val="14"/>
      <color rgb="FF7F7F7F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i/>
      <sz val="14"/>
      <name val="Arial"/>
      <family val="2"/>
      <charset val="204"/>
    </font>
    <font>
      <sz val="14"/>
      <color rgb="FF821E82"/>
      <name val="Arial"/>
      <family val="2"/>
      <charset val="204"/>
    </font>
    <font>
      <b/>
      <sz val="14"/>
      <color rgb="FF821E82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1">
    <xf numFmtId="0" fontId="0" fillId="0" borderId="0"/>
    <xf numFmtId="164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279">
    <xf numFmtId="0" fontId="0" fillId="0" borderId="0" xfId="0" applyAlignment="1">
      <alignment horizontal="left" vertical="top"/>
    </xf>
    <xf numFmtId="0" fontId="39" fillId="0" borderId="6" xfId="0" applyNumberFormat="1" applyFont="1" applyFill="1" applyBorder="1" applyAlignment="1" applyProtection="1">
      <alignment horizontal="center" vertical="top"/>
    </xf>
    <xf numFmtId="167" fontId="39" fillId="0" borderId="6" xfId="0" applyNumberFormat="1" applyFont="1" applyFill="1" applyBorder="1" applyAlignment="1" applyProtection="1">
      <alignment horizontal="center" vertical="top" wrapText="1"/>
    </xf>
    <xf numFmtId="4" fontId="12" fillId="0" borderId="6" xfId="0" applyNumberFormat="1" applyFont="1" applyFill="1" applyBorder="1" applyAlignment="1">
      <alignment horizontal="center" vertical="top" wrapText="1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2" fontId="39" fillId="0" borderId="6" xfId="0" applyNumberFormat="1" applyFont="1" applyFill="1" applyBorder="1" applyAlignment="1" applyProtection="1">
      <alignment horizontal="center" vertical="top" wrapText="1"/>
    </xf>
    <xf numFmtId="2" fontId="39" fillId="0" borderId="6" xfId="0" applyNumberFormat="1" applyFont="1" applyFill="1" applyBorder="1" applyAlignment="1" applyProtection="1">
      <alignment horizontal="center" vertical="top"/>
    </xf>
    <xf numFmtId="166" fontId="39" fillId="0" borderId="6" xfId="0" applyNumberFormat="1" applyFont="1" applyFill="1" applyBorder="1" applyAlignment="1" applyProtection="1">
      <alignment horizontal="center" vertical="top"/>
    </xf>
    <xf numFmtId="4" fontId="13" fillId="0" borderId="6" xfId="0" applyNumberFormat="1" applyFont="1" applyFill="1" applyBorder="1" applyAlignment="1">
      <alignment horizontal="center" vertical="top" shrinkToFit="1"/>
    </xf>
    <xf numFmtId="165" fontId="39" fillId="0" borderId="6" xfId="0" applyNumberFormat="1" applyFont="1" applyFill="1" applyBorder="1" applyAlignment="1" applyProtection="1">
      <alignment horizontal="center" vertical="top"/>
    </xf>
    <xf numFmtId="1" fontId="39" fillId="0" borderId="6" xfId="0" applyNumberFormat="1" applyFont="1" applyFill="1" applyBorder="1" applyAlignment="1" applyProtection="1">
      <alignment horizontal="center" vertical="top" wrapText="1"/>
    </xf>
    <xf numFmtId="0" fontId="39" fillId="0" borderId="6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1" fontId="39" fillId="0" borderId="6" xfId="40" applyNumberFormat="1" applyFont="1" applyFill="1" applyBorder="1" applyAlignment="1" applyProtection="1">
      <alignment horizontal="center" vertical="top" wrapText="1"/>
    </xf>
    <xf numFmtId="0" fontId="40" fillId="0" borderId="5" xfId="0" applyNumberFormat="1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1" fillId="0" borderId="1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2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 wrapText="1"/>
    </xf>
    <xf numFmtId="166" fontId="11" fillId="0" borderId="6" xfId="0" applyNumberFormat="1" applyFont="1" applyFill="1" applyBorder="1" applyAlignment="1">
      <alignment horizontal="center" vertical="top" shrinkToFit="1"/>
    </xf>
    <xf numFmtId="0" fontId="12" fillId="0" borderId="6" xfId="0" applyFont="1" applyFill="1" applyBorder="1" applyAlignment="1">
      <alignment horizontal="center" vertical="top" wrapText="1"/>
    </xf>
    <xf numFmtId="167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/>
    </xf>
    <xf numFmtId="0" fontId="41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1" fontId="5" fillId="0" borderId="6" xfId="0" applyNumberFormat="1" applyFont="1" applyFill="1" applyBorder="1" applyAlignment="1">
      <alignment horizontal="left" vertical="top"/>
    </xf>
    <xf numFmtId="164" fontId="5" fillId="0" borderId="6" xfId="1" applyFont="1" applyFill="1" applyBorder="1" applyAlignment="1">
      <alignment horizontal="left" vertical="top"/>
    </xf>
    <xf numFmtId="164" fontId="42" fillId="0" borderId="6" xfId="1" applyFont="1" applyFill="1" applyBorder="1" applyAlignment="1">
      <alignment horizontal="left" vertical="top"/>
    </xf>
    <xf numFmtId="164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0" fillId="0" borderId="7" xfId="0" applyNumberFormat="1" applyFont="1" applyFill="1" applyBorder="1" applyAlignment="1" applyProtection="1">
      <alignment horizontal="left" vertical="top" wrapText="1"/>
    </xf>
    <xf numFmtId="0" fontId="40" fillId="0" borderId="9" xfId="0" applyNumberFormat="1" applyFont="1" applyFill="1" applyBorder="1" applyAlignment="1" applyProtection="1">
      <alignment horizontal="left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5" fillId="0" borderId="7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168" fontId="45" fillId="0" borderId="0" xfId="0" applyNumberFormat="1" applyFont="1" applyFill="1" applyAlignment="1">
      <alignment horizontal="right"/>
    </xf>
    <xf numFmtId="0" fontId="45" fillId="0" borderId="0" xfId="0" applyFont="1" applyFill="1" applyAlignment="1">
      <alignment horizontal="right"/>
    </xf>
    <xf numFmtId="0" fontId="43" fillId="0" borderId="0" xfId="40"/>
    <xf numFmtId="0" fontId="46" fillId="0" borderId="0" xfId="40" applyNumberFormat="1" applyFont="1" applyFill="1" applyBorder="1" applyAlignment="1" applyProtection="1"/>
    <xf numFmtId="0" fontId="47" fillId="0" borderId="0" xfId="40" applyNumberFormat="1" applyFont="1" applyFill="1" applyBorder="1" applyAlignment="1" applyProtection="1">
      <alignment horizontal="center"/>
    </xf>
    <xf numFmtId="0" fontId="48" fillId="0" borderId="0" xfId="40" applyNumberFormat="1" applyFont="1" applyFill="1" applyBorder="1" applyAlignment="1" applyProtection="1">
      <alignment horizontal="right" vertical="top"/>
    </xf>
    <xf numFmtId="0" fontId="49" fillId="0" borderId="5" xfId="40" applyFont="1" applyBorder="1" applyAlignment="1">
      <alignment horizontal="center" wrapText="1"/>
    </xf>
    <xf numFmtId="0" fontId="49" fillId="0" borderId="0" xfId="40" applyNumberFormat="1" applyFont="1" applyFill="1" applyBorder="1" applyAlignment="1" applyProtection="1">
      <alignment wrapText="1"/>
    </xf>
    <xf numFmtId="0" fontId="50" fillId="0" borderId="11" xfId="40" applyNumberFormat="1" applyFont="1" applyFill="1" applyBorder="1" applyAlignment="1" applyProtection="1">
      <alignment horizontal="center" vertical="top"/>
    </xf>
    <xf numFmtId="0" fontId="49" fillId="0" borderId="0" xfId="40" applyFont="1" applyAlignment="1">
      <alignment horizontal="center"/>
    </xf>
    <xf numFmtId="0" fontId="31" fillId="0" borderId="0" xfId="40" applyNumberFormat="1" applyFont="1" applyFill="1" applyBorder="1" applyAlignment="1" applyProtection="1">
      <alignment horizontal="center" vertical="top"/>
    </xf>
    <xf numFmtId="0" fontId="45" fillId="0" borderId="5" xfId="40" applyFont="1" applyBorder="1" applyAlignment="1">
      <alignment horizontal="center" wrapText="1"/>
    </xf>
    <xf numFmtId="0" fontId="45" fillId="0" borderId="0" xfId="40" applyNumberFormat="1" applyFont="1" applyFill="1" applyBorder="1" applyAlignment="1" applyProtection="1">
      <alignment wrapText="1"/>
    </xf>
    <xf numFmtId="0" fontId="46" fillId="0" borderId="5" xfId="40" applyNumberFormat="1" applyFont="1" applyFill="1" applyBorder="1" applyAlignment="1" applyProtection="1"/>
    <xf numFmtId="0" fontId="46" fillId="0" borderId="0" xfId="40" applyNumberFormat="1" applyFont="1" applyFill="1" applyBorder="1" applyAlignment="1" applyProtection="1">
      <alignment wrapText="1"/>
    </xf>
    <xf numFmtId="0" fontId="50" fillId="0" borderId="0" xfId="40" applyNumberFormat="1" applyFont="1" applyFill="1" applyBorder="1" applyAlignment="1" applyProtection="1">
      <alignment horizontal="center"/>
    </xf>
    <xf numFmtId="0" fontId="50" fillId="0" borderId="0" xfId="40" applyNumberFormat="1" applyFont="1" applyFill="1" applyBorder="1" applyAlignment="1" applyProtection="1"/>
    <xf numFmtId="0" fontId="46" fillId="0" borderId="0" xfId="40" applyNumberFormat="1" applyFont="1" applyFill="1" applyBorder="1" applyAlignment="1" applyProtection="1">
      <alignment horizontal="center"/>
    </xf>
    <xf numFmtId="0" fontId="46" fillId="0" borderId="0" xfId="40" applyNumberFormat="1" applyFont="1" applyFill="1" applyBorder="1" applyAlignment="1" applyProtection="1">
      <alignment horizontal="right" vertical="center"/>
    </xf>
    <xf numFmtId="0" fontId="47" fillId="0" borderId="0" xfId="40" applyNumberFormat="1" applyFont="1" applyFill="1" applyBorder="1" applyAlignment="1" applyProtection="1">
      <alignment horizontal="left"/>
    </xf>
    <xf numFmtId="2" fontId="46" fillId="0" borderId="0" xfId="40" applyNumberFormat="1" applyFont="1" applyFill="1" applyBorder="1" applyAlignment="1" applyProtection="1"/>
    <xf numFmtId="2" fontId="51" fillId="0" borderId="0" xfId="40" applyNumberFormat="1" applyFont="1" applyFill="1" applyBorder="1" applyAlignment="1" applyProtection="1">
      <alignment horizontal="right"/>
    </xf>
    <xf numFmtId="0" fontId="47" fillId="0" borderId="0" xfId="40" applyNumberFormat="1" applyFont="1" applyFill="1" applyBorder="1" applyAlignment="1" applyProtection="1">
      <alignment horizontal="left" vertical="center"/>
    </xf>
    <xf numFmtId="0" fontId="52" fillId="0" borderId="0" xfId="40" applyNumberFormat="1" applyFont="1" applyFill="1" applyBorder="1" applyAlignment="1" applyProtection="1"/>
    <xf numFmtId="2" fontId="52" fillId="0" borderId="0" xfId="40" applyNumberFormat="1" applyFont="1" applyFill="1" applyBorder="1" applyAlignment="1" applyProtection="1">
      <alignment horizontal="right"/>
    </xf>
    <xf numFmtId="0" fontId="46" fillId="0" borderId="0" xfId="40" applyNumberFormat="1" applyFont="1" applyFill="1" applyBorder="1" applyAlignment="1" applyProtection="1">
      <alignment horizontal="left" vertical="center"/>
    </xf>
    <xf numFmtId="0" fontId="46" fillId="0" borderId="0" xfId="40" applyNumberFormat="1" applyFont="1" applyFill="1" applyBorder="1" applyAlignment="1" applyProtection="1">
      <alignment horizontal="left" wrapText="1"/>
    </xf>
    <xf numFmtId="2" fontId="46" fillId="0" borderId="0" xfId="40" applyNumberFormat="1" applyFont="1" applyFill="1" applyBorder="1" applyAlignment="1" applyProtection="1">
      <alignment horizontal="right"/>
    </xf>
    <xf numFmtId="4" fontId="46" fillId="0" borderId="0" xfId="40" applyNumberFormat="1" applyFont="1" applyFill="1" applyBorder="1" applyAlignment="1" applyProtection="1">
      <alignment horizontal="right"/>
    </xf>
    <xf numFmtId="0" fontId="46" fillId="0" borderId="0" xfId="40" applyNumberFormat="1" applyFont="1" applyFill="1" applyBorder="1" applyAlignment="1" applyProtection="1">
      <alignment horizontal="left"/>
    </xf>
    <xf numFmtId="0" fontId="46" fillId="0" borderId="0" xfId="40" applyFont="1" applyAlignment="1">
      <alignment horizontal="left"/>
    </xf>
    <xf numFmtId="0" fontId="52" fillId="0" borderId="0" xfId="40" applyNumberFormat="1" applyFont="1" applyFill="1" applyBorder="1" applyAlignment="1" applyProtection="1">
      <alignment vertical="center"/>
    </xf>
    <xf numFmtId="0" fontId="52" fillId="0" borderId="6" xfId="40" applyNumberFormat="1" applyFont="1" applyFill="1" applyBorder="1" applyAlignment="1" applyProtection="1">
      <alignment horizontal="center" vertical="center"/>
    </xf>
    <xf numFmtId="0" fontId="51" fillId="0" borderId="0" xfId="40" applyNumberFormat="1" applyFont="1" applyFill="1" applyBorder="1" applyAlignment="1" applyProtection="1">
      <alignment wrapText="1"/>
    </xf>
    <xf numFmtId="49" fontId="52" fillId="0" borderId="0" xfId="40" applyNumberFormat="1" applyFont="1" applyFill="1" applyBorder="1" applyAlignment="1" applyProtection="1">
      <alignment vertical="top" wrapText="1"/>
    </xf>
    <xf numFmtId="0" fontId="52" fillId="0" borderId="6" xfId="40" applyNumberFormat="1" applyFont="1" applyFill="1" applyBorder="1" applyAlignment="1" applyProtection="1">
      <alignment horizontal="left" vertical="top" wrapText="1"/>
    </xf>
    <xf numFmtId="0" fontId="52" fillId="0" borderId="6" xfId="40" applyNumberFormat="1" applyFont="1" applyFill="1" applyBorder="1" applyAlignment="1" applyProtection="1">
      <alignment horizontal="center" vertical="top" wrapText="1"/>
    </xf>
    <xf numFmtId="0" fontId="46" fillId="0" borderId="6" xfId="40" applyNumberFormat="1" applyFont="1" applyFill="1" applyBorder="1" applyAlignment="1" applyProtection="1">
      <alignment horizontal="center" vertical="top" wrapText="1"/>
    </xf>
    <xf numFmtId="0" fontId="52" fillId="0" borderId="6" xfId="40" applyNumberFormat="1" applyFont="1" applyFill="1" applyBorder="1" applyAlignment="1" applyProtection="1">
      <alignment horizontal="center" vertical="center" wrapText="1"/>
    </xf>
    <xf numFmtId="0" fontId="47" fillId="0" borderId="0" xfId="40" applyNumberFormat="1" applyFont="1" applyFill="1" applyBorder="1" applyAlignment="1" applyProtection="1">
      <alignment wrapText="1"/>
    </xf>
    <xf numFmtId="0" fontId="52" fillId="0" borderId="6" xfId="40" applyNumberFormat="1" applyFont="1" applyFill="1" applyBorder="1" applyAlignment="1" applyProtection="1">
      <alignment vertical="top" wrapText="1"/>
    </xf>
    <xf numFmtId="0" fontId="52" fillId="0" borderId="0" xfId="40" applyNumberFormat="1" applyFont="1" applyFill="1" applyBorder="1" applyAlignment="1" applyProtection="1">
      <alignment wrapText="1"/>
    </xf>
    <xf numFmtId="0" fontId="46" fillId="0" borderId="0" xfId="40" applyNumberFormat="1" applyFont="1" applyFill="1" applyBorder="1" applyAlignment="1" applyProtection="1">
      <alignment horizontal="right" vertical="top"/>
    </xf>
    <xf numFmtId="49" fontId="46" fillId="0" borderId="5" xfId="40" applyNumberFormat="1" applyFont="1" applyFill="1" applyBorder="1" applyAlignment="1" applyProtection="1">
      <alignment vertical="top" wrapText="1"/>
    </xf>
    <xf numFmtId="49" fontId="46" fillId="0" borderId="5" xfId="40" applyNumberFormat="1" applyFont="1" applyBorder="1" applyAlignment="1">
      <alignment horizontal="right" vertical="top" wrapText="1"/>
    </xf>
    <xf numFmtId="49" fontId="46" fillId="0" borderId="0" xfId="40" applyNumberFormat="1" applyFont="1" applyFill="1" applyBorder="1" applyAlignment="1" applyProtection="1">
      <alignment vertical="top" wrapText="1"/>
    </xf>
    <xf numFmtId="0" fontId="50" fillId="0" borderId="11" xfId="40" applyNumberFormat="1" applyFont="1" applyFill="1" applyBorder="1" applyAlignment="1" applyProtection="1">
      <alignment horizontal="center" vertical="center"/>
    </xf>
    <xf numFmtId="0" fontId="50" fillId="0" borderId="0" xfId="40" applyNumberFormat="1" applyFont="1" applyFill="1" applyBorder="1" applyAlignment="1" applyProtection="1">
      <alignment horizontal="center" vertical="center"/>
    </xf>
    <xf numFmtId="0" fontId="53" fillId="0" borderId="6" xfId="40" applyNumberFormat="1" applyFont="1" applyFill="1" applyBorder="1" applyAlignment="1" applyProtection="1">
      <alignment horizontal="center" vertical="center" wrapText="1"/>
    </xf>
    <xf numFmtId="0" fontId="53" fillId="0" borderId="12" xfId="40" applyNumberFormat="1" applyFont="1" applyFill="1" applyBorder="1" applyAlignment="1" applyProtection="1">
      <alignment horizontal="center" vertical="center" wrapText="1"/>
    </xf>
    <xf numFmtId="0" fontId="53" fillId="0" borderId="13" xfId="40" applyNumberFormat="1" applyFont="1" applyFill="1" applyBorder="1" applyAlignment="1" applyProtection="1">
      <alignment horizontal="center" vertical="center" wrapText="1"/>
    </xf>
    <xf numFmtId="0" fontId="53" fillId="0" borderId="14" xfId="40" applyNumberFormat="1" applyFont="1" applyFill="1" applyBorder="1" applyAlignment="1" applyProtection="1">
      <alignment horizontal="center" vertical="center" wrapText="1"/>
    </xf>
    <xf numFmtId="0" fontId="53" fillId="0" borderId="15" xfId="40" applyNumberFormat="1" applyFont="1" applyFill="1" applyBorder="1" applyAlignment="1" applyProtection="1">
      <alignment horizontal="center" vertical="center" wrapText="1"/>
    </xf>
    <xf numFmtId="0" fontId="53" fillId="0" borderId="16" xfId="40" applyNumberFormat="1" applyFont="1" applyFill="1" applyBorder="1" applyAlignment="1" applyProtection="1">
      <alignment horizontal="center" vertical="center" wrapText="1"/>
    </xf>
    <xf numFmtId="0" fontId="53" fillId="0" borderId="17" xfId="40" applyNumberFormat="1" applyFont="1" applyFill="1" applyBorder="1" applyAlignment="1" applyProtection="1">
      <alignment horizontal="center" vertical="center" wrapText="1"/>
    </xf>
    <xf numFmtId="0" fontId="53" fillId="0" borderId="6" xfId="40" applyNumberFormat="1" applyFont="1" applyFill="1" applyBorder="1" applyAlignment="1" applyProtection="1">
      <alignment horizontal="center" vertical="center"/>
    </xf>
    <xf numFmtId="0" fontId="53" fillId="0" borderId="7" xfId="40" applyNumberFormat="1" applyFont="1" applyFill="1" applyBorder="1" applyAlignment="1" applyProtection="1">
      <alignment horizontal="center" vertical="center"/>
    </xf>
    <xf numFmtId="0" fontId="54" fillId="0" borderId="6" xfId="40" applyNumberFormat="1" applyFont="1" applyFill="1" applyBorder="1" applyAlignment="1" applyProtection="1">
      <alignment horizontal="left" vertical="center" wrapText="1"/>
    </xf>
    <xf numFmtId="49" fontId="54" fillId="0" borderId="13" xfId="40" applyNumberFormat="1" applyFont="1" applyFill="1" applyBorder="1" applyAlignment="1" applyProtection="1">
      <alignment horizontal="center" vertical="top" wrapText="1"/>
    </xf>
    <xf numFmtId="0" fontId="54" fillId="0" borderId="13" xfId="40" applyNumberFormat="1" applyFont="1" applyFill="1" applyBorder="1" applyAlignment="1" applyProtection="1">
      <alignment horizontal="left" vertical="top" wrapText="1"/>
    </xf>
    <xf numFmtId="0" fontId="54" fillId="0" borderId="11" xfId="40" applyNumberFormat="1" applyFont="1" applyFill="1" applyBorder="1" applyAlignment="1" applyProtection="1">
      <alignment horizontal="left" vertical="top" wrapText="1"/>
    </xf>
    <xf numFmtId="0" fontId="54" fillId="0" borderId="13" xfId="40" applyNumberFormat="1" applyFont="1" applyFill="1" applyBorder="1" applyAlignment="1" applyProtection="1">
      <alignment horizontal="center" vertical="top" wrapText="1"/>
    </xf>
    <xf numFmtId="1" fontId="55" fillId="0" borderId="13" xfId="40" applyNumberFormat="1" applyFont="1" applyFill="1" applyBorder="1" applyAlignment="1" applyProtection="1">
      <alignment horizontal="right" vertical="top" wrapText="1"/>
    </xf>
    <xf numFmtId="4" fontId="55" fillId="0" borderId="13" xfId="40" applyNumberFormat="1" applyFont="1" applyFill="1" applyBorder="1" applyAlignment="1" applyProtection="1">
      <alignment horizontal="right" vertical="top" wrapText="1"/>
    </xf>
    <xf numFmtId="0" fontId="55" fillId="0" borderId="13" xfId="40" applyNumberFormat="1" applyFont="1" applyFill="1" applyBorder="1" applyAlignment="1" applyProtection="1">
      <alignment horizontal="center" vertical="top" wrapText="1"/>
    </xf>
    <xf numFmtId="0" fontId="55" fillId="0" borderId="13" xfId="40" applyNumberFormat="1" applyFont="1" applyFill="1" applyBorder="1" applyAlignment="1" applyProtection="1">
      <alignment horizontal="right" vertical="top" wrapText="1"/>
    </xf>
    <xf numFmtId="49" fontId="53" fillId="0" borderId="15" xfId="40" applyNumberFormat="1" applyFont="1" applyFill="1" applyBorder="1" applyAlignment="1" applyProtection="1">
      <alignment horizontal="center" vertical="top" wrapText="1"/>
    </xf>
    <xf numFmtId="49" fontId="53" fillId="0" borderId="15" xfId="40" applyNumberFormat="1" applyFont="1" applyFill="1" applyBorder="1" applyAlignment="1" applyProtection="1">
      <alignment horizontal="left" vertical="top" wrapText="1"/>
    </xf>
    <xf numFmtId="49" fontId="53" fillId="0" borderId="15" xfId="40" applyNumberFormat="1" applyFont="1" applyFill="1" applyBorder="1" applyAlignment="1" applyProtection="1">
      <alignment vertical="top" wrapText="1"/>
    </xf>
    <xf numFmtId="0" fontId="54" fillId="0" borderId="6" xfId="40" applyNumberFormat="1" applyFont="1" applyFill="1" applyBorder="1" applyAlignment="1" applyProtection="1">
      <alignment horizontal="center" vertical="top" wrapText="1"/>
    </xf>
    <xf numFmtId="0" fontId="53" fillId="0" borderId="6" xfId="40" applyNumberFormat="1" applyFont="1" applyFill="1" applyBorder="1" applyAlignment="1" applyProtection="1">
      <alignment horizontal="left" vertical="top" wrapText="1"/>
    </xf>
    <xf numFmtId="0" fontId="53" fillId="0" borderId="6" xfId="40" applyNumberFormat="1" applyFont="1" applyFill="1" applyBorder="1" applyAlignment="1" applyProtection="1">
      <alignment horizontal="center" vertical="top" wrapText="1"/>
    </xf>
    <xf numFmtId="0" fontId="56" fillId="0" borderId="6" xfId="40" applyNumberFormat="1" applyFont="1" applyFill="1" applyBorder="1" applyAlignment="1" applyProtection="1">
      <alignment horizontal="right" vertical="top" wrapText="1"/>
    </xf>
    <xf numFmtId="4" fontId="56" fillId="0" borderId="6" xfId="40" applyNumberFormat="1" applyFont="1" applyFill="1" applyBorder="1" applyAlignment="1" applyProtection="1">
      <alignment horizontal="right" vertical="top" wrapText="1"/>
    </xf>
    <xf numFmtId="166" fontId="56" fillId="0" borderId="6" xfId="40" applyNumberFormat="1" applyFont="1" applyFill="1" applyBorder="1" applyAlignment="1" applyProtection="1">
      <alignment horizontal="center" vertical="top" wrapText="1"/>
    </xf>
    <xf numFmtId="0" fontId="56" fillId="0" borderId="6" xfId="40" applyNumberFormat="1" applyFont="1" applyFill="1" applyBorder="1" applyAlignment="1" applyProtection="1">
      <alignment horizontal="center" vertical="top" wrapText="1"/>
    </xf>
    <xf numFmtId="2" fontId="56" fillId="0" borderId="6" xfId="40" applyNumberFormat="1" applyFont="1" applyFill="1" applyBorder="1" applyAlignment="1" applyProtection="1">
      <alignment horizontal="center" vertical="top" wrapText="1"/>
    </xf>
    <xf numFmtId="0" fontId="54" fillId="0" borderId="6" xfId="40" applyNumberFormat="1" applyFont="1" applyFill="1" applyBorder="1" applyAlignment="1" applyProtection="1">
      <alignment horizontal="left" vertical="top" wrapText="1"/>
    </xf>
    <xf numFmtId="0" fontId="55" fillId="0" borderId="6" xfId="40" applyNumberFormat="1" applyFont="1" applyFill="1" applyBorder="1" applyAlignment="1" applyProtection="1">
      <alignment horizontal="right" vertical="top" wrapText="1"/>
    </xf>
    <xf numFmtId="0" fontId="55" fillId="0" borderId="6" xfId="40" applyNumberFormat="1" applyFont="1" applyFill="1" applyBorder="1" applyAlignment="1" applyProtection="1">
      <alignment horizontal="center" vertical="top" wrapText="1"/>
    </xf>
    <xf numFmtId="4" fontId="55" fillId="0" borderId="6" xfId="40" applyNumberFormat="1" applyFont="1" applyFill="1" applyBorder="1" applyAlignment="1" applyProtection="1">
      <alignment horizontal="right" vertical="top" wrapText="1"/>
    </xf>
    <xf numFmtId="2" fontId="55" fillId="0" borderId="13" xfId="40" applyNumberFormat="1" applyFont="1" applyFill="1" applyBorder="1" applyAlignment="1" applyProtection="1">
      <alignment horizontal="right" vertical="top" wrapText="1"/>
    </xf>
    <xf numFmtId="0" fontId="53" fillId="0" borderId="6" xfId="40" applyNumberFormat="1" applyFont="1" applyFill="1" applyBorder="1" applyAlignment="1" applyProtection="1">
      <alignment horizontal="center" vertical="center" wrapText="1"/>
    </xf>
    <xf numFmtId="2" fontId="56" fillId="0" borderId="6" xfId="40" applyNumberFormat="1" applyFont="1" applyFill="1" applyBorder="1" applyAlignment="1" applyProtection="1">
      <alignment horizontal="right" vertical="top" wrapText="1"/>
    </xf>
    <xf numFmtId="1" fontId="56" fillId="0" borderId="6" xfId="40" applyNumberFormat="1" applyFont="1" applyFill="1" applyBorder="1" applyAlignment="1" applyProtection="1">
      <alignment horizontal="right" vertical="top" wrapText="1"/>
    </xf>
    <xf numFmtId="1" fontId="56" fillId="0" borderId="6" xfId="40" applyNumberFormat="1" applyFont="1" applyFill="1" applyBorder="1" applyAlignment="1" applyProtection="1">
      <alignment horizontal="center" vertical="top" wrapText="1"/>
    </xf>
    <xf numFmtId="2" fontId="55" fillId="0" borderId="6" xfId="40" applyNumberFormat="1" applyFont="1" applyFill="1" applyBorder="1" applyAlignment="1" applyProtection="1">
      <alignment horizontal="right" vertical="top" wrapText="1"/>
    </xf>
    <xf numFmtId="167" fontId="56" fillId="0" borderId="6" xfId="40" applyNumberFormat="1" applyFont="1" applyFill="1" applyBorder="1" applyAlignment="1" applyProtection="1">
      <alignment horizontal="center" vertical="top" wrapText="1"/>
    </xf>
    <xf numFmtId="167" fontId="56" fillId="0" borderId="6" xfId="40" applyNumberFormat="1" applyFont="1" applyFill="1" applyBorder="1" applyAlignment="1" applyProtection="1">
      <alignment horizontal="right" vertical="top" wrapText="1"/>
    </xf>
    <xf numFmtId="0" fontId="57" fillId="0" borderId="0" xfId="40" applyNumberFormat="1" applyFont="1" applyFill="1" applyBorder="1" applyAlignment="1" applyProtection="1">
      <alignment horizontal="center" vertical="top" wrapText="1"/>
    </xf>
    <xf numFmtId="0" fontId="57" fillId="0" borderId="18" xfId="40" applyNumberFormat="1" applyFont="1" applyFill="1" applyBorder="1" applyAlignment="1" applyProtection="1">
      <alignment horizontal="center" vertical="top" wrapText="1"/>
    </xf>
    <xf numFmtId="0" fontId="57" fillId="0" borderId="17" xfId="40" applyNumberFormat="1" applyFont="1" applyFill="1" applyBorder="1" applyAlignment="1" applyProtection="1">
      <alignment horizontal="left" vertical="top" wrapText="1"/>
    </xf>
    <xf numFmtId="0" fontId="57" fillId="0" borderId="17" xfId="40" applyNumberFormat="1" applyFont="1" applyFill="1" applyBorder="1" applyAlignment="1" applyProtection="1">
      <alignment horizontal="center" vertical="top" wrapText="1"/>
    </xf>
    <xf numFmtId="0" fontId="57" fillId="0" borderId="17" xfId="40" applyNumberFormat="1" applyFont="1" applyFill="1" applyBorder="1" applyAlignment="1" applyProtection="1">
      <alignment horizontal="right" vertical="top" wrapText="1"/>
    </xf>
    <xf numFmtId="0" fontId="55" fillId="0" borderId="7" xfId="40" applyNumberFormat="1" applyFont="1" applyFill="1" applyBorder="1" applyAlignment="1" applyProtection="1">
      <alignment horizontal="left" vertical="top" wrapText="1"/>
    </xf>
    <xf numFmtId="0" fontId="55" fillId="0" borderId="9" xfId="40" applyNumberFormat="1" applyFont="1" applyFill="1" applyBorder="1" applyAlignment="1" applyProtection="1">
      <alignment horizontal="left" vertical="top" wrapText="1"/>
    </xf>
    <xf numFmtId="0" fontId="55" fillId="0" borderId="8" xfId="40" applyNumberFormat="1" applyFont="1" applyFill="1" applyBorder="1" applyAlignment="1" applyProtection="1">
      <alignment horizontal="left" vertical="top" wrapText="1"/>
    </xf>
    <xf numFmtId="0" fontId="55" fillId="0" borderId="6" xfId="40" applyNumberFormat="1" applyFont="1" applyFill="1" applyBorder="1" applyAlignment="1" applyProtection="1">
      <alignment vertical="top" wrapText="1"/>
    </xf>
    <xf numFmtId="49" fontId="53" fillId="0" borderId="6" xfId="40" applyNumberFormat="1" applyFont="1" applyFill="1" applyBorder="1" applyAlignment="1" applyProtection="1">
      <alignment horizontal="center" vertical="top" wrapText="1"/>
    </xf>
    <xf numFmtId="166" fontId="56" fillId="0" borderId="6" xfId="40" applyNumberFormat="1" applyFont="1" applyFill="1" applyBorder="1" applyAlignment="1" applyProtection="1">
      <alignment horizontal="right" vertical="top" wrapText="1"/>
    </xf>
    <xf numFmtId="0" fontId="54" fillId="0" borderId="0" xfId="40" applyNumberFormat="1" applyFont="1" applyFill="1" applyBorder="1" applyAlignment="1" applyProtection="1">
      <alignment vertical="top" wrapText="1"/>
    </xf>
    <xf numFmtId="0" fontId="54" fillId="0" borderId="18" xfId="40" applyNumberFormat="1" applyFont="1" applyFill="1" applyBorder="1" applyAlignment="1" applyProtection="1">
      <alignment vertical="top" wrapText="1"/>
    </xf>
    <xf numFmtId="0" fontId="54" fillId="0" borderId="6" xfId="40" applyNumberFormat="1" applyFont="1" applyFill="1" applyBorder="1" applyAlignment="1" applyProtection="1">
      <alignment horizontal="left" vertical="top" wrapText="1"/>
    </xf>
    <xf numFmtId="0" fontId="54" fillId="0" borderId="6" xfId="40" applyNumberFormat="1" applyFont="1" applyFill="1" applyBorder="1" applyAlignment="1" applyProtection="1">
      <alignment horizontal="right" vertical="top" wrapText="1"/>
    </xf>
    <xf numFmtId="0" fontId="54" fillId="0" borderId="6" xfId="40" applyNumberFormat="1" applyFont="1" applyFill="1" applyBorder="1" applyAlignment="1" applyProtection="1">
      <alignment vertical="top" wrapText="1"/>
    </xf>
    <xf numFmtId="4" fontId="54" fillId="0" borderId="6" xfId="40" applyNumberFormat="1" applyFont="1" applyFill="1" applyBorder="1" applyAlignment="1" applyProtection="1">
      <alignment horizontal="right" vertical="top" wrapText="1"/>
    </xf>
    <xf numFmtId="0" fontId="53" fillId="0" borderId="6" xfId="40" applyNumberFormat="1" applyFont="1" applyFill="1" applyBorder="1" applyAlignment="1" applyProtection="1">
      <alignment horizontal="left" vertical="top" wrapText="1"/>
    </xf>
    <xf numFmtId="0" fontId="53" fillId="0" borderId="6" xfId="40" applyNumberFormat="1" applyFont="1" applyFill="1" applyBorder="1" applyAlignment="1" applyProtection="1">
      <alignment horizontal="right" vertical="top" wrapText="1"/>
    </xf>
    <xf numFmtId="0" fontId="53" fillId="0" borderId="6" xfId="40" applyNumberFormat="1" applyFont="1" applyFill="1" applyBorder="1" applyAlignment="1" applyProtection="1">
      <alignment vertical="top" wrapText="1"/>
    </xf>
    <xf numFmtId="2" fontId="53" fillId="0" borderId="6" xfId="40" applyNumberFormat="1" applyFont="1" applyFill="1" applyBorder="1" applyAlignment="1" applyProtection="1">
      <alignment horizontal="right" vertical="top" wrapText="1"/>
    </xf>
    <xf numFmtId="4" fontId="53" fillId="0" borderId="6" xfId="40" applyNumberFormat="1" applyFont="1" applyFill="1" applyBorder="1" applyAlignment="1" applyProtection="1">
      <alignment horizontal="right" vertical="top" wrapText="1"/>
    </xf>
    <xf numFmtId="0" fontId="44" fillId="0" borderId="0" xfId="40" applyNumberFormat="1" applyFont="1" applyFill="1" applyBorder="1" applyAlignment="1" applyProtection="1">
      <alignment horizontal="left" vertical="top" wrapText="1"/>
    </xf>
    <xf numFmtId="1" fontId="52" fillId="0" borderId="6" xfId="40" applyNumberFormat="1" applyFont="1" applyFill="1" applyBorder="1" applyAlignment="1" applyProtection="1">
      <alignment horizontal="center" vertical="top" wrapText="1"/>
    </xf>
    <xf numFmtId="167" fontId="52" fillId="0" borderId="6" xfId="40" applyNumberFormat="1" applyFont="1" applyFill="1" applyBorder="1" applyAlignment="1" applyProtection="1">
      <alignment horizontal="center" vertical="top" wrapText="1"/>
    </xf>
    <xf numFmtId="0" fontId="52" fillId="0" borderId="6" xfId="40" applyNumberFormat="1" applyFont="1" applyFill="1" applyBorder="1" applyAlignment="1" applyProtection="1"/>
    <xf numFmtId="2" fontId="52" fillId="0" borderId="6" xfId="40" applyNumberFormat="1" applyFont="1" applyFill="1" applyBorder="1" applyAlignment="1" applyProtection="1">
      <alignment horizontal="center" vertical="top" wrapText="1"/>
    </xf>
    <xf numFmtId="0" fontId="59" fillId="0" borderId="0" xfId="40" applyNumberFormat="1" applyFont="1" applyFill="1" applyBorder="1" applyAlignment="1" applyProtection="1"/>
    <xf numFmtId="0" fontId="52" fillId="0" borderId="0" xfId="40" applyNumberFormat="1" applyFont="1" applyFill="1" applyBorder="1" applyAlignment="1" applyProtection="1">
      <alignment horizontal="center"/>
    </xf>
    <xf numFmtId="0" fontId="58" fillId="0" borderId="0" xfId="40" applyNumberFormat="1" applyFont="1" applyFill="1" applyBorder="1" applyAlignment="1" applyProtection="1"/>
    <xf numFmtId="0" fontId="43" fillId="0" borderId="0" xfId="40" applyNumberFormat="1" applyFont="1" applyFill="1" applyBorder="1" applyAlignment="1" applyProtection="1">
      <alignment horizontal="left" vertical="top" wrapText="1"/>
    </xf>
    <xf numFmtId="0" fontId="48" fillId="0" borderId="0" xfId="2" applyFont="1"/>
    <xf numFmtId="0" fontId="31" fillId="0" borderId="0" xfId="2"/>
    <xf numFmtId="0" fontId="60" fillId="0" borderId="0" xfId="2" applyFont="1"/>
    <xf numFmtId="0" fontId="61" fillId="0" borderId="5" xfId="2" applyFont="1" applyBorder="1" applyAlignment="1">
      <alignment horizontal="center" wrapText="1"/>
    </xf>
    <xf numFmtId="0" fontId="60" fillId="0" borderId="0" xfId="2" applyFont="1" applyBorder="1" applyAlignment="1">
      <alignment horizontal="left" wrapText="1"/>
    </xf>
    <xf numFmtId="0" fontId="60" fillId="0" borderId="0" xfId="2" applyFont="1" applyAlignment="1">
      <alignment horizontal="center" vertical="center" wrapText="1"/>
    </xf>
    <xf numFmtId="168" fontId="45" fillId="0" borderId="0" xfId="2" applyNumberFormat="1" applyFont="1"/>
    <xf numFmtId="0" fontId="45" fillId="0" borderId="0" xfId="2" applyFont="1"/>
    <xf numFmtId="168" fontId="60" fillId="0" borderId="0" xfId="2" applyNumberFormat="1" applyFont="1"/>
    <xf numFmtId="0" fontId="60" fillId="0" borderId="0" xfId="2" applyFont="1" applyAlignment="1">
      <alignment horizontal="left"/>
    </xf>
    <xf numFmtId="0" fontId="60" fillId="0" borderId="5" xfId="2" applyFont="1" applyBorder="1" applyAlignment="1">
      <alignment horizontal="left" wrapText="1"/>
    </xf>
    <xf numFmtId="168" fontId="31" fillId="0" borderId="0" xfId="2" applyNumberFormat="1"/>
    <xf numFmtId="0" fontId="60" fillId="0" borderId="5" xfId="2" applyFont="1" applyBorder="1"/>
    <xf numFmtId="164" fontId="4" fillId="0" borderId="0" xfId="1" applyFont="1" applyFill="1" applyAlignment="1">
      <alignment horizontal="center" vertical="top"/>
    </xf>
    <xf numFmtId="4" fontId="4" fillId="0" borderId="0" xfId="0" applyNumberFormat="1" applyFont="1" applyFill="1" applyAlignment="1">
      <alignment horizontal="center" vertical="top"/>
    </xf>
    <xf numFmtId="164" fontId="4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164" fontId="41" fillId="0" borderId="0" xfId="0" applyNumberFormat="1" applyFont="1" applyFill="1" applyAlignment="1">
      <alignment horizontal="center" vertical="top"/>
    </xf>
    <xf numFmtId="0" fontId="52" fillId="0" borderId="0" xfId="40" applyNumberFormat="1" applyFont="1" applyFill="1" applyBorder="1" applyAlignment="1" applyProtection="1">
      <alignment horizontal="right"/>
    </xf>
    <xf numFmtId="0" fontId="55" fillId="0" borderId="0" xfId="40" applyNumberFormat="1" applyFont="1" applyFill="1" applyBorder="1" applyAlignment="1" applyProtection="1">
      <alignment horizontal="center"/>
    </xf>
    <xf numFmtId="0" fontId="31" fillId="0" borderId="5" xfId="40" applyNumberFormat="1" applyFont="1" applyFill="1" applyBorder="1" applyAlignment="1" applyProtection="1">
      <alignment horizontal="center" wrapText="1"/>
    </xf>
    <xf numFmtId="0" fontId="44" fillId="0" borderId="16" xfId="40" applyNumberFormat="1" applyFont="1" applyFill="1" applyBorder="1" applyAlignment="1" applyProtection="1">
      <alignment horizontal="left" vertical="top" wrapText="1"/>
    </xf>
    <xf numFmtId="0" fontId="44" fillId="0" borderId="5" xfId="40" applyNumberFormat="1" applyFont="1" applyFill="1" applyBorder="1" applyAlignment="1" applyProtection="1">
      <alignment horizontal="left" vertical="top" wrapText="1"/>
    </xf>
    <xf numFmtId="0" fontId="44" fillId="0" borderId="19" xfId="40" applyNumberFormat="1" applyFont="1" applyFill="1" applyBorder="1" applyAlignment="1" applyProtection="1">
      <alignment horizontal="left" vertical="top" wrapText="1"/>
    </xf>
    <xf numFmtId="0" fontId="58" fillId="0" borderId="0" xfId="40" applyNumberFormat="1" applyFont="1" applyFill="1" applyBorder="1" applyAlignment="1" applyProtection="1">
      <alignment horizontal="center"/>
    </xf>
    <xf numFmtId="0" fontId="58" fillId="0" borderId="0" xfId="40" applyNumberFormat="1" applyFont="1" applyFill="1" applyBorder="1" applyAlignment="1" applyProtection="1">
      <alignment horizontal="center" vertical="top"/>
    </xf>
    <xf numFmtId="0" fontId="12" fillId="0" borderId="8" xfId="0" applyFont="1" applyFill="1" applyBorder="1" applyAlignment="1">
      <alignment horizontal="left" vertical="top" wrapText="1"/>
    </xf>
    <xf numFmtId="0" fontId="40" fillId="0" borderId="5" xfId="40" applyNumberFormat="1" applyFont="1" applyFill="1" applyBorder="1" applyAlignment="1" applyProtection="1">
      <alignment horizontal="left" vertical="top" wrapText="1"/>
    </xf>
    <xf numFmtId="0" fontId="39" fillId="0" borderId="6" xfId="40" applyNumberFormat="1" applyFont="1" applyFill="1" applyBorder="1" applyAlignment="1" applyProtection="1">
      <alignment horizontal="left" vertical="top" wrapText="1"/>
    </xf>
    <xf numFmtId="0" fontId="39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2" fontId="39" fillId="0" borderId="6" xfId="40" applyNumberFormat="1" applyFont="1" applyFill="1" applyBorder="1" applyAlignment="1" applyProtection="1">
      <alignment horizontal="center" vertical="top" wrapText="1"/>
    </xf>
    <xf numFmtId="0" fontId="40" fillId="0" borderId="7" xfId="40" applyNumberFormat="1" applyFont="1" applyFill="1" applyBorder="1" applyAlignment="1" applyProtection="1">
      <alignment horizontal="left" vertical="top" wrapText="1"/>
    </xf>
    <xf numFmtId="0" fontId="40" fillId="0" borderId="9" xfId="40" applyNumberFormat="1" applyFont="1" applyFill="1" applyBorder="1" applyAlignment="1" applyProtection="1">
      <alignment horizontal="left" vertical="top" wrapText="1"/>
    </xf>
    <xf numFmtId="0" fontId="56" fillId="0" borderId="6" xfId="2" applyFont="1" applyBorder="1" applyAlignment="1">
      <alignment horizontal="center" vertical="center" wrapText="1"/>
    </xf>
    <xf numFmtId="0" fontId="56" fillId="0" borderId="13" xfId="2" applyFont="1" applyBorder="1" applyAlignment="1">
      <alignment horizontal="center" vertical="center" wrapText="1"/>
    </xf>
    <xf numFmtId="0" fontId="56" fillId="0" borderId="0" xfId="2" applyFont="1"/>
    <xf numFmtId="0" fontId="56" fillId="0" borderId="0" xfId="2" applyFont="1" applyAlignment="1">
      <alignment horizontal="left" vertical="top" wrapText="1"/>
    </xf>
    <xf numFmtId="0" fontId="62" fillId="0" borderId="0" xfId="2" applyFont="1" applyAlignment="1">
      <alignment horizontal="right" vertical="top" wrapText="1"/>
    </xf>
    <xf numFmtId="0" fontId="56" fillId="0" borderId="0" xfId="2" applyFont="1" applyAlignment="1">
      <alignment horizontal="right" vertical="top"/>
    </xf>
    <xf numFmtId="168" fontId="56" fillId="0" borderId="0" xfId="2" applyNumberFormat="1" applyFont="1" applyAlignment="1">
      <alignment horizontal="right" vertical="top"/>
    </xf>
    <xf numFmtId="0" fontId="56" fillId="0" borderId="0" xfId="2" applyFont="1" applyAlignment="1">
      <alignment horizontal="right" vertical="top" wrapText="1"/>
    </xf>
    <xf numFmtId="0" fontId="56" fillId="0" borderId="0" xfId="2" applyFont="1" applyAlignment="1">
      <alignment vertical="top" wrapText="1"/>
    </xf>
    <xf numFmtId="168" fontId="62" fillId="0" borderId="0" xfId="2" applyNumberFormat="1" applyFont="1" applyAlignment="1">
      <alignment horizontal="right" vertical="top"/>
    </xf>
    <xf numFmtId="0" fontId="56" fillId="0" borderId="5" xfId="2" applyFont="1" applyBorder="1" applyAlignment="1">
      <alignment horizontal="left" vertical="top" wrapText="1"/>
    </xf>
    <xf numFmtId="0" fontId="62" fillId="0" borderId="5" xfId="2" applyFont="1" applyBorder="1" applyAlignment="1">
      <alignment horizontal="right" vertical="top" wrapText="1"/>
    </xf>
    <xf numFmtId="0" fontId="56" fillId="0" borderId="5" xfId="2" applyFont="1" applyBorder="1" applyAlignment="1">
      <alignment horizontal="right" vertical="top"/>
    </xf>
    <xf numFmtId="168" fontId="56" fillId="0" borderId="5" xfId="2" applyNumberFormat="1" applyFont="1" applyBorder="1" applyAlignment="1">
      <alignment horizontal="right" vertical="top"/>
    </xf>
    <xf numFmtId="0" fontId="56" fillId="0" borderId="5" xfId="2" applyFont="1" applyBorder="1" applyAlignment="1">
      <alignment horizontal="right" vertical="top" wrapText="1"/>
    </xf>
    <xf numFmtId="0" fontId="55" fillId="0" borderId="0" xfId="2" applyFont="1" applyAlignment="1">
      <alignment vertical="top"/>
    </xf>
    <xf numFmtId="0" fontId="63" fillId="0" borderId="0" xfId="2" applyFont="1"/>
    <xf numFmtId="0" fontId="64" fillId="0" borderId="0" xfId="2" applyFont="1" applyAlignment="1">
      <alignment vertical="top"/>
    </xf>
    <xf numFmtId="0" fontId="39" fillId="0" borderId="6" xfId="0" applyFont="1" applyBorder="1" applyAlignment="1">
      <alignment vertical="top" wrapText="1"/>
    </xf>
    <xf numFmtId="168" fontId="64" fillId="0" borderId="11" xfId="2" applyNumberFormat="1" applyFont="1" applyBorder="1" applyAlignment="1">
      <alignment horizontal="right" vertical="top"/>
    </xf>
    <xf numFmtId="168" fontId="55" fillId="0" borderId="11" xfId="2" applyNumberFormat="1" applyFont="1" applyBorder="1" applyAlignment="1">
      <alignment horizontal="right" vertical="top"/>
    </xf>
    <xf numFmtId="0" fontId="60" fillId="0" borderId="0" xfId="2" applyFont="1" applyAlignment="1">
      <alignment horizontal="right"/>
    </xf>
    <xf numFmtId="0" fontId="48" fillId="0" borderId="11" xfId="2" applyFont="1" applyBorder="1" applyAlignment="1">
      <alignment horizontal="center"/>
    </xf>
    <xf numFmtId="0" fontId="38" fillId="0" borderId="5" xfId="2" applyFont="1" applyBorder="1" applyAlignment="1">
      <alignment horizontal="center" wrapText="1"/>
    </xf>
    <xf numFmtId="0" fontId="55" fillId="0" borderId="5" xfId="2" applyFont="1" applyBorder="1" applyAlignment="1">
      <alignment horizontal="center" wrapText="1"/>
    </xf>
    <xf numFmtId="0" fontId="48" fillId="0" borderId="0" xfId="2" applyFont="1" applyAlignment="1">
      <alignment horizontal="center" wrapText="1"/>
    </xf>
    <xf numFmtId="0" fontId="31" fillId="0" borderId="0" xfId="2" applyAlignment="1"/>
    <xf numFmtId="0" fontId="45" fillId="0" borderId="0" xfId="2" applyFont="1" applyAlignment="1">
      <alignment horizontal="left"/>
    </xf>
    <xf numFmtId="0" fontId="60" fillId="0" borderId="0" xfId="2" applyFont="1" applyFill="1" applyAlignment="1">
      <alignment horizontal="left"/>
    </xf>
    <xf numFmtId="0" fontId="60" fillId="0" borderId="0" xfId="39" applyFont="1" applyFill="1" applyAlignment="1">
      <alignment horizontal="left"/>
    </xf>
    <xf numFmtId="0" fontId="55" fillId="0" borderId="0" xfId="2" applyFont="1" applyAlignment="1">
      <alignment horizontal="center" vertical="top" wrapText="1"/>
    </xf>
    <xf numFmtId="168" fontId="55" fillId="0" borderId="0" xfId="2" applyNumberFormat="1" applyFont="1" applyAlignment="1">
      <alignment horizontal="right" vertical="top"/>
    </xf>
    <xf numFmtId="0" fontId="55" fillId="0" borderId="0" xfId="2" applyFont="1" applyAlignment="1">
      <alignment horizontal="left" wrapText="1"/>
    </xf>
    <xf numFmtId="0" fontId="55" fillId="0" borderId="0" xfId="2" applyFont="1" applyAlignment="1">
      <alignment horizontal="right" vertical="top"/>
    </xf>
    <xf numFmtId="0" fontId="56" fillId="0" borderId="0" xfId="2" applyFont="1" applyAlignment="1">
      <alignment horizontal="left" wrapText="1"/>
    </xf>
    <xf numFmtId="168" fontId="56" fillId="0" borderId="0" xfId="2" applyNumberFormat="1" applyFont="1" applyAlignment="1">
      <alignment horizontal="right"/>
    </xf>
    <xf numFmtId="0" fontId="60" fillId="0" borderId="0" xfId="2" applyFont="1" applyAlignment="1">
      <alignment horizontal="right" vertical="center"/>
    </xf>
    <xf numFmtId="168" fontId="65" fillId="0" borderId="0" xfId="2" applyNumberFormat="1" applyFont="1" applyAlignment="1">
      <alignment horizontal="right" vertical="top"/>
    </xf>
    <xf numFmtId="168" fontId="64" fillId="0" borderId="0" xfId="2" applyNumberFormat="1" applyFont="1" applyBorder="1" applyAlignment="1">
      <alignment horizontal="right" vertical="top"/>
    </xf>
    <xf numFmtId="168" fontId="55" fillId="0" borderId="0" xfId="2" applyNumberFormat="1" applyFont="1" applyBorder="1" applyAlignment="1">
      <alignment horizontal="right" vertical="top"/>
    </xf>
    <xf numFmtId="0" fontId="4" fillId="0" borderId="6" xfId="0" applyFont="1" applyFill="1" applyBorder="1" applyAlignment="1">
      <alignment horizontal="left" vertical="top" wrapText="1"/>
    </xf>
    <xf numFmtId="4" fontId="11" fillId="0" borderId="6" xfId="0" applyNumberFormat="1" applyFont="1" applyFill="1" applyBorder="1" applyAlignment="1">
      <alignment horizontal="center" vertical="top" shrinkToFit="1"/>
    </xf>
    <xf numFmtId="4" fontId="39" fillId="0" borderId="6" xfId="0" applyNumberFormat="1" applyFont="1" applyFill="1" applyBorder="1" applyAlignment="1" applyProtection="1">
      <alignment horizontal="center" vertical="top"/>
    </xf>
    <xf numFmtId="4" fontId="5" fillId="0" borderId="6" xfId="1" applyFont="1" applyFill="1" applyBorder="1" applyAlignment="1" applyNumberFormat="1">
      <alignment horizontal="left" vertical="top"/>
    </xf>
    <xf numFmtId="4" fontId="42" fillId="0" borderId="6" xfId="1" applyFont="1" applyFill="1" applyBorder="1" applyAlignment="1" applyNumberFormat="1">
      <alignment horizontal="left" vertical="top"/>
    </xf>
    <xf numFmtId="4" fontId="4" fillId="0" borderId="0" xfId="1" applyFont="1" applyFill="1" applyAlignment="1" applyNumberFormat="1">
      <alignment horizontal="center" vertical="top"/>
    </xf>
    <xf numFmtId="4" fontId="4" fillId="0" borderId="0" xfId="0" applyNumberFormat="1" applyFont="1" applyFill="1" applyAlignment="1">
      <alignment horizontal="center" vertical="top"/>
    </xf>
    <xf numFmtId="4" fontId="41" fillId="0" borderId="0" xfId="0" applyNumberFormat="1" applyFont="1" applyFill="1" applyAlignment="1">
      <alignment horizontal="center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81"/>
  <sheetViews>
    <sheetView tabSelected="1" view="pageBreakPreview" zoomScale="70" zoomScaleNormal="100" zoomScaleSheetLayoutView="70" workbookViewId="0">
      <pane ySplit="7" topLeftCell="A62" activePane="bottomLeft" state="frozen"/>
      <selection pane="bottomLeft" activeCell="N68" sqref="N68"/>
    </sheetView>
  </sheetViews>
  <sheetFormatPr defaultColWidth="9.33203125" defaultRowHeight="12.75"/>
  <cols>
    <col min="1" max="1" width="5.33203125" style="19" customWidth="1"/>
    <col min="2" max="2" width="8.6640625" style="19" customWidth="1"/>
    <col min="3" max="4" width="12.1640625" style="19" customWidth="1"/>
    <col min="5" max="5" width="21.33203125" style="19" customWidth="1"/>
    <col min="6" max="6" width="25.1640625" style="19" customWidth="1"/>
    <col min="7" max="7" width="9.6640625" style="19" customWidth="1"/>
    <col min="8" max="8" width="16.83203125" style="19" customWidth="1"/>
    <col min="9" max="9" width="14.83203125" style="19" customWidth="1"/>
    <col min="10" max="10" width="14.1640625" style="19" customWidth="1"/>
    <col min="11" max="11" width="16" style="19" customWidth="1"/>
    <col min="12" max="12" width="17.33203125" style="19" customWidth="1"/>
    <col min="13" max="13" width="21.1640625" style="19" customWidth="1"/>
    <col min="14" max="14" width="17" style="19" customWidth="1"/>
    <col min="15" max="15" width="16.83203125" style="19" customWidth="1"/>
    <col min="16" max="16" width="16" style="19" customWidth="1"/>
    <col min="17" max="17" width="14.5" style="19" customWidth="1"/>
    <col min="18" max="18" width="16.1640625" style="19" customWidth="1"/>
    <col min="19" max="16384" width="9.33203125" style="19"/>
  </cols>
  <sheetData>
    <row r="1" spans="1:18" ht="42" customHeight="1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>
      <c r="A2" s="20" t="s">
        <v>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21"/>
      <c r="O2" s="21"/>
      <c r="P2" s="22"/>
      <c r="Q2" s="22"/>
      <c r="R2" s="22"/>
    </row>
    <row r="3" spans="1:18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  <c r="N3" s="21"/>
      <c r="O3" s="21"/>
      <c r="P3" s="22"/>
      <c r="Q3" s="22"/>
      <c r="R3" s="22"/>
    </row>
    <row r="4" spans="1:18" ht="20.25" customHeight="1">
      <c r="A4" s="43" t="s">
        <v>28</v>
      </c>
      <c r="B4" s="43"/>
      <c r="C4" s="43"/>
      <c r="D4" s="43"/>
      <c r="E4" s="43"/>
      <c r="F4" s="43"/>
      <c r="G4" s="43"/>
      <c r="H4" s="43"/>
      <c r="I4" s="20"/>
      <c r="J4" s="20"/>
      <c r="K4" s="20"/>
      <c r="L4" s="20"/>
      <c r="M4" s="21"/>
      <c r="N4" s="21"/>
      <c r="O4" s="21"/>
      <c r="P4" s="22"/>
      <c r="Q4" s="22"/>
      <c r="R4" s="22"/>
    </row>
    <row r="6" spans="1:18">
      <c r="A6" s="50" t="s">
        <v>0</v>
      </c>
      <c r="B6" s="52" t="s">
        <v>1</v>
      </c>
      <c r="C6" s="54" t="s">
        <v>6</v>
      </c>
      <c r="D6" s="55"/>
      <c r="E6" s="56" t="s">
        <v>7</v>
      </c>
      <c r="F6" s="57"/>
      <c r="G6" s="69" t="s">
        <v>17</v>
      </c>
      <c r="H6" s="66" t="s">
        <v>8</v>
      </c>
      <c r="I6" s="67"/>
      <c r="J6" s="68"/>
      <c r="K6" s="71" t="s">
        <v>15</v>
      </c>
      <c r="L6" s="72"/>
      <c r="M6" s="72"/>
      <c r="N6" s="73"/>
      <c r="O6" s="58" t="s">
        <v>9</v>
      </c>
      <c r="P6" s="60" t="s">
        <v>13</v>
      </c>
      <c r="Q6" s="64" t="s">
        <v>14</v>
      </c>
      <c r="R6" s="65"/>
    </row>
    <row r="7" spans="1:18" ht="69.75" customHeight="1">
      <c r="A7" s="51"/>
      <c r="B7" s="53"/>
      <c r="C7" s="16" t="s">
        <v>3</v>
      </c>
      <c r="D7" s="16" t="s">
        <v>2</v>
      </c>
      <c r="E7" s="23" t="s">
        <v>3</v>
      </c>
      <c r="F7" s="24" t="s">
        <v>10</v>
      </c>
      <c r="G7" s="70"/>
      <c r="H7" s="23" t="s">
        <v>3</v>
      </c>
      <c r="I7" s="17" t="s">
        <v>11</v>
      </c>
      <c r="J7" s="24" t="s">
        <v>10</v>
      </c>
      <c r="K7" s="23" t="s">
        <v>3</v>
      </c>
      <c r="L7" s="17" t="s">
        <v>12</v>
      </c>
      <c r="M7" s="18" t="s">
        <v>4</v>
      </c>
      <c r="N7" s="24" t="s">
        <v>10</v>
      </c>
      <c r="O7" s="59"/>
      <c r="P7" s="61"/>
      <c r="Q7" s="23" t="s">
        <v>3</v>
      </c>
      <c r="R7" s="24" t="s">
        <v>10</v>
      </c>
    </row>
    <row r="8" spans="1:18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  <c r="M8" s="25">
        <v>13</v>
      </c>
      <c r="N8" s="25">
        <v>14</v>
      </c>
      <c r="O8" s="25">
        <v>15</v>
      </c>
      <c r="P8" s="25">
        <v>16</v>
      </c>
      <c r="Q8" s="25">
        <v>17</v>
      </c>
      <c r="R8" s="25">
        <v>18</v>
      </c>
    </row>
    <row r="9" spans="1:18" ht="46.5" customHeight="1">
      <c r="A9" s="47" t="s">
        <v>29</v>
      </c>
      <c r="B9" s="48"/>
      <c r="C9" s="48"/>
      <c r="D9" s="48"/>
      <c r="E9" s="48"/>
      <c r="F9" s="48"/>
      <c r="G9" s="48"/>
      <c r="H9" s="49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ht="15.75" customHeight="1">
      <c r="A10" s="26"/>
      <c r="B10" s="62" t="s">
        <v>30</v>
      </c>
      <c r="C10" s="63"/>
      <c r="D10" s="63"/>
      <c r="E10" s="63"/>
      <c r="F10" s="15"/>
      <c r="G10" s="15"/>
      <c r="H10" s="15"/>
      <c r="I10" s="13"/>
      <c r="J10" s="27"/>
      <c r="K10" s="8"/>
      <c r="L10" s="3"/>
      <c r="M10" s="28"/>
      <c r="N10" s="8"/>
      <c r="O10" s="28"/>
      <c r="P10" s="26"/>
      <c r="Q10" s="29"/>
      <c r="R10" s="29"/>
    </row>
    <row r="11" spans="1:18">
      <c r="A11" s="26">
        <v>1</v>
      </c>
      <c r="B11" s="10" t="s">
        <v>151</v>
      </c>
      <c r="C11" s="11" t="s">
        <v>31</v>
      </c>
      <c r="D11" s="11" t="s">
        <v>152</v>
      </c>
      <c r="E11" s="12" t="s">
        <v>32</v>
      </c>
      <c r="F11" s="249" t="s">
        <v>114</v>
      </c>
      <c r="G11" s="4" t="s">
        <v>33</v>
      </c>
      <c r="H11" s="2">
        <v>0.1</v>
      </c>
      <c r="I11" s="2">
        <v>0.6</v>
      </c>
      <c r="J11" s="27">
        <f>H11+I11</f>
        <v>0.7</v>
      </c>
      <c r="K11" s="8">
        <v>1716.6</v>
      </c>
      <c r="L11" s="8">
        <v>31316.3</v>
      </c>
      <c r="M11" s="27"/>
      <c r="N11" s="8">
        <f t="shared" ref="N11:N18" si="0">K11+L11+M11</f>
        <v>33032.9</v>
      </c>
      <c r="O11" s="8">
        <f t="shared" ref="O11:O65" si="1">N11-K11</f>
        <v>31316.3</v>
      </c>
      <c r="P11" s="271" t="inlineStr">
        <is>
          <t>Монтаж наружных видеокамер — 7 шт. (одна из утверждённой сметы, шесть добавлены) по схеме, планам и спецификации ИОС5 (л.3, 20; СО стр.69, поз.84: камеры AVR01–AVR07).</t>
        </is>
      </c>
      <c r="Q11" s="31" t="s">
        <v>112</v>
      </c>
      <c r="R11" s="31" t="inlineStr">
        <is>
          <t>23/085-И-ИОС5-ТЧ, листы 4, 7–10; 23/085-И-ИОС5, листы 3, 15–20; 23/085-И-ИОС5.СО, лист 4</t>
        </is>
      </c>
    </row>
    <row r="12" spans="1:18" ht="51">
      <c r="A12" s="26">
        <v>2</v>
      </c>
      <c r="B12" s="10">
        <v>2</v>
      </c>
      <c r="C12" s="11" t="s">
        <v>34</v>
      </c>
      <c r="D12" s="11" t="s">
        <v>34</v>
      </c>
      <c r="E12" s="12" t="s">
        <v>35</v>
      </c>
      <c r="F12" s="12" t="s">
        <v>35</v>
      </c>
      <c r="G12" s="4" t="s">
        <v>20</v>
      </c>
      <c r="H12" s="10">
        <v>1</v>
      </c>
      <c r="I12" s="27">
        <v>-1</v>
      </c>
      <c r="J12" s="27">
        <f t="shared" ref="J12:J48" si="2">H12+I12</f>
        <v>0</v>
      </c>
      <c r="K12" s="8">
        <v>26403.21</v>
      </c>
      <c r="L12" s="3"/>
      <c r="M12" s="272">
        <v>-26403.21</v>
      </c>
      <c r="N12" s="8">
        <f t="shared" si="0"/>
        <v>0</v>
      </c>
      <c r="O12" s="8">
        <f t="shared" si="1"/>
        <v>-26403.21</v>
      </c>
      <c r="P12" s="271" t="inlineStr">
        <is>
          <t>Исключена старая наружная камера BD4680RV: действующая ИОС5 предусматривает 7 камер GK-B5M-27M135.</t>
        </is>
      </c>
      <c r="Q12" s="31" t="s">
        <v>112</v>
      </c>
      <c r="R12" s="31" t="inlineStr">
        <is>
          <t>23/085-И-ИОС5-ТЧ, листы 4, 7–10; 23/085-И-ИОС5, листы 3, 15–20; 23/085-И-ИОС5.СО, лист 4</t>
        </is>
      </c>
    </row>
    <row r="13" spans="1:18" ht="51">
      <c r="A13" s="26">
        <v>3</v>
      </c>
      <c r="B13" s="10" t="s">
        <v>154</v>
      </c>
      <c r="C13" s="11" t="s">
        <v>36</v>
      </c>
      <c r="D13" s="11" t="s">
        <v>153</v>
      </c>
      <c r="E13" s="12" t="s">
        <v>37</v>
      </c>
      <c r="F13" s="12" t="s">
        <v>115</v>
      </c>
      <c r="G13" s="4" t="s">
        <v>33</v>
      </c>
      <c r="H13" s="2">
        <v>1.4</v>
      </c>
      <c r="I13" s="9">
        <v>0.1</v>
      </c>
      <c r="J13" s="27">
        <f t="shared" si="2"/>
        <v>1.5</v>
      </c>
      <c r="K13" s="8">
        <v>15046.74</v>
      </c>
      <c r="L13" s="3">
        <v>3222.34</v>
      </c>
      <c r="M13" s="27"/>
      <c r="N13" s="8">
        <f t="shared" si="0"/>
        <v>18269.08</v>
      </c>
      <c r="O13" s="8">
        <f t="shared" si="1"/>
        <v>3222.34</v>
      </c>
      <c r="P13" s="271" t="inlineStr">
        <is>
          <t>Количество монтажей внутренних камер увеличено с 14 до 15 и совпадает с AVS01–AVS15 на планах и в спецификации.</t>
        </is>
      </c>
      <c r="Q13" s="31" t="s">
        <v>112</v>
      </c>
      <c r="R13" s="31" t="inlineStr">
        <is>
          <t>23/085-И-ИОС5-ТЧ, листы 4, 7–10; 23/085-И-ИОС5, листы 3, 15–20; 23/085-И-ИОС5.СО, лист 4</t>
        </is>
      </c>
    </row>
    <row r="14" spans="1:18" ht="38.25">
      <c r="A14" s="26">
        <v>4</v>
      </c>
      <c r="B14" s="10">
        <v>4</v>
      </c>
      <c r="C14" s="11" t="s">
        <v>38</v>
      </c>
      <c r="D14" s="11" t="s">
        <v>38</v>
      </c>
      <c r="E14" s="12" t="s">
        <v>39</v>
      </c>
      <c r="F14" s="12" t="s">
        <v>39</v>
      </c>
      <c r="G14" s="4" t="s">
        <v>20</v>
      </c>
      <c r="H14" s="10">
        <v>14</v>
      </c>
      <c r="I14" s="7">
        <v>-14</v>
      </c>
      <c r="J14" s="27">
        <f t="shared" si="2"/>
        <v>0</v>
      </c>
      <c r="K14" s="8">
        <v>289287.38</v>
      </c>
      <c r="L14" s="3"/>
      <c r="M14" s="272">
        <v>-289287.38</v>
      </c>
      <c r="N14" s="8">
        <f t="shared" si="0"/>
        <v>0</v>
      </c>
      <c r="O14" s="8">
        <f t="shared" si="1"/>
        <v>-289287.38</v>
      </c>
      <c r="P14" s="271" t="inlineStr">
        <is>
          <t>Исключены 14 камер Beward B2710DVZ: действующая ИОС5 предусматривает 15 внутренних GK-D5M-27M135.</t>
        </is>
      </c>
      <c r="Q14" s="31" t="s">
        <v>112</v>
      </c>
      <c r="R14" s="31" t="inlineStr">
        <is>
          <t>23/085-И-ИОС5-ТЧ, листы 4, 7–10; 23/085-И-ИОС5, листы 3, 15–20; 23/085-И-ИОС5.СО, лист 4</t>
        </is>
      </c>
    </row>
    <row r="15" spans="1:18">
      <c r="A15" s="26">
        <v>5</v>
      </c>
      <c r="B15" s="10">
        <v>5</v>
      </c>
      <c r="C15" s="11" t="s">
        <v>24</v>
      </c>
      <c r="D15" s="11" t="s">
        <v>24</v>
      </c>
      <c r="E15" s="12" t="s">
        <v>25</v>
      </c>
      <c r="F15" s="12" t="s">
        <v>27</v>
      </c>
      <c r="G15" s="4" t="s">
        <v>16</v>
      </c>
      <c r="H15" s="10">
        <v>1</v>
      </c>
      <c r="I15" s="5">
        <v>1</v>
      </c>
      <c r="J15" s="27">
        <f t="shared" si="2"/>
        <v>2</v>
      </c>
      <c r="K15" s="8">
        <v>670.49</v>
      </c>
      <c r="L15" s="3">
        <v>1862.74</v>
      </c>
      <c r="M15" s="27"/>
      <c r="N15" s="8">
        <f t="shared" si="0"/>
        <v>2533.23</v>
      </c>
      <c r="O15" s="8">
        <f t="shared" si="1"/>
        <v>1862.74</v>
      </c>
      <c r="P15" s="271" t="inlineStr">
        <is>
          <t>Установок настольной аппаратуры — две (одна из утверждённой сметы, одна добавлена) под два монитора видеонаблюдения (ИОС5, СО стр.69, поз.85). НР/СП без понижения: ТСН-2001.12 п.3.4.6 абз.4, 8-0 п.9; объект не эксплуатируется (ПОС, стр.8).</t>
        </is>
      </c>
      <c r="Q15" s="31" t="s">
        <v>112</v>
      </c>
      <c r="R15" s="31" t="inlineStr">
        <is>
          <t>23/085-И-ИОС5-ТЧ, листы 7–10; 23/085-И-ИОС5, лист 3; 23/085-И-ИОС5.СО, лист 4</t>
        </is>
      </c>
    </row>
    <row r="16" spans="1:18">
      <c r="A16" s="26">
        <v>6</v>
      </c>
      <c r="B16" s="10">
        <v>6</v>
      </c>
      <c r="C16" s="11" t="s">
        <v>40</v>
      </c>
      <c r="D16" s="11" t="s">
        <v>40</v>
      </c>
      <c r="E16" s="12" t="s">
        <v>41</v>
      </c>
      <c r="F16" s="12" t="s">
        <v>41</v>
      </c>
      <c r="G16" s="4" t="s">
        <v>20</v>
      </c>
      <c r="H16" s="10">
        <v>1</v>
      </c>
      <c r="I16" s="6">
        <v>-1</v>
      </c>
      <c r="J16" s="27">
        <f t="shared" si="2"/>
        <v>0</v>
      </c>
      <c r="K16" s="8">
        <v>7483.84</v>
      </c>
      <c r="L16" s="3"/>
      <c r="M16" s="272">
        <v>-7483.84</v>
      </c>
      <c r="N16" s="8">
        <f t="shared" si="0"/>
        <v>0</v>
      </c>
      <c r="O16" s="8">
        <f t="shared" si="1"/>
        <v>-7483.84</v>
      </c>
      <c r="P16" s="271" t="inlineStr">
        <is>
          <t>Исключён монитор Samsung S24E390HL прежнего решения: по ИОС5 (СО стр.69, поз.85) предусмотрены два монитора видеонаблюдения Samsung S3 S30GD.</t>
        </is>
      </c>
      <c r="Q16" s="31" t="s">
        <v>112</v>
      </c>
      <c r="R16" s="31" t="inlineStr">
        <is>
          <t>23/085-И-ИОС5-ТЧ, листы 7–10; 23/085-И-ИОС5, лист 3; 23/085-И-ИОС5.СО, лист 4</t>
        </is>
      </c>
    </row>
    <row r="17" spans="1:18">
      <c r="A17" s="26">
        <v>7</v>
      </c>
      <c r="B17" s="10">
        <v>7</v>
      </c>
      <c r="C17" s="11" t="s">
        <v>42</v>
      </c>
      <c r="D17" s="11" t="s">
        <v>42</v>
      </c>
      <c r="E17" s="12" t="s">
        <v>43</v>
      </c>
      <c r="F17" s="12" t="s">
        <v>43</v>
      </c>
      <c r="G17" s="4" t="s">
        <v>16</v>
      </c>
      <c r="H17" s="10">
        <v>2</v>
      </c>
      <c r="I17" s="1">
        <v>-2</v>
      </c>
      <c r="J17" s="27">
        <f t="shared" si="2"/>
        <v>0</v>
      </c>
      <c r="K17" s="8">
        <v>2453.34</v>
      </c>
      <c r="L17" s="8"/>
      <c r="M17" s="273">
        <v>-2453.34</v>
      </c>
      <c r="N17" s="8">
        <f t="shared" si="0"/>
        <v>0</v>
      </c>
      <c r="O17" s="8">
        <f t="shared" si="1"/>
        <v>-2453.34</v>
      </c>
      <c r="P17" s="271" t="inlineStr">
        <is>
          <t>Исключены две установки видеоконтрольных устройств прежнего решения: установка двух мониторов по ИОС5 (СО стр.69, поз.85) учтена как установка настольной аппаратуры.</t>
        </is>
      </c>
      <c r="Q17" s="31" t="s">
        <v>112</v>
      </c>
      <c r="R17" s="31" t="inlineStr">
        <is>
          <t>23/085-И-ИОС5-ТЧ, листы 7–10; 23/085-И-ИОС5, лист 3; 23/085-И-ИОС5.СО, лист 4</t>
        </is>
      </c>
    </row>
    <row r="18" spans="1:18">
      <c r="A18" s="26">
        <v>8</v>
      </c>
      <c r="B18" s="10">
        <v>8</v>
      </c>
      <c r="C18" s="11" t="s">
        <v>44</v>
      </c>
      <c r="D18" s="11" t="s">
        <v>44</v>
      </c>
      <c r="E18" s="12" t="s">
        <v>45</v>
      </c>
      <c r="F18" s="12" t="s">
        <v>45</v>
      </c>
      <c r="G18" s="4" t="s">
        <v>26</v>
      </c>
      <c r="H18" s="10">
        <v>1</v>
      </c>
      <c r="I18" s="1">
        <v>-1</v>
      </c>
      <c r="J18" s="27">
        <f t="shared" si="2"/>
        <v>0</v>
      </c>
      <c r="K18" s="8">
        <v>81440.240000000005</v>
      </c>
      <c r="L18" s="8"/>
      <c r="M18" s="273">
        <v>-81440.240000000005</v>
      </c>
      <c r="N18" s="8">
        <f t="shared" si="0"/>
        <v>0</v>
      </c>
      <c r="O18" s="8">
        <f t="shared" si="1"/>
        <v>-81440.24</v>
      </c>
      <c r="P18" s="271" t="inlineStr">
        <is>
          <t>Исключён промышленный коммутатор IKS-6728A прежнего решения: по ИОС5 (СО стр.69, поз.81) предусмотрен PoE-коммутатор Eltex MES2324P.</t>
        </is>
      </c>
      <c r="Q18" s="31" t="s">
        <v>112</v>
      </c>
      <c r="R18" s="31" t="inlineStr">
        <is>
          <t>23/085-И-ИОС5-ТЧ, листы 7–10; 23/085-И-ИОС5, лист 3; 23/085-И-ИОС5.СО, лист 4</t>
        </is>
      </c>
    </row>
    <row r="19" spans="1:18" ht="76.5">
      <c r="A19" s="26">
        <v>9</v>
      </c>
      <c r="B19" s="10">
        <v>9</v>
      </c>
      <c r="C19" s="11" t="s">
        <v>46</v>
      </c>
      <c r="D19" s="11" t="s">
        <v>46</v>
      </c>
      <c r="E19" s="12" t="s">
        <v>47</v>
      </c>
      <c r="F19" s="12" t="s">
        <v>47</v>
      </c>
      <c r="G19" s="4" t="s">
        <v>20</v>
      </c>
      <c r="H19" s="10">
        <v>1</v>
      </c>
      <c r="I19" s="1">
        <v>-1</v>
      </c>
      <c r="J19" s="32">
        <f t="shared" si="2"/>
        <v>0</v>
      </c>
      <c r="K19" s="8">
        <v>27804.61</v>
      </c>
      <c r="L19" s="8"/>
      <c r="M19" s="273">
        <v>-27804.61</v>
      </c>
      <c r="N19" s="8">
        <f t="shared" ref="N19:N26" si="3">K19+L19+M19</f>
        <v>0</v>
      </c>
      <c r="O19" s="8">
        <f t="shared" si="1"/>
        <v>-27804.61</v>
      </c>
      <c r="P19" s="271" t="inlineStr">
        <is>
          <t>Исключён старый видеорегистратор BDR24VP8; действующая ИОС5 предусматривает FRA-NVR-GK48 на 48 каналов.</t>
        </is>
      </c>
      <c r="Q19" s="31" t="s">
        <v>112</v>
      </c>
      <c r="R19" s="31" t="inlineStr">
        <is>
          <t>23/085-И-ИОС5-ТЧ, листы 7–10; 23/085-И-ИОС5, лист 3; 23/085-И-ИОС5.СО, лист 4</t>
        </is>
      </c>
    </row>
    <row r="20" spans="1:18" ht="76.5">
      <c r="A20" s="26">
        <v>10</v>
      </c>
      <c r="B20" s="10">
        <v>10</v>
      </c>
      <c r="C20" s="11" t="s">
        <v>48</v>
      </c>
      <c r="D20" s="11" t="s">
        <v>48</v>
      </c>
      <c r="E20" s="12" t="s">
        <v>49</v>
      </c>
      <c r="F20" s="12" t="s">
        <v>49</v>
      </c>
      <c r="G20" s="4" t="s">
        <v>16</v>
      </c>
      <c r="H20" s="10">
        <v>4</v>
      </c>
      <c r="I20" s="1">
        <v>-4</v>
      </c>
      <c r="J20" s="27">
        <f t="shared" si="2"/>
        <v>0</v>
      </c>
      <c r="K20" s="8">
        <v>1978.74</v>
      </c>
      <c r="L20" s="8"/>
      <c r="M20" s="8">
        <v>-1978.74</v>
      </c>
      <c r="N20" s="8">
        <f t="shared" si="3"/>
        <v>0</v>
      </c>
      <c r="O20" s="8">
        <f t="shared" si="1"/>
        <v>-1978.74</v>
      </c>
      <c r="P20" s="271" t="inlineStr">
        <is>
          <t>Исключены четыре съёмных модуля старого решения: текущий FRA-NVR-GK48 задан комплектом с лицензиями и дисковым массивом, отдельные четыре модуля не специфицированы.</t>
        </is>
      </c>
      <c r="Q20" s="31" t="s">
        <v>112</v>
      </c>
      <c r="R20" s="31" t="inlineStr">
        <is>
          <t>23/085-И-ИОС5-ТЧ, листы 7–10; 23/085-И-ИОС5, лист 3; 23/085-И-ИОС5.СО, лист 4</t>
        </is>
      </c>
    </row>
    <row r="21" spans="1:18">
      <c r="A21" s="26">
        <v>11</v>
      </c>
      <c r="B21" s="10">
        <v>11</v>
      </c>
      <c r="C21" s="11" t="s">
        <v>50</v>
      </c>
      <c r="D21" s="11" t="s">
        <v>50</v>
      </c>
      <c r="E21" s="12" t="s">
        <v>51</v>
      </c>
      <c r="F21" s="12" t="s">
        <v>51</v>
      </c>
      <c r="G21" s="4" t="s">
        <v>20</v>
      </c>
      <c r="H21" s="10">
        <v>2</v>
      </c>
      <c r="I21" s="1">
        <v>-2</v>
      </c>
      <c r="J21" s="27">
        <f t="shared" si="2"/>
        <v>0</v>
      </c>
      <c r="K21" s="8">
        <v>25846.9</v>
      </c>
      <c r="L21" s="8"/>
      <c r="M21" s="8">
        <v>-25846.9</v>
      </c>
      <c r="N21" s="8">
        <f t="shared" si="3"/>
        <v>0</v>
      </c>
      <c r="O21" s="8">
        <f t="shared" si="1"/>
        <v>-25846.9</v>
      </c>
      <c r="P21" s="271" t="inlineStr">
        <is>
          <t>Исключены два жёстких диска 6 ТБ прежнего решения: по ИОС5 (СО стр.69, поз.79) дисковый массив входит в базовую комплектацию видеорегистратора FRA-NVR-GK48.</t>
        </is>
      </c>
      <c r="Q21" s="31" t="s">
        <v>112</v>
      </c>
      <c r="R21" s="31" t="inlineStr">
        <is>
          <t>23/085-И-ИОС5-ТЧ, листы 7–10; 23/085-И-ИОС5, лист 3; 23/085-И-ИОС5.СО, лист 4</t>
        </is>
      </c>
    </row>
    <row r="22" spans="1:18" ht="38.25">
      <c r="A22" s="26">
        <v>12</v>
      </c>
      <c r="B22" s="10">
        <v>12</v>
      </c>
      <c r="C22" s="11" t="s">
        <v>52</v>
      </c>
      <c r="D22" s="11" t="s">
        <v>52</v>
      </c>
      <c r="E22" s="12" t="s">
        <v>53</v>
      </c>
      <c r="F22" s="12" t="s">
        <v>53</v>
      </c>
      <c r="G22" s="4" t="s">
        <v>20</v>
      </c>
      <c r="H22" s="10">
        <v>2</v>
      </c>
      <c r="I22" s="27">
        <v>-2</v>
      </c>
      <c r="J22" s="27">
        <f t="shared" si="2"/>
        <v>0</v>
      </c>
      <c r="K22" s="8">
        <v>2593.2600000000002</v>
      </c>
      <c r="L22" s="8"/>
      <c r="M22" s="8">
        <v>-2593.2600000000002</v>
      </c>
      <c r="N22" s="8">
        <f t="shared" si="3"/>
        <v>0</v>
      </c>
      <c r="O22" s="8">
        <f t="shared" si="1"/>
        <v>-2593.26</v>
      </c>
      <c r="P22" s="271" t="inlineStr">
        <is>
          <t>Исключены два старых SFP-модуля Beward: отдельные SFP для СОТ в действующей спецификации листа 4 не указаны.</t>
        </is>
      </c>
      <c r="Q22" s="31" t="s">
        <v>112</v>
      </c>
      <c r="R22" s="31" t="inlineStr">
        <is>
          <t>23/085-И-ИОС5-ТЧ, листы 7–10; 23/085-И-ИОС5, лист 3; 23/085-И-ИОС5.СО, лист 4</t>
        </is>
      </c>
    </row>
    <row r="23" spans="1:18">
      <c r="A23" s="26">
        <v>13</v>
      </c>
      <c r="B23" s="10">
        <v>13</v>
      </c>
      <c r="C23" s="11" t="s">
        <v>54</v>
      </c>
      <c r="D23" s="11" t="s">
        <v>54</v>
      </c>
      <c r="E23" s="12" t="s">
        <v>55</v>
      </c>
      <c r="F23" s="12" t="s">
        <v>55</v>
      </c>
      <c r="G23" s="4" t="s">
        <v>16</v>
      </c>
      <c r="H23" s="10">
        <v>1</v>
      </c>
      <c r="I23" s="1"/>
      <c r="J23" s="27">
        <f t="shared" si="2"/>
        <v>1</v>
      </c>
      <c r="K23" s="8">
        <v>6127.9</v>
      </c>
      <c r="L23" s="8"/>
      <c r="M23" s="8"/>
      <c r="N23" s="8">
        <f t="shared" si="3"/>
        <v>6127.9</v>
      </c>
      <c r="O23" s="8">
        <f t="shared" si="1"/>
        <v>0</v>
      </c>
      <c r="P23" s="271" t="inlineStr">
        <is>
          <t>Сохранён монтаж отдельно устанавливаемого блока питания — для ИБП «Штиль» ST1102SL системы видеонаблюдения (ИОС5, СО стр.69, поз.82).</t>
        </is>
      </c>
      <c r="Q23" s="31" t="s">
        <v>112</v>
      </c>
      <c r="R23" s="31" t="inlineStr">
        <is>
          <t>23/085-И-ИОС5-ТЧ, листы 7–10; 23/085-И-ИОС5, лист 3; 23/085-И-ИОС5.СО, лист 4</t>
        </is>
      </c>
    </row>
    <row r="24" spans="1:18" ht="204">
      <c r="A24" s="26">
        <v>14</v>
      </c>
      <c r="B24" s="10">
        <v>14</v>
      </c>
      <c r="C24" s="11" t="s">
        <v>56</v>
      </c>
      <c r="D24" s="11" t="s">
        <v>56</v>
      </c>
      <c r="E24" s="12" t="s">
        <v>57</v>
      </c>
      <c r="F24" s="12" t="s">
        <v>57</v>
      </c>
      <c r="G24" s="4" t="s">
        <v>20</v>
      </c>
      <c r="H24" s="10">
        <v>1</v>
      </c>
      <c r="I24" s="1">
        <v>-1</v>
      </c>
      <c r="J24" s="27">
        <f t="shared" si="2"/>
        <v>0</v>
      </c>
      <c r="K24" s="8">
        <v>80425.440000000002</v>
      </c>
      <c r="L24" s="8"/>
      <c r="M24" s="8">
        <v>-80425.440000000002</v>
      </c>
      <c r="N24" s="8">
        <f t="shared" si="3"/>
        <v>0</v>
      </c>
      <c r="O24" s="8">
        <f t="shared" si="1"/>
        <v>-80425.44</v>
      </c>
      <c r="P24" s="271" t="inlineStr">
        <is>
          <t>Исключён старый ИБП «Исток»; действующая ИОС5 предусматривает один ИБП «Штиль» ST1102SL.</t>
        </is>
      </c>
      <c r="Q24" s="31" t="s">
        <v>112</v>
      </c>
      <c r="R24" s="31" t="inlineStr">
        <is>
          <t>23/085-И-ИОС5-ТЧ, листы 8, 24; 23/085-И-ИОС5.РР, лист 5; 23/085-И-ИОС5, приложение А</t>
        </is>
      </c>
    </row>
    <row r="25" spans="1:18">
      <c r="A25" s="26">
        <v>15</v>
      </c>
      <c r="B25" s="10">
        <v>15</v>
      </c>
      <c r="C25" s="11" t="s">
        <v>24</v>
      </c>
      <c r="D25" s="11" t="s">
        <v>24</v>
      </c>
      <c r="E25" s="12" t="s">
        <v>25</v>
      </c>
      <c r="F25" s="12" t="s">
        <v>25</v>
      </c>
      <c r="G25" s="4" t="s">
        <v>16</v>
      </c>
      <c r="H25" s="10">
        <v>1</v>
      </c>
      <c r="I25" s="1"/>
      <c r="J25" s="27">
        <f t="shared" si="2"/>
        <v>1</v>
      </c>
      <c r="K25" s="8">
        <v>670.49</v>
      </c>
      <c r="L25" s="8"/>
      <c r="M25" s="8"/>
      <c r="N25" s="8">
        <f t="shared" si="3"/>
        <v>670.49</v>
      </c>
      <c r="O25" s="8">
        <f t="shared" si="1"/>
        <v>0</v>
      </c>
      <c r="P25" s="271" t="inlineStr">
        <is>
          <t>Сохранена установка настольной аппаратуры — для рабочей станции FRA-ARM-GK2CL (ИОС5, СО стр.69, поз.80).</t>
        </is>
      </c>
      <c r="Q25" s="31" t="s">
        <v>112</v>
      </c>
      <c r="R25" s="31" t="inlineStr">
        <is>
          <t>23/085-И-ИОС5-ТЧ, листы 7–10; 23/085-И-ИОС5, лист 3; 23/085-И-ИОС5.СО, лист 4</t>
        </is>
      </c>
    </row>
    <row r="26" spans="1:18" ht="409.5">
      <c r="A26" s="26">
        <v>16</v>
      </c>
      <c r="B26" s="10">
        <v>16</v>
      </c>
      <c r="C26" s="11" t="s">
        <v>58</v>
      </c>
      <c r="D26" s="11" t="s">
        <v>58</v>
      </c>
      <c r="E26" s="12" t="s">
        <v>59</v>
      </c>
      <c r="F26" s="12" t="s">
        <v>59</v>
      </c>
      <c r="G26" s="4" t="s">
        <v>20</v>
      </c>
      <c r="H26" s="10">
        <v>1</v>
      </c>
      <c r="I26" s="1">
        <v>-1</v>
      </c>
      <c r="J26" s="27">
        <f t="shared" si="2"/>
        <v>0</v>
      </c>
      <c r="K26" s="8">
        <v>24434.13</v>
      </c>
      <c r="L26" s="8"/>
      <c r="M26" s="273">
        <v>-24434.13</v>
      </c>
      <c r="N26" s="8">
        <f t="shared" si="3"/>
        <v>0</v>
      </c>
      <c r="O26" s="8">
        <f t="shared" si="1"/>
        <v>-24434.13</v>
      </c>
      <c r="P26" s="271" t="inlineStr">
        <is>
          <t>Исключён устаревший ПК DNS/Windows 7; действующая ИОС5 предусматривает FRA-ARM-GK2CL с клиентом FARAA и поддержкой двух мониторов.</t>
        </is>
      </c>
      <c r="Q26" s="31" t="s">
        <v>112</v>
      </c>
      <c r="R26" s="31" t="inlineStr">
        <is>
          <t>23/085-И-ИОС5-ТЧ, листы 7–10; 23/085-И-ИОС5, лист 3; 23/085-И-ИОС5.СО, лист 4</t>
        </is>
      </c>
    </row>
    <row r="27" spans="1:18">
      <c r="A27" s="26">
        <v>17</v>
      </c>
      <c r="B27" s="10">
        <v>17</v>
      </c>
      <c r="C27" s="11" t="s">
        <v>60</v>
      </c>
      <c r="D27" s="11" t="s">
        <v>60</v>
      </c>
      <c r="E27" s="12" t="s">
        <v>61</v>
      </c>
      <c r="F27" s="12" t="s">
        <v>61</v>
      </c>
      <c r="G27" s="4" t="s">
        <v>16</v>
      </c>
      <c r="H27" s="10">
        <v>1</v>
      </c>
      <c r="I27" s="8">
        <v>-1</v>
      </c>
      <c r="J27" s="27">
        <f t="shared" si="2"/>
        <v>0</v>
      </c>
      <c r="K27" s="8">
        <v>4282.76</v>
      </c>
      <c r="L27" s="8"/>
      <c r="M27" s="8">
        <v>-4282.76</v>
      </c>
      <c r="N27" s="8">
        <f t="shared" ref="N27:N29" si="4">K27+L27+M27</f>
        <v>0</v>
      </c>
      <c r="O27" s="8">
        <f t="shared" si="1"/>
        <v>-4282.76</v>
      </c>
      <c r="P27" s="271" t="inlineStr">
        <is>
          <t>Исключена установка стойки прежнего решения: оборудование видеонаблюдения размещается в серверном шкафу NTSS 42U (ИОС5, л.8; СО стр.69, поз.95), учтённом в смете 02-01-10.</t>
        </is>
      </c>
      <c r="Q27" s="31" t="s">
        <v>112</v>
      </c>
      <c r="R27" s="31" t="inlineStr">
        <is>
          <t>23/085-И-ИОС5-ТЧ, лист 11; 23/085-И-ИОС5, лист 8; 23/085-И-ИОС5.СО, лист 4</t>
        </is>
      </c>
    </row>
    <row r="28" spans="1:18" ht="293.25">
      <c r="A28" s="26">
        <v>18</v>
      </c>
      <c r="B28" s="10">
        <v>18</v>
      </c>
      <c r="C28" s="11" t="s">
        <v>62</v>
      </c>
      <c r="D28" s="11" t="s">
        <v>62</v>
      </c>
      <c r="E28" s="12" t="s">
        <v>63</v>
      </c>
      <c r="F28" s="12" t="s">
        <v>63</v>
      </c>
      <c r="G28" s="4" t="s">
        <v>20</v>
      </c>
      <c r="H28" s="10">
        <v>1</v>
      </c>
      <c r="I28" s="8">
        <v>-1</v>
      </c>
      <c r="J28" s="27">
        <f t="shared" si="2"/>
        <v>0</v>
      </c>
      <c r="K28" s="8">
        <v>28018.28</v>
      </c>
      <c r="L28" s="8"/>
      <c r="M28" s="8">
        <v>-28018.28</v>
      </c>
      <c r="N28" s="8">
        <f t="shared" si="4"/>
        <v>0</v>
      </c>
      <c r="O28" s="8">
        <f t="shared" si="1"/>
        <v>-28018.28</v>
      </c>
      <c r="P28" s="271" t="inlineStr">
        <is>
          <t>Исключён старый шкаф ШРН-М-12.500.1: действующий проект показывает центральный шкаф NTSS RS 42U 1000×800 мм в серверной.</t>
        </is>
      </c>
      <c r="Q28" s="31" t="s">
        <v>112</v>
      </c>
      <c r="R28" s="31" t="inlineStr">
        <is>
          <t>23/085-И-ИОС5-ТЧ, лист 11; 23/085-И-ИОС5, лист 8; 23/085-И-ИОС5.СО, лист 4</t>
        </is>
      </c>
    </row>
    <row r="29" spans="1:18">
      <c r="A29" s="26">
        <v>19</v>
      </c>
      <c r="B29" s="10">
        <v>19</v>
      </c>
      <c r="C29" s="11" t="s">
        <v>64</v>
      </c>
      <c r="D29" s="11" t="s">
        <v>64</v>
      </c>
      <c r="E29" s="12" t="s">
        <v>65</v>
      </c>
      <c r="F29" s="12" t="s">
        <v>65</v>
      </c>
      <c r="G29" s="4" t="s">
        <v>16</v>
      </c>
      <c r="H29" s="10">
        <v>15</v>
      </c>
      <c r="I29" s="8">
        <v>-15</v>
      </c>
      <c r="J29" s="27">
        <f t="shared" si="2"/>
        <v>0</v>
      </c>
      <c r="K29" s="8">
        <v>5051.7299999999996</v>
      </c>
      <c r="L29" s="8"/>
      <c r="M29" s="8">
        <v>-5051.7299999999996</v>
      </c>
      <c r="N29" s="8">
        <f t="shared" si="4"/>
        <v>0</v>
      </c>
      <c r="O29" s="8">
        <f t="shared" si="1"/>
        <v>-5051.73</v>
      </c>
      <c r="P29" s="271" t="inlineStr">
        <is>
          <t>Исключены 15 конструкций для установки приборов прежнего решения: отдельные конструкции крепления видеокамер в ИОС5 (СО стр.69, поз.83, 84) не предусмотрены.</t>
        </is>
      </c>
      <c r="Q29" s="31" t="s">
        <v>112</v>
      </c>
      <c r="R29" s="31" t="inlineStr">
        <is>
          <t>23/085-И-ИОС5-ТЧ, листы 4, 7–10; 23/085-И-ИОС5, листы 3, 15–20; 23/085-И-ИОС5.СО, лист 4</t>
        </is>
      </c>
    </row>
    <row r="30" spans="1:18" ht="306">
      <c r="A30" s="26">
        <v>20</v>
      </c>
      <c r="B30" s="10">
        <v>20</v>
      </c>
      <c r="C30" s="11" t="s">
        <v>66</v>
      </c>
      <c r="D30" s="11" t="s">
        <v>66</v>
      </c>
      <c r="E30" s="12" t="s">
        <v>67</v>
      </c>
      <c r="F30" s="12" t="s">
        <v>67</v>
      </c>
      <c r="G30" s="4" t="s">
        <v>20</v>
      </c>
      <c r="H30" s="10">
        <v>1</v>
      </c>
      <c r="I30" s="8">
        <v>-1</v>
      </c>
      <c r="J30" s="27">
        <f t="shared" si="2"/>
        <v>0</v>
      </c>
      <c r="K30" s="8">
        <v>4850.2299999999996</v>
      </c>
      <c r="L30" s="8"/>
      <c r="M30" s="8">
        <v>-4850.2299999999996</v>
      </c>
      <c r="N30" s="8">
        <f t="shared" ref="N30" si="5">K30+L30+M30</f>
        <v>0</v>
      </c>
      <c r="O30" s="8">
        <f t="shared" si="1"/>
        <v>-4850.23</v>
      </c>
      <c r="P30" s="271" t="inlineStr">
        <is>
          <t>Исключён старый кронштейн для двух мониторов: отдельный мониторный кронштейн в действующей спецификации СОТ не указан.</t>
        </is>
      </c>
      <c r="Q30" s="31" t="s">
        <v>112</v>
      </c>
      <c r="R30" s="31" t="inlineStr">
        <is>
          <t>23/085-И-ИОС5-ТЧ, листы 7–10; 23/085-И-ИОС5, лист 3; 23/085-И-ИОС5.СО, лист 4</t>
        </is>
      </c>
    </row>
    <row r="31" spans="1:18">
      <c r="A31" s="26">
        <v>21</v>
      </c>
      <c r="B31" s="10">
        <v>21</v>
      </c>
      <c r="C31" s="11" t="s">
        <v>68</v>
      </c>
      <c r="D31" s="11" t="s">
        <v>68</v>
      </c>
      <c r="E31" s="12" t="s">
        <v>69</v>
      </c>
      <c r="F31" s="12" t="s">
        <v>69</v>
      </c>
      <c r="G31" s="4" t="s">
        <v>20</v>
      </c>
      <c r="H31" s="10">
        <v>14</v>
      </c>
      <c r="I31" s="8">
        <v>-14</v>
      </c>
      <c r="J31" s="27">
        <f t="shared" si="2"/>
        <v>0</v>
      </c>
      <c r="K31" s="8">
        <v>19467.29</v>
      </c>
      <c r="L31" s="8"/>
      <c r="M31" s="8">
        <v>-19467.29</v>
      </c>
      <c r="N31" s="8">
        <f t="shared" ref="N31" si="6">K31+L31+M31</f>
        <v>0</v>
      </c>
      <c r="O31" s="8">
        <f t="shared" si="1"/>
        <v>-19467.29</v>
      </c>
      <c r="P31" s="271" t="inlineStr">
        <is>
          <t>Исключены 14 кронштейнов видеокамер прежнего решения: отдельные кронштейны видеокамер в ИОС5 (СО стр.69, поз.83, 84) не предусмотрены.</t>
        </is>
      </c>
      <c r="Q31" s="31" t="s">
        <v>112</v>
      </c>
      <c r="R31" s="31" t="inlineStr">
        <is>
          <t>23/085-И-ИОС5-ТЧ, листы 4, 7–10; 23/085-И-ИОС5, листы 3, 15–20; 23/085-И-ИОС5.СО, лист 4</t>
        </is>
      </c>
    </row>
    <row r="32" spans="1:18" ht="19.5" customHeight="1">
      <c r="A32" s="26"/>
      <c r="B32" s="62" t="s">
        <v>70</v>
      </c>
      <c r="C32" s="63"/>
      <c r="D32" s="63"/>
      <c r="E32" s="63"/>
      <c r="F32" s="63"/>
      <c r="G32" s="15"/>
      <c r="H32" s="15"/>
      <c r="I32" s="13"/>
      <c r="J32" s="27"/>
      <c r="K32" s="8"/>
      <c r="L32" s="8"/>
      <c r="M32" s="8"/>
      <c r="N32" s="8"/>
      <c r="O32" s="8"/>
      <c r="P32" s="26"/>
      <c r="Q32" s="31" t="s">
        <v>112</v>
      </c>
      <c r="R32" s="31" t="s">
        <v>113</v>
      </c>
    </row>
    <row r="33" spans="1:18">
      <c r="A33" s="26">
        <v>22</v>
      </c>
      <c r="B33" s="10">
        <v>22</v>
      </c>
      <c r="C33" s="11" t="s">
        <v>71</v>
      </c>
      <c r="D33" s="11" t="s">
        <v>71</v>
      </c>
      <c r="E33" s="12" t="s">
        <v>72</v>
      </c>
      <c r="F33" s="12" t="s">
        <v>72</v>
      </c>
      <c r="G33" s="4" t="s">
        <v>73</v>
      </c>
      <c r="H33" s="2">
        <v>0.4</v>
      </c>
      <c r="I33" s="8">
        <v>-0.4</v>
      </c>
      <c r="J33" s="27">
        <f t="shared" si="2"/>
        <v>0</v>
      </c>
      <c r="K33" s="8">
        <v>4465.0200000000004</v>
      </c>
      <c r="L33" s="8"/>
      <c r="M33" s="8">
        <v>-4465.0200000000004</v>
      </c>
      <c r="N33" s="8">
        <f t="shared" ref="N33:N48" si="7">K33+L33+M33</f>
        <v>0</v>
      </c>
      <c r="O33" s="8">
        <f t="shared" si="1"/>
        <v>-4465.02</v>
      </c>
      <c r="P33" s="271" t="inlineStr">
        <is>
          <t>Исключена пробивка 40 м борозд прежнего решения: по ИОС5 (СО стр.71, поз.134) кабели видеонаблюдения прокладываются открыто в гофротрубе за подвесным потолком.</t>
        </is>
      </c>
      <c r="Q33" s="31" t="s">
        <v>112</v>
      </c>
      <c r="R33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34" spans="1:18" ht="89.25">
      <c r="A34" s="26">
        <v>23</v>
      </c>
      <c r="B34" s="10">
        <v>23</v>
      </c>
      <c r="C34" s="11" t="s">
        <v>74</v>
      </c>
      <c r="D34" s="11" t="s">
        <v>74</v>
      </c>
      <c r="E34" s="12" t="s">
        <v>75</v>
      </c>
      <c r="F34" s="12" t="s">
        <v>75</v>
      </c>
      <c r="G34" s="4" t="s">
        <v>73</v>
      </c>
      <c r="H34" s="2">
        <v>0.4</v>
      </c>
      <c r="I34" s="8">
        <v>-0.4</v>
      </c>
      <c r="J34" s="27">
        <f t="shared" si="2"/>
        <v>0</v>
      </c>
      <c r="K34" s="8">
        <v>5372.9</v>
      </c>
      <c r="L34" s="8"/>
      <c r="M34" s="8">
        <v>-5372.9</v>
      </c>
      <c r="N34" s="8">
        <f t="shared" si="7"/>
        <v>0</v>
      </c>
      <c r="O34" s="8">
        <f t="shared" si="1"/>
        <v>-5372.9</v>
      </c>
      <c r="P34" s="271" t="inlineStr">
        <is>
          <t>Исключена заделка 40 м борозд старого решения: соответствующий объём и способ прокладки в действующей ИОС5 отсутствуют.</t>
        </is>
      </c>
      <c r="Q34" s="31" t="s">
        <v>112</v>
      </c>
      <c r="R34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35" spans="1:18" ht="114.75">
      <c r="A35" s="26">
        <v>24</v>
      </c>
      <c r="B35" s="10">
        <v>24</v>
      </c>
      <c r="C35" s="11" t="s">
        <v>76</v>
      </c>
      <c r="D35" s="11" t="s">
        <v>76</v>
      </c>
      <c r="E35" s="12" t="s">
        <v>77</v>
      </c>
      <c r="F35" s="12" t="s">
        <v>77</v>
      </c>
      <c r="G35" s="4" t="s">
        <v>73</v>
      </c>
      <c r="H35" s="2">
        <v>0.2</v>
      </c>
      <c r="I35" s="8">
        <v>-0.2</v>
      </c>
      <c r="J35" s="27">
        <f t="shared" si="2"/>
        <v>0</v>
      </c>
      <c r="K35" s="8">
        <v>1053.51</v>
      </c>
      <c r="L35" s="8"/>
      <c r="M35" s="8">
        <v>-1053.51</v>
      </c>
      <c r="N35" s="8">
        <f t="shared" si="7"/>
        <v>0</v>
      </c>
      <c r="O35" s="8">
        <f t="shared" si="1"/>
        <v>-1053.51</v>
      </c>
      <c r="P35" s="271" t="inlineStr">
        <is>
          <t>Исключена дополнительная глубина заделки 20 м борозд: расчёта такого объёма в действующей ИОС5 нет.</t>
        </is>
      </c>
      <c r="Q35" s="31" t="s">
        <v>112</v>
      </c>
      <c r="R35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36" spans="1:18">
      <c r="A36" s="26">
        <v>25</v>
      </c>
      <c r="B36" s="10">
        <v>25</v>
      </c>
      <c r="C36" s="11" t="s">
        <v>78</v>
      </c>
      <c r="D36" s="11" t="s">
        <v>78</v>
      </c>
      <c r="E36" s="12" t="s">
        <v>79</v>
      </c>
      <c r="F36" s="12" t="s">
        <v>79</v>
      </c>
      <c r="G36" s="4" t="s">
        <v>80</v>
      </c>
      <c r="H36" s="2">
        <v>0.2</v>
      </c>
      <c r="I36" s="8">
        <v>-0.2</v>
      </c>
      <c r="J36" s="27">
        <f t="shared" si="2"/>
        <v>0</v>
      </c>
      <c r="K36" s="8">
        <v>2540.35</v>
      </c>
      <c r="L36" s="8"/>
      <c r="M36" s="8">
        <v>-2540.35</v>
      </c>
      <c r="N36" s="8">
        <f t="shared" si="7"/>
        <v>0</v>
      </c>
      <c r="O36" s="8">
        <f t="shared" si="1"/>
        <v>-2540.35</v>
      </c>
      <c r="P36" s="271" t="inlineStr">
        <is>
          <t>Исключены 20 м гофротрубы d20 прежнего решения: по ИОС5 (СО стр.71, поз.134) кабели видеонаблюдения прокладываются в гофротрубе d25, учтённой в добавленной смете.</t>
        </is>
      </c>
      <c r="Q36" s="31" t="s">
        <v>112</v>
      </c>
      <c r="R36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37" spans="1:18">
      <c r="A37" s="26">
        <v>26</v>
      </c>
      <c r="B37" s="10">
        <v>26</v>
      </c>
      <c r="C37" s="11" t="s">
        <v>81</v>
      </c>
      <c r="D37" s="11" t="s">
        <v>81</v>
      </c>
      <c r="E37" s="12" t="s">
        <v>82</v>
      </c>
      <c r="F37" s="12" t="s">
        <v>82</v>
      </c>
      <c r="G37" s="4" t="s">
        <v>80</v>
      </c>
      <c r="H37" s="2">
        <v>0.2</v>
      </c>
      <c r="I37" s="8">
        <v>-0.2</v>
      </c>
      <c r="J37" s="27">
        <f t="shared" si="2"/>
        <v>0</v>
      </c>
      <c r="K37" s="8">
        <v>3463.96</v>
      </c>
      <c r="L37" s="8"/>
      <c r="M37" s="8">
        <v>-3463.96</v>
      </c>
      <c r="N37" s="8">
        <f t="shared" si="7"/>
        <v>0</v>
      </c>
      <c r="O37" s="8">
        <f t="shared" si="1"/>
        <v>-3463.96</v>
      </c>
      <c r="P37" s="271" t="inlineStr">
        <is>
          <t>Исключены 20 м гофротрубы d32 прежнего решения: по ИОС5 (СО стр.71, поз.144) труба d32 применяется только для проходов через стены и учтена в смете сетей связи 02-01-10.</t>
        </is>
      </c>
      <c r="Q37" s="31" t="s">
        <v>112</v>
      </c>
      <c r="R37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38" spans="1:18">
      <c r="A38" s="26">
        <v>27</v>
      </c>
      <c r="B38" s="10">
        <v>27</v>
      </c>
      <c r="C38" s="11" t="s">
        <v>83</v>
      </c>
      <c r="D38" s="11" t="s">
        <v>83</v>
      </c>
      <c r="E38" s="12" t="s">
        <v>84</v>
      </c>
      <c r="F38" s="12" t="s">
        <v>84</v>
      </c>
      <c r="G38" s="4" t="s">
        <v>80</v>
      </c>
      <c r="H38" s="2">
        <v>1.2</v>
      </c>
      <c r="I38" s="8">
        <v>-1.2</v>
      </c>
      <c r="J38" s="27">
        <f t="shared" si="2"/>
        <v>0</v>
      </c>
      <c r="K38" s="8">
        <v>31805.41</v>
      </c>
      <c r="L38" s="8"/>
      <c r="M38" s="8">
        <v>-31805.41</v>
      </c>
      <c r="N38" s="8">
        <f t="shared" si="7"/>
        <v>0</v>
      </c>
      <c r="O38" s="8">
        <f t="shared" si="1"/>
        <v>-31805.41</v>
      </c>
      <c r="P38" s="271" t="inlineStr">
        <is>
          <t>Исключены 120 м кабель-канала прежнего решения: по ИОС5 (СО стр.71, поз.134) кабели видеонаблюдения прокладываются в гофротрубе d25 за подвесным потолком.</t>
        </is>
      </c>
      <c r="Q38" s="31" t="s">
        <v>112</v>
      </c>
      <c r="R38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39" spans="1:18">
      <c r="A39" s="26">
        <v>28</v>
      </c>
      <c r="B39" s="10">
        <v>28</v>
      </c>
      <c r="C39" s="11" t="s">
        <v>85</v>
      </c>
      <c r="D39" s="11" t="s">
        <v>85</v>
      </c>
      <c r="E39" s="12" t="s">
        <v>86</v>
      </c>
      <c r="F39" s="12" t="s">
        <v>86</v>
      </c>
      <c r="G39" s="4" t="s">
        <v>80</v>
      </c>
      <c r="H39" s="2">
        <v>0.4</v>
      </c>
      <c r="I39" s="8">
        <v>-0.4</v>
      </c>
      <c r="J39" s="27">
        <f t="shared" si="2"/>
        <v>0</v>
      </c>
      <c r="K39" s="8">
        <v>1303.5</v>
      </c>
      <c r="L39" s="8"/>
      <c r="M39" s="8">
        <v>-1303.5</v>
      </c>
      <c r="N39" s="8">
        <f t="shared" si="7"/>
        <v>0</v>
      </c>
      <c r="O39" s="8">
        <f t="shared" si="1"/>
        <v>-1303.5</v>
      </c>
      <c r="P39" s="271" t="inlineStr">
        <is>
          <t>Исключена протяжка 40 м кабеля прежнего решения: протяжка кабеля ParLan к видеокамерам по ИОС5 (СО стр.71, поз.129, 134) учтена в добавленной смете.</t>
        </is>
      </c>
      <c r="Q39" s="31" t="s">
        <v>112</v>
      </c>
      <c r="R39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40" spans="1:18" ht="216.75">
      <c r="A40" s="26">
        <v>29</v>
      </c>
      <c r="B40" s="10">
        <v>29</v>
      </c>
      <c r="C40" s="11" t="s">
        <v>87</v>
      </c>
      <c r="D40" s="11" t="s">
        <v>87</v>
      </c>
      <c r="E40" s="12" t="s">
        <v>88</v>
      </c>
      <c r="F40" s="12" t="s">
        <v>88</v>
      </c>
      <c r="G40" s="4" t="s">
        <v>80</v>
      </c>
      <c r="H40" s="10">
        <v>4</v>
      </c>
      <c r="I40" s="8">
        <v>-4</v>
      </c>
      <c r="J40" s="27">
        <f t="shared" si="2"/>
        <v>0</v>
      </c>
      <c r="K40" s="8">
        <v>4576.76</v>
      </c>
      <c r="L40" s="8"/>
      <c r="M40" s="8">
        <v>-4576.76</v>
      </c>
      <c r="N40" s="8">
        <f t="shared" si="7"/>
        <v>0</v>
      </c>
      <c r="O40" s="8">
        <f t="shared" si="1"/>
        <v>-4576.76</v>
      </c>
      <c r="P40" s="271" t="inlineStr">
        <is>
          <t>Исключена протяжка 400 м каждого последующего провода: действующее решение использует один кабель Ethernet к камере, основания для такого состава проводов нет.</t>
        </is>
      </c>
      <c r="Q40" s="31" t="s">
        <v>112</v>
      </c>
      <c r="R40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41" spans="1:18">
      <c r="A41" s="26">
        <v>30</v>
      </c>
      <c r="B41" s="10">
        <v>30</v>
      </c>
      <c r="C41" s="11" t="s">
        <v>89</v>
      </c>
      <c r="D41" s="11" t="s">
        <v>89</v>
      </c>
      <c r="E41" s="12" t="s">
        <v>90</v>
      </c>
      <c r="F41" s="12" t="s">
        <v>90</v>
      </c>
      <c r="G41" s="4" t="s">
        <v>80</v>
      </c>
      <c r="H41" s="2">
        <v>1.2</v>
      </c>
      <c r="I41" s="8">
        <v>-1.2</v>
      </c>
      <c r="J41" s="27">
        <f t="shared" si="2"/>
        <v>0</v>
      </c>
      <c r="K41" s="8">
        <v>1947.67</v>
      </c>
      <c r="L41" s="8"/>
      <c r="M41" s="8">
        <v>-1947.67</v>
      </c>
      <c r="N41" s="8">
        <f t="shared" si="7"/>
        <v>0</v>
      </c>
      <c r="O41" s="8">
        <f t="shared" si="1"/>
        <v>-1947.67</v>
      </c>
      <c r="P41" s="271" t="inlineStr">
        <is>
          <t>Исключена прокладка 120 м кабеля в коробах вместе с исключённым кабель-каналом: по ИОС5 (СО стр.71, поз.134) кабели видеонаблюдения прокладываются в гофротрубе d25.</t>
        </is>
      </c>
      <c r="Q41" s="31" t="s">
        <v>112</v>
      </c>
      <c r="R41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42" spans="1:18">
      <c r="A42" s="26">
        <v>31</v>
      </c>
      <c r="B42" s="10">
        <v>31</v>
      </c>
      <c r="C42" s="11" t="s">
        <v>91</v>
      </c>
      <c r="D42" s="11" t="s">
        <v>91</v>
      </c>
      <c r="E42" s="12" t="s">
        <v>92</v>
      </c>
      <c r="F42" s="12" t="s">
        <v>92</v>
      </c>
      <c r="G42" s="4" t="s">
        <v>93</v>
      </c>
      <c r="H42" s="5">
        <v>0.56000000000000005</v>
      </c>
      <c r="I42" s="8">
        <v>-0.56000000000000005</v>
      </c>
      <c r="J42" s="27">
        <f t="shared" si="2"/>
        <v>0</v>
      </c>
      <c r="K42" s="8">
        <v>23194.41</v>
      </c>
      <c r="L42" s="8"/>
      <c r="M42" s="8">
        <v>-23194.41</v>
      </c>
      <c r="N42" s="8">
        <f t="shared" si="7"/>
        <v>0</v>
      </c>
      <c r="O42" s="8">
        <f t="shared" si="1"/>
        <v>-23194.41</v>
      </c>
      <c r="P42" s="271" t="inlineStr">
        <is>
          <t>Исключены 560 м экранированного кабеля Cat6 прежнего решения: по ИОС5 (стр.29, §6; СО стр.71, поз.129) для видеонаблюдения применяется кабель ParLan U/UTP Cat5e 4×2×0,52, учтённый в добавленной смете.</t>
        </is>
      </c>
      <c r="Q42" s="31" t="s">
        <v>112</v>
      </c>
      <c r="R42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43" spans="1:18">
      <c r="A43" s="26">
        <v>32</v>
      </c>
      <c r="B43" s="10">
        <v>32</v>
      </c>
      <c r="C43" s="11" t="s">
        <v>94</v>
      </c>
      <c r="D43" s="11" t="s">
        <v>94</v>
      </c>
      <c r="E43" s="12" t="s">
        <v>95</v>
      </c>
      <c r="F43" s="12" t="s">
        <v>95</v>
      </c>
      <c r="G43" s="4" t="s">
        <v>96</v>
      </c>
      <c r="H43" s="2">
        <v>0.3</v>
      </c>
      <c r="I43" s="8">
        <v>-0.3</v>
      </c>
      <c r="J43" s="27">
        <f t="shared" si="2"/>
        <v>0</v>
      </c>
      <c r="K43" s="8">
        <v>3796.83</v>
      </c>
      <c r="L43" s="8"/>
      <c r="M43" s="8">
        <v>-3796.83</v>
      </c>
      <c r="N43" s="8">
        <f t="shared" si="7"/>
        <v>0</v>
      </c>
      <c r="O43" s="8">
        <f t="shared" si="1"/>
        <v>-3796.83</v>
      </c>
      <c r="P43" s="271" t="inlineStr">
        <is>
          <t>Исключены 30 кабельных перемычек прежнего решения: патч-корды по ИОС5 (СО стр.71, поз.145) учтены в смете сетей связи 02-01-10.</t>
        </is>
      </c>
      <c r="Q43" s="31" t="s">
        <v>112</v>
      </c>
      <c r="R43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44" spans="1:18">
      <c r="A44" s="26">
        <v>33</v>
      </c>
      <c r="B44" s="10">
        <v>33</v>
      </c>
      <c r="C44" s="11" t="s">
        <v>97</v>
      </c>
      <c r="D44" s="11" t="s">
        <v>97</v>
      </c>
      <c r="E44" s="12" t="s">
        <v>98</v>
      </c>
      <c r="F44" s="12" t="s">
        <v>98</v>
      </c>
      <c r="G44" s="4" t="s">
        <v>20</v>
      </c>
      <c r="H44" s="10">
        <v>30</v>
      </c>
      <c r="I44" s="8">
        <v>-30</v>
      </c>
      <c r="J44" s="27">
        <f t="shared" si="2"/>
        <v>0</v>
      </c>
      <c r="K44" s="8">
        <v>12262.11</v>
      </c>
      <c r="L44" s="8"/>
      <c r="M44" s="8">
        <v>-12262.11</v>
      </c>
      <c r="N44" s="8">
        <f t="shared" si="7"/>
        <v>0</v>
      </c>
      <c r="O44" s="8">
        <f t="shared" si="1"/>
        <v>-12262.11</v>
      </c>
      <c r="P44" s="271" t="inlineStr">
        <is>
          <t>Исключены 30 патч-кордов прежнего решения: патч-корды по ИОС5 (СО стр.71, поз.145) учтены в смете сетей связи 02-01-10.</t>
        </is>
      </c>
      <c r="Q44" s="31" t="s">
        <v>112</v>
      </c>
      <c r="R44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45" spans="1:18">
      <c r="A45" s="26">
        <v>34</v>
      </c>
      <c r="B45" s="10">
        <v>34</v>
      </c>
      <c r="C45" s="11" t="s">
        <v>99</v>
      </c>
      <c r="D45" s="11" t="s">
        <v>99</v>
      </c>
      <c r="E45" s="12" t="s">
        <v>100</v>
      </c>
      <c r="F45" s="12" t="s">
        <v>100</v>
      </c>
      <c r="G45" s="4" t="s">
        <v>101</v>
      </c>
      <c r="H45" s="10">
        <v>15</v>
      </c>
      <c r="I45" s="8">
        <v>-15</v>
      </c>
      <c r="J45" s="27">
        <f t="shared" si="2"/>
        <v>0</v>
      </c>
      <c r="K45" s="8">
        <v>1577.67</v>
      </c>
      <c r="L45" s="3"/>
      <c r="M45" s="8">
        <v>-1577.67</v>
      </c>
      <c r="N45" s="8">
        <f t="shared" si="7"/>
        <v>0</v>
      </c>
      <c r="O45" s="8">
        <f t="shared" si="1"/>
        <v>-1577.67</v>
      </c>
      <c r="P45" s="271" t="inlineStr">
        <is>
          <t>Исключены 15 включений штепсельных разъёмов прежнего решения: оконцевание кабелей вилками RJ-45 по ИОС5 (СО стр.70, поз.109) учтено в смете сетей связи 02-01-10.</t>
        </is>
      </c>
      <c r="Q45" s="31" t="s">
        <v>112</v>
      </c>
      <c r="R45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46" spans="1:18">
      <c r="A46" s="26">
        <v>35</v>
      </c>
      <c r="B46" s="10">
        <v>35</v>
      </c>
      <c r="C46" s="11" t="s">
        <v>102</v>
      </c>
      <c r="D46" s="11" t="s">
        <v>102</v>
      </c>
      <c r="E46" s="12" t="s">
        <v>103</v>
      </c>
      <c r="F46" s="12" t="s">
        <v>103</v>
      </c>
      <c r="G46" s="4" t="s">
        <v>104</v>
      </c>
      <c r="H46" s="10">
        <v>15</v>
      </c>
      <c r="I46" s="8">
        <v>-15</v>
      </c>
      <c r="J46" s="27">
        <f t="shared" si="2"/>
        <v>0</v>
      </c>
      <c r="K46" s="8">
        <v>297.94</v>
      </c>
      <c r="L46" s="33"/>
      <c r="M46" s="8">
        <v>-297.94</v>
      </c>
      <c r="N46" s="8">
        <f t="shared" si="7"/>
        <v>0</v>
      </c>
      <c r="O46" s="8">
        <f t="shared" si="1"/>
        <v>-297.94</v>
      </c>
      <c r="P46" s="271" t="inlineStr">
        <is>
          <t>Исключены 15 коннекторов прежнего решения: вилки RJ-45 по ИОС5 (СО стр.70, поз.109) учтены в смете сетей связи 02-01-10.</t>
        </is>
      </c>
      <c r="Q46" s="31" t="s">
        <v>112</v>
      </c>
      <c r="R46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47" spans="1:18" ht="51">
      <c r="A47" s="26">
        <v>36</v>
      </c>
      <c r="B47" s="10">
        <v>36</v>
      </c>
      <c r="C47" s="11" t="s">
        <v>105</v>
      </c>
      <c r="D47" s="11" t="s">
        <v>105</v>
      </c>
      <c r="E47" s="12" t="s">
        <v>106</v>
      </c>
      <c r="F47" s="12" t="s">
        <v>106</v>
      </c>
      <c r="G47" s="4" t="s">
        <v>16</v>
      </c>
      <c r="H47" s="10">
        <v>17</v>
      </c>
      <c r="I47" s="8">
        <v>-17</v>
      </c>
      <c r="J47" s="27">
        <f t="shared" si="2"/>
        <v>0</v>
      </c>
      <c r="K47" s="8">
        <v>7976.1</v>
      </c>
      <c r="L47" s="3"/>
      <c r="M47" s="8">
        <v>-7976.1</v>
      </c>
      <c r="N47" s="8">
        <f t="shared" si="7"/>
        <v>0</v>
      </c>
      <c r="O47" s="8">
        <f t="shared" si="1"/>
        <v>-7976.1</v>
      </c>
      <c r="P47" s="271" t="inlineStr">
        <is>
          <t>Исключён монтаж 17 микрофонных розеток: камеры текущего проекта оканчиваются вилками 8P8C, микрофонные розетки не предусмотрены.</t>
        </is>
      </c>
      <c r="Q47" s="31" t="s">
        <v>112</v>
      </c>
      <c r="R47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48" spans="1:18" ht="63.75">
      <c r="A48" s="26">
        <v>37</v>
      </c>
      <c r="B48" s="10">
        <v>37</v>
      </c>
      <c r="C48" s="11" t="s">
        <v>107</v>
      </c>
      <c r="D48" s="11" t="s">
        <v>107</v>
      </c>
      <c r="E48" s="12" t="s">
        <v>108</v>
      </c>
      <c r="F48" s="12" t="s">
        <v>108</v>
      </c>
      <c r="G48" s="4" t="s">
        <v>104</v>
      </c>
      <c r="H48" s="10">
        <v>17</v>
      </c>
      <c r="I48" s="8">
        <v>-17</v>
      </c>
      <c r="J48" s="27">
        <f t="shared" si="2"/>
        <v>0</v>
      </c>
      <c r="K48" s="8">
        <v>763.37</v>
      </c>
      <c r="L48" s="33"/>
      <c r="M48" s="8">
        <v>-763.37</v>
      </c>
      <c r="N48" s="8">
        <f t="shared" si="7"/>
        <v>0</v>
      </c>
      <c r="O48" s="8">
        <f t="shared" si="1"/>
        <v>-763.37</v>
      </c>
      <c r="P48" s="271" t="inlineStr">
        <is>
          <t>Исключены 17 настенных RJ45-розеток старого решения: для камер проектом предусмотрено прямое окончание вилками 8P8C.</t>
        </is>
      </c>
      <c r="Q48" s="31" t="s">
        <v>112</v>
      </c>
      <c r="R48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49" spans="1:18">
      <c r="A49" s="26">
        <v>38</v>
      </c>
      <c r="B49" s="10">
        <v>38</v>
      </c>
      <c r="C49" s="11" t="s">
        <v>109</v>
      </c>
      <c r="D49" s="11" t="s">
        <v>109</v>
      </c>
      <c r="E49" s="12" t="s">
        <v>110</v>
      </c>
      <c r="F49" s="12" t="s">
        <v>110</v>
      </c>
      <c r="G49" s="4" t="s">
        <v>111</v>
      </c>
      <c r="H49" s="10">
        <v>1</v>
      </c>
      <c r="I49" s="8">
        <v>-1</v>
      </c>
      <c r="J49" s="27">
        <f>H49+I49</f>
        <v>0</v>
      </c>
      <c r="K49" s="8">
        <v>34830.949999999997</v>
      </c>
      <c r="L49" s="33"/>
      <c r="M49" s="8">
        <v>-34830.949999999997</v>
      </c>
      <c r="N49" s="8">
        <f t="shared" ref="N49" si="8">K49+L49+M49</f>
        <v>0</v>
      </c>
      <c r="O49" s="8">
        <f t="shared" si="1"/>
        <v>-34830.95</v>
      </c>
      <c r="P49" s="271" t="inlineStr">
        <is>
          <t>Исключена проверка технологического комплекса из монтажной сметы: пусконаладочные работы системы видеонаблюдения учтены отдельной сметой 09-01-04.</t>
        </is>
      </c>
      <c r="Q49" s="31" t="s">
        <v>112</v>
      </c>
      <c r="R49" s="31" t="inlineStr">
        <is>
          <t>23/085-И-ИОС5-ТЧ, лист 7; 23/085-И-ИОС5-ТЧ, лист 8; 23/085-И-ИОС5-ТЧ, лист 9; 23/085-И-ИОС5-ТЧ, лист 10; 23/085-И-ИОС5, лист 3; 23/085-И-ИОС5, лист 15; 23/085-И-ИОС5, лист 16; 23/085-И-ИОС5, лист 17; 23/085-И-ИОС5, лист 18; 23/085-И-ИОС5, лист 19; 23/085-И-ИОС5, лист 20</t>
        </is>
      </c>
    </row>
    <row r="50" spans="1:18" ht="49.5" customHeight="1">
      <c r="A50" s="26"/>
      <c r="B50" s="45" t="s">
        <v>129</v>
      </c>
      <c r="C50" s="46"/>
      <c r="D50" s="46"/>
      <c r="E50" s="46"/>
      <c r="F50" s="46"/>
      <c r="G50" s="4"/>
      <c r="H50" s="10"/>
      <c r="I50" s="10"/>
      <c r="J50" s="34"/>
      <c r="K50" s="8"/>
      <c r="L50" s="8"/>
      <c r="M50" s="35"/>
      <c r="N50" s="8"/>
      <c r="O50" s="8"/>
      <c r="P50" s="30"/>
      <c r="Q50" s="31"/>
      <c r="R50" s="31"/>
    </row>
    <row r="51" spans="1:18" ht="21.75" customHeight="1">
      <c r="B51" s="229" t="s">
        <v>30</v>
      </c>
      <c r="C51" s="230"/>
      <c r="D51" s="230"/>
      <c r="E51" s="230"/>
      <c r="F51" s="230"/>
      <c r="G51" s="224"/>
      <c r="H51" s="224"/>
      <c r="I51" s="224"/>
      <c r="J51" s="34"/>
      <c r="K51" s="8"/>
      <c r="L51" s="8"/>
      <c r="M51" s="35"/>
      <c r="N51" s="8"/>
      <c r="O51" s="8"/>
      <c r="P51" s="30"/>
      <c r="Q51" s="36"/>
      <c r="R51" s="36"/>
    </row>
    <row r="52" spans="1:18">
      <c r="A52" s="26">
        <v>39</v>
      </c>
      <c r="B52" s="14">
        <v>2</v>
      </c>
      <c r="C52" s="14"/>
      <c r="D52" s="225" t="s">
        <v>131</v>
      </c>
      <c r="E52" s="225"/>
      <c r="F52" s="226" t="s">
        <v>130</v>
      </c>
      <c r="G52" s="227" t="s">
        <v>18</v>
      </c>
      <c r="H52" s="227"/>
      <c r="I52" s="14">
        <v>7</v>
      </c>
      <c r="J52" s="14">
        <f t="shared" ref="J52:J66" si="9">H52+I52</f>
        <v>7</v>
      </c>
      <c r="K52" s="8"/>
      <c r="L52" s="8">
        <v>428996.6</v>
      </c>
      <c r="M52" s="35"/>
      <c r="N52" s="8">
        <f t="shared" ref="N52:N70" si="10">K52+L52+M52</f>
        <v>428996.6</v>
      </c>
      <c r="O52" s="8">
        <f t="shared" si="1"/>
        <v>428996.6</v>
      </c>
      <c r="P52" s="271" t="inlineStr">
        <is>
          <t>Добавлены семь уличных видеокамер GK-B5M-27M135 по схеме, планам и спецификации ИОС5 (л.3, 15–20; СО стр.69, поз.84).</t>
        </is>
      </c>
      <c r="Q52" s="31" t="s">
        <v>112</v>
      </c>
      <c r="R52" s="31" t="inlineStr">
        <is>
          <t>23/085-И-ИОС5-ТЧ, листы 4, 7–10; 23/085-И-ИОС5, листы 3, 15–20; 23/085-И-ИОС5.СО, лист 4</t>
        </is>
      </c>
    </row>
    <row r="53" spans="1:18" ht="178.5">
      <c r="A53" s="26">
        <v>40</v>
      </c>
      <c r="B53" s="14">
        <v>4</v>
      </c>
      <c r="C53" s="14"/>
      <c r="D53" s="225" t="s">
        <v>132</v>
      </c>
      <c r="E53" s="225"/>
      <c r="F53" s="226" t="s">
        <v>133</v>
      </c>
      <c r="G53" s="227" t="s">
        <v>18</v>
      </c>
      <c r="H53" s="227"/>
      <c r="I53" s="14">
        <v>15</v>
      </c>
      <c r="J53" s="14">
        <f t="shared" si="9"/>
        <v>15</v>
      </c>
      <c r="K53" s="8"/>
      <c r="L53" s="8">
        <v>771608.37</v>
      </c>
      <c r="M53" s="35"/>
      <c r="N53" s="8">
        <f t="shared" si="10"/>
        <v>771608.37</v>
      </c>
      <c r="O53" s="8">
        <f t="shared" si="1"/>
        <v>771608.37</v>
      </c>
      <c r="P53" s="271" t="inlineStr">
        <is>
          <t>Добавлены 15 внутренних GK-D5M-27M135; количество совпадает с AVS01–AVS15 на всех планах и в спецификации.</t>
        </is>
      </c>
      <c r="Q53" s="31" t="s">
        <v>112</v>
      </c>
      <c r="R53" s="31" t="inlineStr">
        <is>
          <t>23/085-И-ИОС5-ТЧ, листы 4, 7–10; 23/085-И-ИОС5, листы 3, 15–20; 23/085-И-ИОС5.СО, лист 4</t>
        </is>
      </c>
    </row>
    <row r="54" spans="1:18">
      <c r="A54" s="26">
        <v>41</v>
      </c>
      <c r="B54" s="14">
        <v>6</v>
      </c>
      <c r="C54" s="14"/>
      <c r="D54" s="225" t="s">
        <v>134</v>
      </c>
      <c r="E54" s="225"/>
      <c r="F54" s="226" t="s">
        <v>119</v>
      </c>
      <c r="G54" s="227" t="s">
        <v>18</v>
      </c>
      <c r="H54" s="227"/>
      <c r="I54" s="14">
        <v>2</v>
      </c>
      <c r="J54" s="14">
        <f t="shared" si="9"/>
        <v>2</v>
      </c>
      <c r="K54" s="8"/>
      <c r="L54" s="8">
        <v>53498.71</v>
      </c>
      <c r="M54" s="35"/>
      <c r="N54" s="8">
        <f t="shared" si="10"/>
        <v>53498.71</v>
      </c>
      <c r="O54" s="8">
        <f t="shared" si="1"/>
        <v>53498.71</v>
      </c>
      <c r="P54" s="271" t="inlineStr">
        <is>
          <t>Добавлены два монитора видеонаблюдения Samsung S27D330H; спецификация задаёт Samsung S3 S30GD «или аналог» (ИОС5, СО стр.69, поз.85).</t>
        </is>
      </c>
      <c r="Q54" s="31" t="s">
        <v>112</v>
      </c>
      <c r="R54" s="31" t="inlineStr">
        <is>
          <t>23/085-И-ИОС5-ТЧ, листы 7–10; 23/085-И-ИОС5, лист 3; 23/085-И-ИОС5.СО, лист 4</t>
        </is>
      </c>
    </row>
    <row r="55" spans="1:18">
      <c r="A55" s="26">
        <v>42</v>
      </c>
      <c r="B55" s="14">
        <v>7</v>
      </c>
      <c r="C55" s="14"/>
      <c r="D55" s="225" t="inlineStr">
        <is>
          <t>4.11-12-1</t>
        </is>
      </c>
      <c r="E55" s="225"/>
      <c r="F55" s="226" t="inlineStr">
        <is>
          <t>Установка съемных и выдвижных блоков (модулей, ячеек, ТЭЗ) массой до 5 кг</t>
        </is>
      </c>
      <c r="G55" s="227" t="s">
        <v>23</v>
      </c>
      <c r="H55" s="227"/>
      <c r="I55" s="14">
        <v>1</v>
      </c>
      <c r="J55" s="14">
        <f t="shared" si="9"/>
        <v>1</v>
      </c>
      <c r="K55" s="8"/>
      <c r="L55" s="8">
        <v>1526</v>
      </c>
      <c r="M55" s="35"/>
      <c r="N55" s="8">
        <f t="shared" si="10"/>
        <v>1526</v>
      </c>
      <c r="O55" s="8">
        <f t="shared" si="1"/>
        <v>1526</v>
      </c>
      <c r="P55" s="271" t="inlineStr">
        <is>
          <t>Добавлен монтаж PoE-коммутатора Eltex MES2324P (2,2 кг) в серверном шкафу по норме установки модулей массой до 5 кг (ИОС5, СО стр.69, поз.81). НР/СП без понижения: ТСН-2001.12 п.3.4.6 абз.4, 8-0 п.9; объект не эксплуатируется (ПОС, стр.8).</t>
        </is>
      </c>
      <c r="Q55" s="31" t="s">
        <v>112</v>
      </c>
      <c r="R55" s="31" t="inlineStr">
        <is>
          <t>23/085-И-ИОС5-ТЧ, листы 7–10; 23/085-И-ИОС5, лист 3; 23/085-И-ИОС5.СО, лист 4</t>
        </is>
      </c>
    </row>
    <row r="56" spans="1:18" ht="25.5">
      <c r="A56" s="26">
        <v>43</v>
      </c>
      <c r="B56" s="14">
        <v>8</v>
      </c>
      <c r="C56" s="14"/>
      <c r="D56" s="225" t="s">
        <v>135</v>
      </c>
      <c r="E56" s="225"/>
      <c r="F56" s="226" t="s">
        <v>120</v>
      </c>
      <c r="G56" s="227" t="s">
        <v>18</v>
      </c>
      <c r="H56" s="227"/>
      <c r="I56" s="14">
        <v>1</v>
      </c>
      <c r="J56" s="14">
        <f t="shared" si="9"/>
        <v>1</v>
      </c>
      <c r="K56" s="8"/>
      <c r="L56" s="8">
        <v>253397.68</v>
      </c>
      <c r="M56" s="35"/>
      <c r="N56" s="8">
        <f t="shared" si="10"/>
        <v>253397.68</v>
      </c>
      <c r="O56" s="8">
        <f t="shared" si="1"/>
        <v>253397.68</v>
      </c>
      <c r="P56" s="271" t="inlineStr">
        <is>
          <t>Добавлен один PoE-коммутатор Eltex MES2324P, как в схеме и спецификации СОТ.</t>
        </is>
      </c>
      <c r="Q56" s="31" t="s">
        <v>112</v>
      </c>
      <c r="R56" s="31" t="inlineStr">
        <is>
          <t>23/085-И-ИОС5-ТЧ, листы 7–10; 23/085-И-ИОС5, лист 3; 23/085-И-ИОС5.СО, лист 4</t>
        </is>
      </c>
    </row>
    <row r="57" spans="1:18">
      <c r="A57" s="26">
        <v>44</v>
      </c>
      <c r="B57" s="14">
        <v>9</v>
      </c>
      <c r="C57" s="14"/>
      <c r="D57" s="225" t="s">
        <v>121</v>
      </c>
      <c r="E57" s="225"/>
      <c r="F57" s="226" t="s">
        <v>116</v>
      </c>
      <c r="G57" s="227" t="s">
        <v>23</v>
      </c>
      <c r="H57" s="227"/>
      <c r="I57" s="14">
        <v>1</v>
      </c>
      <c r="J57" s="14">
        <f t="shared" si="9"/>
        <v>1</v>
      </c>
      <c r="K57" s="8"/>
      <c r="L57" s="8" t="n">
        <v>2732.37</v>
      </c>
      <c r="M57" s="35"/>
      <c r="N57" s="8">
        <f t="shared" si="10"/>
        <v>2732.37</v>
      </c>
      <c r="O57" s="8">
        <f t="shared" si="1"/>
        <v>2732.37</v>
      </c>
      <c r="P57" s="271" t="inlineStr">
        <is>
          <t>Добавлен монтаж сетевого видеорегистратора FRA-NVR-GK48 (ИОС5, СО стр.69, поз.79).</t>
        </is>
      </c>
      <c r="Q57" s="31" t="s">
        <v>112</v>
      </c>
      <c r="R57" s="31" t="inlineStr">
        <is>
          <t>23/085-И-ИОС5-ТЧ, листы 7–10; 23/085-И-ИОС5, лист 3; 23/085-И-ИОС5.СО, лист 4</t>
        </is>
      </c>
    </row>
    <row r="58" spans="1:18">
      <c r="A58" s="26">
        <v>45</v>
      </c>
      <c r="B58" s="14">
        <v>10</v>
      </c>
      <c r="C58" s="14"/>
      <c r="D58" s="225" t="s">
        <v>136</v>
      </c>
      <c r="E58" s="225"/>
      <c r="F58" s="226" t="s">
        <v>137</v>
      </c>
      <c r="G58" s="227" t="s">
        <v>18</v>
      </c>
      <c r="H58" s="227"/>
      <c r="I58" s="14">
        <v>1</v>
      </c>
      <c r="J58" s="14">
        <f t="shared" si="9"/>
        <v>1</v>
      </c>
      <c r="K58" s="8"/>
      <c r="L58" s="8">
        <v>3973684.81</v>
      </c>
      <c r="M58" s="35"/>
      <c r="N58" s="8">
        <f t="shared" si="10"/>
        <v>3973684.81</v>
      </c>
      <c r="O58" s="8">
        <f t="shared" si="1"/>
        <v>3973684.81</v>
      </c>
      <c r="P58" s="271" t="inlineStr">
        <is>
          <t>Добавлен 48-канальный сетевой видеорегистратор FRA-NVR-GK48 с лицензиями FARAA на 48 камер и дисковым массивом в базовой комплектации (ИОС5, СО стр.69, поз.79).</t>
        </is>
      </c>
      <c r="Q58" s="31" t="s">
        <v>112</v>
      </c>
      <c r="R58" s="31" t="inlineStr">
        <is>
          <t>23/085-И-ИОС5-ТЧ, листы 7–10; 23/085-И-ИОС5, лист 3; 23/085-И-ИОС5.СО, лист 4</t>
        </is>
      </c>
    </row>
    <row r="59" spans="1:18">
      <c r="A59" s="26">
        <v>46</v>
      </c>
      <c r="B59" s="14">
        <v>11</v>
      </c>
      <c r="C59" s="14"/>
      <c r="D59" s="225" t="s">
        <v>138</v>
      </c>
      <c r="E59" s="225"/>
      <c r="F59" s="226" t="s">
        <v>122</v>
      </c>
      <c r="G59" s="227" t="s">
        <v>18</v>
      </c>
      <c r="H59" s="227"/>
      <c r="I59" s="14">
        <v>1</v>
      </c>
      <c r="J59" s="14">
        <f t="shared" si="9"/>
        <v>1</v>
      </c>
      <c r="K59" s="8"/>
      <c r="L59" s="8">
        <v>58116.44</v>
      </c>
      <c r="M59" s="35"/>
      <c r="N59" s="8">
        <f t="shared" si="10"/>
        <v>58116.44</v>
      </c>
      <c r="O59" s="8">
        <f t="shared" si="1"/>
        <v>58116.44</v>
      </c>
      <c r="P59" s="271" t="inlineStr">
        <is>
          <t>Добавлен ИБП «Штиль» ST1102SL системы видеонаблюдения (ИОС5, СО стр.69, поз.82).</t>
        </is>
      </c>
      <c r="Q59" s="31" t="s">
        <v>112</v>
      </c>
      <c r="R59" s="31" t="inlineStr">
        <is>
          <t>23/085-И-ИОС5-ТЧ, листы 8, 24; 23/085-И-ИОС5.РР, лист 5; 23/085-И-ИОС5, приложение А</t>
        </is>
      </c>
    </row>
    <row r="60" spans="1:18">
      <c r="A60" s="26">
        <v>47</v>
      </c>
      <c r="B60" s="14">
        <v>12</v>
      </c>
      <c r="C60" s="14"/>
      <c r="D60" s="225" t="s">
        <v>139</v>
      </c>
      <c r="E60" s="225"/>
      <c r="F60" s="226" t="s">
        <v>140</v>
      </c>
      <c r="G60" s="227" t="s">
        <v>18</v>
      </c>
      <c r="H60" s="227"/>
      <c r="I60" s="14">
        <v>1</v>
      </c>
      <c r="J60" s="14">
        <f t="shared" si="9"/>
        <v>1</v>
      </c>
      <c r="K60" s="8"/>
      <c r="L60" s="8">
        <v>1065892.48</v>
      </c>
      <c r="M60" s="35"/>
      <c r="N60" s="8">
        <f t="shared" si="10"/>
        <v>1065892.48</v>
      </c>
      <c r="O60" s="8">
        <f t="shared" si="1"/>
        <v>1065892.48</v>
      </c>
      <c r="P60" s="271" t="inlineStr">
        <is>
          <t>Добавлена рабочая станция FRA-ARM-GK2CL с предустановленным клиентским ПО FARAA (ИОС5, СО стр.69, поз.80).</t>
        </is>
      </c>
      <c r="Q60" s="31" t="s">
        <v>112</v>
      </c>
      <c r="R60" s="31" t="inlineStr">
        <is>
          <t>23/085-И-ИОС5-ТЧ, листы 7–10; 23/085-И-ИОС5, лист 3; 23/085-И-ИОС5.СО, лист 4</t>
        </is>
      </c>
    </row>
    <row r="61" spans="1:18" ht="27.75" customHeight="1">
      <c r="A61" s="26"/>
      <c r="B61" s="229" t="s">
        <v>70</v>
      </c>
      <c r="C61" s="230"/>
      <c r="D61" s="230"/>
      <c r="E61" s="230"/>
      <c r="F61" s="230"/>
      <c r="G61" s="224"/>
      <c r="H61" s="224"/>
      <c r="I61" s="224"/>
      <c r="J61" s="14"/>
      <c r="K61" s="8"/>
      <c r="L61" s="8"/>
      <c r="M61" s="35"/>
      <c r="N61" s="8"/>
      <c r="O61" s="8"/>
      <c r="P61" s="30"/>
      <c r="Q61" s="31"/>
      <c r="R61" s="31"/>
    </row>
    <row r="62" spans="1:18">
      <c r="A62" s="26">
        <v>48</v>
      </c>
      <c r="B62" s="14">
        <v>13</v>
      </c>
      <c r="C62" s="14"/>
      <c r="D62" s="225" t="s">
        <v>123</v>
      </c>
      <c r="E62" s="225"/>
      <c r="F62" s="226" t="s">
        <v>117</v>
      </c>
      <c r="G62" s="227" t="s">
        <v>124</v>
      </c>
      <c r="H62" s="227"/>
      <c r="I62" s="228">
        <v>4.2</v>
      </c>
      <c r="J62" s="14">
        <f t="shared" si="9"/>
        <v>4.2</v>
      </c>
      <c r="K62" s="8"/>
      <c r="L62" s="8">
        <v>134613.83</v>
      </c>
      <c r="M62" s="35"/>
      <c r="N62" s="8">
        <f t="shared" si="10"/>
        <v>134613.83</v>
      </c>
      <c r="O62" s="8">
        <f t="shared" si="1"/>
        <v>134613.83</v>
      </c>
      <c r="P62" s="271" t="inlineStr">
        <is>
          <t>Добавлена прокладка 420 м гофротрубы d25 для кабелей видеонаблюдения — часть проектного объёма 1 041 м (ИОС5, СО стр.71, поз.134); остальные 621 м учтены в смете 02-01-10. НР/СП без понижения: ТСН-2001.12 п.3.4.6 абз.4, 8-0 п.9; объект не эксплуатируется (ПОС, стр.8).</t>
        </is>
      </c>
      <c r="Q62" s="31" t="s">
        <v>112</v>
      </c>
      <c r="R62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63" spans="1:18">
      <c r="A63" s="26">
        <v>49</v>
      </c>
      <c r="B63" s="14">
        <v>14</v>
      </c>
      <c r="C63" s="14"/>
      <c r="D63" s="225" t="s">
        <v>141</v>
      </c>
      <c r="E63" s="225"/>
      <c r="F63" s="226" t="s">
        <v>125</v>
      </c>
      <c r="G63" s="227" t="s">
        <v>126</v>
      </c>
      <c r="H63" s="227"/>
      <c r="I63" s="14">
        <v>428.4</v>
      </c>
      <c r="J63" s="14">
        <f t="shared" si="9"/>
        <v>428.4</v>
      </c>
      <c r="K63" s="8"/>
      <c r="L63" s="8">
        <v>14042.8</v>
      </c>
      <c r="M63" s="35"/>
      <c r="N63" s="8">
        <f t="shared" si="10"/>
        <v>14042.8</v>
      </c>
      <c r="O63" s="8">
        <f t="shared" si="1"/>
        <v>14042.8</v>
      </c>
      <c r="P63" s="271" t="inlineStr">
        <is>
          <t>Добавлено 428,4 м гофротрубы ПВХ d25: 420 м прокладки (строка 62) с нормой отхода 2 % (ТСН-2001.4-8, прил. 2, п. 12); часть проектного объёма 1 041 м (ИОС5, СО стр.71, поз.134).</t>
        </is>
      </c>
      <c r="Q63" s="31" t="s">
        <v>112</v>
      </c>
      <c r="R63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64" spans="1:18">
      <c r="A64" s="26">
        <v>50</v>
      </c>
      <c r="B64" s="14">
        <v>15</v>
      </c>
      <c r="C64" s="14"/>
      <c r="D64" s="225" t="s">
        <v>142</v>
      </c>
      <c r="E64" s="225"/>
      <c r="F64" s="226" t="s">
        <v>127</v>
      </c>
      <c r="G64" s="227" t="s">
        <v>18</v>
      </c>
      <c r="H64" s="227"/>
      <c r="I64" s="14">
        <v>840</v>
      </c>
      <c r="J64" s="14">
        <f t="shared" si="9"/>
        <v>840</v>
      </c>
      <c r="K64" s="8"/>
      <c r="L64" s="8">
        <v>4275.6</v>
      </c>
      <c r="M64" s="35"/>
      <c r="N64" s="8">
        <f t="shared" si="10"/>
        <v>4275.6</v>
      </c>
      <c r="O64" s="8">
        <f t="shared" si="1"/>
        <v>4275.6</v>
      </c>
      <c r="P64" s="271" t="inlineStr">
        <is>
          <t>Добавлено 840 держателей d25 — два на метр трубы, как в спецификации (ИОС5, СО стр.71, поз.135: 2 082 шт. на 1 041 м); остальные 1 242 шт. учтены в смете 02-01-10.</t>
        </is>
      </c>
      <c r="Q64" s="31" t="s">
        <v>112</v>
      </c>
      <c r="R64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65" spans="1:18">
      <c r="A65" s="26">
        <v>51</v>
      </c>
      <c r="B65" s="14">
        <v>16</v>
      </c>
      <c r="C65" s="14"/>
      <c r="D65" s="225" t="s">
        <v>128</v>
      </c>
      <c r="E65" s="225"/>
      <c r="F65" s="226" t="s">
        <v>118</v>
      </c>
      <c r="G65" s="227" t="s">
        <v>124</v>
      </c>
      <c r="H65" s="227"/>
      <c r="I65" s="228">
        <v>4.2</v>
      </c>
      <c r="J65" s="14">
        <f t="shared" si="9"/>
        <v>4.2</v>
      </c>
      <c r="K65" s="8"/>
      <c r="L65" s="8">
        <v>32801.42</v>
      </c>
      <c r="M65" s="35"/>
      <c r="N65" s="8">
        <f t="shared" si="10"/>
        <v>32801.42</v>
      </c>
      <c r="O65" s="8">
        <f t="shared" si="1"/>
        <v>32801.42</v>
      </c>
      <c r="P65" s="271" t="inlineStr">
        <is>
          <t>Добавлена протяжка первого кабеля на каждом участке трубы — 420 м, по длине труб д.25 этой сметы (строка 62; ИОС5, СО стр.71, поз.134 — «несколько кабелей в одну трубу»). Остальные кабели к видеокамерам в тех же трубах — строка 71. НР/СП без понижения: ТСН-2001.12 п.3.4.6 абз.4, 8-0 п.9; объект не эксплуатируется (ПОС, стр.8).</t>
        </is>
      </c>
      <c r="Q65" s="31" t="s">
        <v>112</v>
      </c>
      <c r="R65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66" spans="1:18">
      <c r="A66" s="26">
        <v>52</v>
      </c>
      <c r="B66" s="14">
        <v>17</v>
      </c>
      <c r="C66" s="14"/>
      <c r="D66" s="225" t="s">
        <v>143</v>
      </c>
      <c r="E66" s="225"/>
      <c r="F66" s="226" t="inlineStr">
        <is>
          <t>Кабель для СКС и IP-сетей  ParLan U/UTP Cat5e PVCLS нг(А)-LSLTx 4х2х0,52</t>
        </is>
      </c>
      <c r="G66" s="227" t="s">
        <v>126</v>
      </c>
      <c r="H66" s="227"/>
      <c r="I66" s="14">
        <v>740.52</v>
      </c>
      <c r="J66" s="14">
        <f t="shared" si="9"/>
        <v>740.52</v>
      </c>
      <c r="K66" s="8"/>
      <c r="L66" s="8">
        <v>60081.75</v>
      </c>
      <c r="M66" s="35"/>
      <c r="N66" s="8">
        <f t="shared" si="10"/>
        <v>60081.75</v>
      </c>
      <c r="O66" s="8">
        <f t="shared" ref="O66" si="11">N66-K66</f>
        <v>60081.75</v>
      </c>
      <c r="P66" s="271" t="inlineStr">
        <is>
          <t>Добавлено 740,52 м кабеля ParLan U/UTP Cat5e PVCLS нг(А)-LSLTx 4×2×0,52 к 22 видеокамерам: 726 м протяжки (строки 65 и 71) с нормой отхода 2 % (ТСН-2001.4-8, прил. 2, п. 6); часть проектного объёма 3 180 м (ИОС5, СО стр.71, поз.129), остальной объём учтён в сметах 02-01-07 и 02-01-10. Цена — минимальная из трёх предложений на LSLTx 4×2×0,52 (96,99 руб./м с НДС, 24.09.2026), пересчёт как в исходной смете: ÷ 1,22 ÷ 10,18 + 2 % заготовительно-складских.</t>
        </is>
      </c>
      <c r="Q66" s="31" t="s">
        <v>112</v>
      </c>
      <c r="R66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67" spans="1:18" s="42" customFormat="1">
      <c r="A67" s="26">
        <v>53</v>
      </c>
      <c r="B67" s="14">
        <v>18</v>
      </c>
      <c r="C67" s="14"/>
      <c r="D67" s="225" t="s">
        <v>144</v>
      </c>
      <c r="E67" s="225"/>
      <c r="F67" s="226" t="s">
        <v>145</v>
      </c>
      <c r="G67" s="227" t="s">
        <v>126</v>
      </c>
      <c r="H67" s="227"/>
      <c r="I67" s="14">
        <v>0</v>
      </c>
      <c r="J67" s="14">
        <f>H67+I67</f>
        <v>0</v>
      </c>
      <c r="K67" s="8"/>
      <c r="L67" s="8">
        <v>0</v>
      </c>
      <c r="M67" s="35"/>
      <c r="N67" s="8">
        <f t="shared" si="10"/>
        <v>0</v>
      </c>
      <c r="O67" s="8">
        <f>N67-K67</f>
        <v>0</v>
      </c>
      <c r="P67" s="271" t="inlineStr">
        <is>
          <t>Исключено: отдельный кабель питания камер проектом не предусмотрен — камеры питаются по PoE от коммутатора MES2324P (ИОС5, СО стр.69, поз.81); кабель КПРВГнг(А) 3×1,5 (СО стр.70, поз.119–120) учтён в смете 02-01-08.</t>
        </is>
      </c>
      <c r="Q67" s="223"/>
      <c r="R67" s="223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68" spans="1:18" s="42" customFormat="1" ht="21.75" customHeight="1">
      <c r="A68" s="26"/>
      <c r="B68" s="229" t="s">
        <v>146</v>
      </c>
      <c r="C68" s="230"/>
      <c r="D68" s="230"/>
      <c r="E68" s="230"/>
      <c r="F68" s="230"/>
      <c r="G68" s="224"/>
      <c r="H68" s="224"/>
      <c r="I68" s="224"/>
      <c r="J68" s="14"/>
      <c r="K68" s="8"/>
      <c r="L68" s="8"/>
      <c r="M68" s="35"/>
      <c r="N68" s="8"/>
      <c r="O68" s="8"/>
      <c r="P68" s="30"/>
      <c r="Q68" s="223"/>
      <c r="R68" s="223"/>
    </row>
    <row r="69" spans="1:18" s="42" customFormat="1">
      <c r="A69" s="26">
        <v>54</v>
      </c>
      <c r="B69" s="14">
        <v>19</v>
      </c>
      <c r="C69" s="14"/>
      <c r="D69" s="225" t="s">
        <v>147</v>
      </c>
      <c r="E69" s="225"/>
      <c r="F69" s="226" t="s">
        <v>148</v>
      </c>
      <c r="G69" s="227" t="s">
        <v>23</v>
      </c>
      <c r="H69" s="227"/>
      <c r="I69" s="14">
        <v>0</v>
      </c>
      <c r="J69" s="14">
        <f>H69+I69</f>
        <v>0</v>
      </c>
      <c r="K69" s="8"/>
      <c r="L69" s="8">
        <v>0</v>
      </c>
      <c r="M69" s="35"/>
      <c r="N69" s="8">
        <f t="shared" si="10"/>
        <v>0</v>
      </c>
      <c r="O69" s="8">
        <f>N69-K69</f>
        <v>0</v>
      </c>
      <c r="P69" s="271" t="inlineStr">
        <is>
          <t>Исключено: видеодомофон относится к СКУД — вызывные панели CTV-D10 Plus S и монитор CTV-M1701 S W учтены в смете 02-01-07 (ИОС5, СО стр.68, поз.66, 78).</t>
        </is>
      </c>
      <c r="Q69" s="223"/>
      <c r="R69" s="223" t="inlineStr">
        <is>
          <t>23/085-И-ИОС5-ТЧ, листы 14–15; 23/085-И-ИОС5, листы 3, 15; 23/085-И-ИОС5.СО, лист 3</t>
        </is>
      </c>
    </row>
    <row r="70" spans="1:18" s="42" customFormat="1">
      <c r="A70" s="26">
        <v>55</v>
      </c>
      <c r="B70" s="14">
        <v>20</v>
      </c>
      <c r="C70" s="14"/>
      <c r="D70" s="225" t="s">
        <v>149</v>
      </c>
      <c r="E70" s="225"/>
      <c r="F70" s="226" t="s">
        <v>150</v>
      </c>
      <c r="G70" s="227" t="s">
        <v>18</v>
      </c>
      <c r="H70" s="227"/>
      <c r="I70" s="14">
        <v>0</v>
      </c>
      <c r="J70" s="14">
        <f>H70+I70</f>
        <v>0</v>
      </c>
      <c r="K70" s="8"/>
      <c r="L70" s="8">
        <v>0</v>
      </c>
      <c r="M70" s="35"/>
      <c r="N70" s="8">
        <f t="shared" si="10"/>
        <v>0</v>
      </c>
      <c r="O70" s="8">
        <f>N70-K70</f>
        <v>0</v>
      </c>
      <c r="P70" s="271" t="inlineStr">
        <is>
          <t>Исключено: комплекты EP-7200 в ИОС5 отсутствуют; видеодомофон CTV по спецификации (СО стр.68, поз.66, 78) учтён в смете 02-01-07.</t>
        </is>
      </c>
      <c r="Q70" s="223"/>
      <c r="R70" s="223" t="inlineStr">
        <is>
          <t>23/085-И-ИОС5-ТЧ, листы 14–15; 23/085-И-ИОС5, листы 3, 15; 23/085-И-ИОС5.СО, лист 3</t>
        </is>
      </c>
    </row>
    <row r="71" spans="1:18" s="42" customFormat="1">
      <c r="A71" s="26">
        <v>56</v>
      </c>
      <c r="B71" s="14"/>
      <c r="C71" s="14"/>
      <c r="D71" s="225" t="inlineStr">
        <is>
          <t>4.8-175-9</t>
        </is>
      </c>
      <c r="E71" s="225"/>
      <c r="F71" s="226" t="inlineStr">
        <is>
          <t>Добавлять на 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 до 6 мм2 (к нормам и расценкам 4.8-175-1 и 4.8-175-2)</t>
        </is>
      </c>
      <c r="G71" s="227" t="s">
        <v>124</v>
      </c>
      <c r="H71" s="227"/>
      <c r="I71" s="228">
        <v>3.06</v>
      </c>
      <c r="J71" s="14">
        <f>H71+I71</f>
        <v>3.06</v>
      </c>
      <c r="K71" s="8"/>
      <c r="L71" s="8">
        <v>10109.74</v>
      </c>
      <c r="M71" s="35"/>
      <c r="N71" s="8">
        <f>K71+L71+M71</f>
        <v>10109.74</v>
      </c>
      <c r="O71" s="8">
        <f>N71-K71</f>
        <v>10109.74</v>
      </c>
      <c r="P71" s="271" t="inlineStr">
        <is>
          <t>Добавлена протяжка каждого последующего кабеля в тех же трубах — 306 м: кабель ParLan U/UTP Cat5e 4×2×0,52 к 22 видеокамерам 726 м (ИОС5, СО стр.69, поз.83, 84; стр.71, поз.129) за вычетом 420 м первых кабелей строки 65. Норма — добавка на каждый последующий провод к 4.8-175-1 и 4.8-175-2 (ТСН-2001.4-8, табл. 4.8-175). НР/СП без понижения: ТСН-2001.12 п.3.4.6 абз.4, 8-0 п.9; объект не эксплуатируется (ПОС, стр.8).</t>
        </is>
      </c>
      <c r="Q71" s="31" t="s">
        <v>112</v>
      </c>
      <c r="R71" s="31" t="inlineStr">
        <is>
          <t>23/085-И-ИОС5-ТЧ, лист 24; 23/085-И-ИОС5-ТЧ, лист 25; 23/085-И-ИОС5, лист 15; 23/085-И-ИОС5, лист 16; 23/085-И-ИОС5, лист 17; 23/085-И-ИОС5, лист 18; 23/085-И-ИОС5, лист 19; 23/085-И-ИОС5, лист 20; 23/085-И-ИОС5.СО, лист 5; 23/085-И-ИОС5.СО, лист 6</t>
        </is>
      </c>
    </row>
    <row r="72" spans="1:18">
      <c r="A72" s="26"/>
      <c r="B72" s="10"/>
      <c r="C72" s="11"/>
      <c r="D72" s="11"/>
      <c r="E72" s="12"/>
      <c r="F72" s="12"/>
      <c r="G72" s="4"/>
      <c r="H72" s="10"/>
      <c r="I72" s="10"/>
      <c r="J72" s="34"/>
      <c r="K72" s="8"/>
      <c r="L72" s="8"/>
      <c r="M72" s="35"/>
      <c r="N72" s="8"/>
      <c r="O72" s="8"/>
      <c r="P72" s="30"/>
      <c r="Q72" s="36"/>
      <c r="R72" s="36"/>
    </row>
    <row r="73" spans="1:18" s="20" customFormat="1" ht="30.75" customHeight="1">
      <c r="A73" s="74" t="s">
        <v>21</v>
      </c>
      <c r="B73" s="75"/>
      <c r="C73" s="75"/>
      <c r="D73" s="76"/>
      <c r="E73" s="37"/>
      <c r="F73" s="37"/>
      <c r="G73" s="37"/>
      <c r="H73" s="38"/>
      <c r="I73" s="38"/>
      <c r="J73" s="38"/>
      <c r="K73" s="274">
        <f>SUM(K11:K72)</f>
        <v>797282.06</v>
      </c>
      <c r="L73" s="274">
        <f>SUM(L11:L72)</f>
        <v>6901779.98</v>
      </c>
      <c r="M73" s="275">
        <f>SUM(M11:M72)</f>
        <v>-773049.84</v>
      </c>
      <c r="N73" s="274">
        <f>SUM(N11:N72)</f>
        <v>6926012.2</v>
      </c>
      <c r="O73" s="274">
        <f>SUM(O11:O72)</f>
        <v>6128730.14</v>
      </c>
      <c r="P73" s="37"/>
      <c r="Q73" s="37"/>
      <c r="R73" s="37"/>
    </row>
    <row r="74" spans="1:18" ht="15">
      <c r="L74" s="77"/>
      <c r="M74" s="78"/>
      <c r="N74" s="41"/>
      <c r="O74" s="41"/>
    </row>
    <row r="75" spans="1:18">
      <c r="B75" s="44" t="s">
        <v>22</v>
      </c>
      <c r="C75" s="44"/>
      <c r="D75" s="44"/>
      <c r="O75" s="41"/>
    </row>
    <row r="76" spans="1:18">
      <c r="K76" s="41"/>
      <c r="L76" s="41"/>
      <c r="M76" s="41"/>
    </row>
    <row r="79" spans="1:18">
      <c r="K79" s="276">
        <v>797282.06</v>
      </c>
      <c r="L79" s="211">
        <v>6901779.98</v>
      </c>
      <c r="M79" s="276">
        <v>-773049.84</v>
      </c>
      <c r="N79" s="277">
        <f>SUM(K79:M79)</f>
        <v>6926012.2</v>
      </c>
      <c r="P79" s="37" t="inlineStr">
        <is>
          <t>Контроль: итоги ЛСР 02-01-09 (добавленная и исключаемая) против строки ИТОГО</t>
        </is>
      </c>
    </row>
    <row r="80" spans="1:18">
      <c r="K80" s="278">
        <f>K79-K73</f>
        <v>0</v>
      </c>
      <c r="L80" s="278">
        <f t="shared" ref="L80:N80" si="12">L79-L73</f>
        <v>0</v>
      </c>
      <c r="M80" s="278">
        <f t="shared" si="12"/>
        <v>0</v>
      </c>
      <c r="N80" s="278">
        <f t="shared" si="12"/>
        <v>0</v>
      </c>
    </row>
    <row r="81" spans="11:14">
      <c r="K81" s="213"/>
      <c r="L81" s="213"/>
      <c r="M81" s="213"/>
      <c r="N81" s="213"/>
    </row>
  </sheetData>
  <mergeCells count="22">
    <mergeCell ref="B10:E10"/>
    <mergeCell ref="B32:F32"/>
    <mergeCell ref="A73:D73"/>
    <mergeCell ref="L74:M74"/>
    <mergeCell ref="B51:F51"/>
    <mergeCell ref="B61:F61"/>
    <mergeCell ref="B68:F68"/>
    <mergeCell ref="A1:R1"/>
    <mergeCell ref="A4:H4"/>
    <mergeCell ref="B75:D75"/>
    <mergeCell ref="B50:F50"/>
    <mergeCell ref="A9:H9"/>
    <mergeCell ref="A6:A7"/>
    <mergeCell ref="B6:B7"/>
    <mergeCell ref="C6:D6"/>
    <mergeCell ref="E6:F6"/>
    <mergeCell ref="O6:O7"/>
    <mergeCell ref="P6:P7"/>
    <mergeCell ref="Q6:R6"/>
    <mergeCell ref="H6:J6"/>
    <mergeCell ref="G6:G7"/>
    <mergeCell ref="K6:N6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2026-06-05T07:53:50Z</cp:lastPrinted>
  <dcterms:created xsi:type="dcterms:W3CDTF">2024-06-20T13:41:56Z</dcterms:created>
  <dcterms:modified xsi:type="dcterms:W3CDTF">2026-06-05T08:17:58Z</dcterms:modified>
</cp:coreProperties>
</file>