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35" yWindow="45" windowWidth="12255" windowHeight="12390"/>
  </bookViews>
  <sheets>
    <sheet name="Table 3" sheetId="3" r:id="rId1"/>
  </sheets>
  <definedNames>
    <definedName name="_xlnm.Print_Titles" localSheetId="0">'Table 3'!$8:$8</definedName>
    <definedName name="_xlnm.Print_Area" localSheetId="0">'Table 3'!$A$1:$R$66</definedName>
  </definedNames>
  <calcPr calcId="145621" fullCalcOnLoad="1"/>
</workbook>
</file>

<file path=xl/sharedStrings.xml><?xml version="1.0" encoding="utf-8"?>
<sst xmlns="http://schemas.openxmlformats.org/spreadsheetml/2006/main" count="243" uniqueCount="115">
  <si>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</si>
  <si>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</si>
  <si>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</si>
  <si>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</si>
  <si>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</si>
  <si>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</si>
  <si>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</si>
  <si>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</si>
  <si>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</si>
  <si>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</si>
  <si>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</si>
  <si>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</si>
  <si>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</si>
  <si>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</si>
  <si>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</si>
  <si>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</si>
  <si>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100 М</t>
  </si>
  <si>
    <t>1 ШТ.</t>
  </si>
  <si>
    <t>Ед. изм.</t>
  </si>
  <si>
    <t>ШТ</t>
  </si>
  <si>
    <t>м</t>
  </si>
  <si>
    <t>100 м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</si>
  <si>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</si>
  <si>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</si>
  <si>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</si>
  <si>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Составил:</t>
  </si>
  <si>
    <t>ШТ.</t>
  </si>
  <si>
    <t>1  ШТ.</t>
  </si>
  <si>
    <t>4.8-288-2</t>
  </si>
  <si>
    <t>4.8-175-1</t>
  </si>
  <si>
    <t>Установка съемных и выдвижных блоков (модулей, ячеек, ТЭЗ) массой до 5 кг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</si>
  <si>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</si>
  <si>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</si>
  <si>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4.11-12-1</t>
  </si>
  <si>
    <t>Оборудование для ММГН</t>
  </si>
  <si>
    <t>Работы, предусмотренные сметами 2018 г.
ЛС №02-01-12_искл, ЛС № 02-01-12 (2018 г.), частично ЛС № 02-01-12_доб.
Нумерация по ЛС № 02-01-12_2018 г, (по доб. работам - по ЛС № 02-01-12_доб. - указана в скобках)</t>
  </si>
  <si>
    <t>Новые работы
ЛС № 02-01-12_доб</t>
  </si>
  <si>
    <t xml:space="preserve">Раздел 1. </t>
  </si>
  <si>
    <t>3.11-47-1
Доп.22</t>
  </si>
  <si>
    <t>УКЛАДКА ТАКТИЛЬНЫХ ПЛИТОК (УКАЗАТЕЛЕЙ) ПОЛИВИНИЛХЛОРИДНЫХ РАЗМЕРОМ 300Х300Х4 ММ НА КЛЕЕ  (конусы тактильные 9шт/0,9м2)</t>
  </si>
  <si>
    <t>10 ШТ.</t>
  </si>
  <si>
    <t>Прайс-лист Лист 98</t>
  </si>
  <si>
    <t>Тактильный индикатор D35х5  из полиуретана (п.9лист 7, п.9 лист 8)  Ц=29/1.18/5,23*1,02</t>
  </si>
  <si>
    <t>3.11-39-1
Доп.11</t>
  </si>
  <si>
    <t>УКЛАДКА МЕТАЛЛИЧЕСКОЙ НАКЛАДНОЙ ПОЛОСЫ (ПОРОЖКА)</t>
  </si>
  <si>
    <t>Прайс-лист Лист 101</t>
  </si>
  <si>
    <t>Тактильный индикатор  33-30х290  Ц=145/1.18/5,23*1,02</t>
  </si>
  <si>
    <t>3.9-65-2</t>
  </si>
  <si>
    <t>УСТАНОВКА НОМЕРНЫХ ТАБЛИЧЕК ДЛЯ ЭТАЖА, ПОДЪЕЗДА</t>
  </si>
  <si>
    <t>Прайс-лист Лист 93</t>
  </si>
  <si>
    <t>Тактильная мнемосхема  470х610мм, тактильная мнемосхема санузла   (п.8 лист 7, п.2 лист 7, п.2лист 8, п.8 лист 8)   Ц=18900/1.18/5,23*1,02</t>
  </si>
  <si>
    <t>Прайс-лист Лист 90</t>
  </si>
  <si>
    <t>Тактильная табличка 150х300мм (п.7 лист 7, п.7лист 8)  Ц=1070/1.18/5,23*1,02</t>
  </si>
  <si>
    <t>1.1-1-2638</t>
  </si>
  <si>
    <t>ЗНАКИ БЕЗОПАСНОСТИ И ЭВАКУАЦИОННЫЕ УКАЗАТЕЛИ ИЗ ПЛАСТИКА С ФОТОЛЮМИНЕСЦЕНТНЫМ ПОКРЫТИЕМ, РАЗМЕР 200Х200 ММ (круг желтый, туалет для инвалидов, направление движения, информационные наклейки)</t>
  </si>
  <si>
    <t>4.10-59-3</t>
  </si>
  <si>
    <t>ДЕТАЛИ НА ПУЛЬТАХ И ПАНЕЛЯХ: КНОПКА</t>
  </si>
  <si>
    <t>Прайс-лист Лист 89</t>
  </si>
  <si>
    <t>Беспроводная кнопка вызова для помещения (п.3, 14 лист 7,п.3, 14 лист 8)   Ц=1200/1.18/5,23*1,02</t>
  </si>
  <si>
    <t>4.8-245-10</t>
  </si>
  <si>
    <t>СВЕТИЛЬНИКИ ДЛЯ ЛАМП НАКАЛИВАНИЯ, СВЕТОВЫЕ НАСТЕННЫЕ УКАЗАТЕЛИ</t>
  </si>
  <si>
    <t>100 ШТ.</t>
  </si>
  <si>
    <t>Прайс-лист Лист 102</t>
  </si>
  <si>
    <t>Световой маяк для помещения   Ц=1420/1.18/5,23*1,02</t>
  </si>
  <si>
    <t>Оборудование санузла</t>
  </si>
  <si>
    <t>3.17-2-4</t>
  </si>
  <si>
    <t>УСТАНОВКА ГАРНИТУРЫ ТУАЛЕТНОЙ ВЕШАЛОК, ПОДСТАКАННИКОВ, ПОРУЧНЕЙ ДЛЯ ВАНН И Т.П.</t>
  </si>
  <si>
    <t>13-2-11-60</t>
  </si>
  <si>
    <t>Вешалки напольные, размеры, мм: 1830X520X520, на 5 крючков с подставкой для зонтов Каркас стальной</t>
  </si>
  <si>
    <t>13-3-11-67</t>
  </si>
  <si>
    <t>Крючок для подвески костылей, размеры 120X32 мм Материал сталь нержавеющая с полировкой, крепление стена одна точка, в комплекте: прокладки-амортизаторы резиновые, крепежные элементы</t>
  </si>
  <si>
    <t>компл.</t>
  </si>
  <si>
    <t>13-3-11-70</t>
  </si>
  <si>
    <t>Поручни реабилитационные, в комплекте: поворотный для установки около умывальника, размеры 795X340 мм Материал сталь нержавеющая с полировкой, крепление стена, в комплекте: прокладки-амортизаторы резиновые, крепежные элементы</t>
  </si>
  <si>
    <t>117/15-ОДИ</t>
  </si>
  <si>
    <t>23/085-И-ОДИ</t>
  </si>
  <si>
    <t>Раздел 1. Оборудование для ММГН</t>
  </si>
  <si>
    <t>Тактильная табличка 150х300мм (п.7 лист 7, п.7лист 8)</t>
  </si>
  <si>
    <t>Знак безопасности и эвакуационный указатель, из пластика с фотолюминесцентным покрытием, размер 200х200 мм</t>
  </si>
  <si>
    <t>Абонентское устройство голосовой связи AN-BG</t>
  </si>
  <si>
    <t>Абонентское устройство голосовой связи AL-MGN-2</t>
  </si>
  <si>
    <t>Тактильная мнемосхема  470х610мм, тактильная мнемосхема этажа/эвакуации</t>
  </si>
  <si>
    <t>Лента тактильная направляющая ПУ (желтая) самоклеящаяся 3х29х1000 мм 31,08/1м=31 шт</t>
  </si>
  <si>
    <t>3.11-47-1</t>
  </si>
  <si>
    <t>Укладка тактильных плиток (указателей) поливинилхлоридных размером 300х300х4 мм на клее 71+4</t>
  </si>
  <si>
    <t>10 шт.</t>
  </si>
  <si>
    <t>ТАКТИЛЬНЫЕ ПЛИТКИ (УКАЗАТЕЛИ) ПОЛИВИНИЛХЛОРИДНЫЕ РАЗМЕРОМ 300Х138Х4 ММ НА КЛЕЕ  (Прямолинейные параллельные рифы с плоской вершиной )</t>
  </si>
  <si>
    <t>ТАКТИЛЬНЫЕ ПЛИТКИ (УКАЗАТЕЛИ) ПОЛИВИНИЛХЛОРИДНЫЕ РАЗМЕРОМ 300Х300Х4 ММ НА КЛЕЕ  (Наклонные параллельные рифы с плоской вершиной)</t>
  </si>
  <si>
    <t>4.8-58-1</t>
  </si>
  <si>
    <t>Монтаж аппарата управления и сигнализации с количеством подключаемых концов до 2. 3+3</t>
  </si>
  <si>
    <t>Труба гофрированная ПВХ легкая 350 Н серая с/з d20  мм Промрукав 91920</t>
  </si>
  <si>
    <t>Держатель с защелкой и дюбелем, д.20мм 51320</t>
  </si>
  <si>
    <t>КИС-РВнг(А)-FRLSLT 2х2х0,50 Паритет</t>
  </si>
  <si>
    <t>Оборудование санузлов</t>
  </si>
  <si>
    <t>Поручень настенный Габариты:1000х700х38мм</t>
  </si>
  <si>
    <t>Поручень опорный для санузла, откидной 250х100х840мм</t>
  </si>
  <si>
    <t>Поручень опорный для раковины, пристенный, усиленный 550х730х750мм</t>
  </si>
  <si>
    <t>Травмобезопасное поворотное зеркало 600х400мм</t>
  </si>
  <si>
    <t>58.19.19.110. п.8</t>
  </si>
  <si>
    <t>26.30.23.150. п.13</t>
  </si>
  <si>
    <t>26.30.23.150. п.14</t>
  </si>
  <si>
    <t>58.19.19.110. п.1</t>
  </si>
  <si>
    <t>58.19.19.110. п.2</t>
  </si>
  <si>
    <t>58.19.19.110. п.3</t>
  </si>
  <si>
    <t>22.23.11.000. п.4</t>
  </si>
  <si>
    <t>58.19.19.110. п.5</t>
  </si>
  <si>
    <t>22.21.29.110. п16</t>
  </si>
  <si>
    <t>22.21.29.130. п17</t>
  </si>
  <si>
    <t>27.32.13.148. п.15</t>
  </si>
  <si>
    <t>24.33.12.000. п.10</t>
  </si>
  <si>
    <t>24.33.12.000. п.11</t>
  </si>
  <si>
    <t>24.33.12.000. п.12</t>
  </si>
  <si>
    <t>25.72.14.190. п.9</t>
  </si>
  <si>
    <t>Крючок для подвески костылей, размеры 120X32 мм</t>
  </si>
  <si>
    <t>23.12.13.119. п.7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</si>
</sst>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6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0_-;\-* #,##0.00_-;_-* &quot;-&quot;??_-;_-@_-"/>
    <numFmt numFmtId="166" formatCode="0.000"/>
    <numFmt numFmtId="167" formatCode="0.0"/>
    <numFmt numFmtId="168" formatCode="#,##0.00;[Red]\-\ #,##0.00"/>
  </numFmts>
  <fonts count="63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rgb="FF7F7F7F"/>
      <name val="Arial"/>
      <family val="2"/>
      <charset val="204"/>
    </font>
    <font>
      <b/>
      <u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27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 wrapText="1" indent="1"/>
    </xf>
    <xf numFmtId="2" fontId="11" fillId="0" borderId="6" xfId="0" applyNumberFormat="1" applyFont="1" applyBorder="1" applyAlignment="1">
      <alignment horizontal="center" vertical="top" shrinkToFit="1"/>
    </xf>
    <xf numFmtId="4" fontId="13" fillId="0" borderId="6" xfId="0" applyNumberFormat="1" applyFont="1" applyBorder="1" applyAlignment="1">
      <alignment horizontal="center" vertical="top" shrinkToFit="1"/>
    </xf>
    <xf numFmtId="4" fontId="12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167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21" fillId="0" borderId="1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/>
    </xf>
    <xf numFmtId="1" fontId="5" fillId="0" borderId="6" xfId="0" applyNumberFormat="1" applyFont="1" applyBorder="1" applyAlignment="1">
      <alignment horizontal="left" vertical="top"/>
    </xf>
    <xf numFmtId="165" fontId="5" fillId="0" borderId="6" xfId="1" applyFont="1" applyBorder="1" applyAlignment="1">
      <alignment horizontal="left" vertical="top"/>
    </xf>
    <xf numFmtId="165" fontId="42" fillId="0" borderId="6" xfId="1" applyFont="1" applyBorder="1" applyAlignment="1">
      <alignment horizontal="left" vertical="top"/>
    </xf>
    <xf numFmtId="0" fontId="41" fillId="0" borderId="8" xfId="0" applyFont="1" applyBorder="1" applyAlignment="1">
      <alignment horizontal="left" vertical="top" wrapText="1"/>
    </xf>
    <xf numFmtId="0" fontId="40" fillId="0" borderId="5" xfId="0" applyNumberFormat="1" applyFont="1" applyFill="1" applyBorder="1" applyAlignment="1" applyProtection="1">
      <alignment horizontal="left" vertical="top" wrapText="1"/>
    </xf>
    <xf numFmtId="4" fontId="4" fillId="0" borderId="6" xfId="0" applyNumberFormat="1" applyFont="1" applyBorder="1" applyAlignment="1">
      <alignment horizontal="center" vertical="top"/>
    </xf>
    <xf numFmtId="167" fontId="11" fillId="0" borderId="6" xfId="0" applyNumberFormat="1" applyFont="1" applyBorder="1" applyAlignment="1">
      <alignment horizontal="center" vertical="top" shrinkToFit="1"/>
    </xf>
    <xf numFmtId="166" fontId="11" fillId="0" borderId="6" xfId="0" applyNumberFormat="1" applyFont="1" applyBorder="1" applyAlignment="1">
      <alignment horizontal="center" vertical="top" shrinkToFit="1"/>
    </xf>
    <xf numFmtId="0" fontId="12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166" fontId="39" fillId="0" borderId="6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Alignment="1">
      <alignment horizontal="left" vertical="top"/>
    </xf>
    <xf numFmtId="0" fontId="44" fillId="0" borderId="0" xfId="2" applyFont="1"/>
    <xf numFmtId="0" fontId="31" fillId="0" borderId="0" xfId="2"/>
    <xf numFmtId="0" fontId="45" fillId="0" borderId="0" xfId="2" applyFont="1"/>
    <xf numFmtId="0" fontId="45" fillId="0" borderId="0" xfId="2" applyFont="1" applyBorder="1" applyAlignment="1">
      <alignment horizontal="left" wrapText="1"/>
    </xf>
    <xf numFmtId="0" fontId="45" fillId="0" borderId="0" xfId="2" applyFont="1" applyAlignment="1">
      <alignment horizontal="center" vertical="center" wrapText="1"/>
    </xf>
    <xf numFmtId="168" fontId="48" fillId="0" borderId="0" xfId="2" applyNumberFormat="1" applyFont="1"/>
    <xf numFmtId="0" fontId="48" fillId="0" borderId="0" xfId="2" applyFont="1"/>
    <xf numFmtId="168" fontId="45" fillId="0" borderId="0" xfId="2" applyNumberFormat="1" applyFont="1"/>
    <xf numFmtId="168" fontId="31" fillId="0" borderId="0" xfId="2" applyNumberFormat="1"/>
    <xf numFmtId="0" fontId="45" fillId="0" borderId="5" xfId="2" applyFont="1" applyBorder="1"/>
    <xf numFmtId="165" fontId="4" fillId="0" borderId="0" xfId="0" applyNumberFormat="1" applyFont="1" applyAlignment="1">
      <alignment horizontal="left" vertical="top"/>
    </xf>
    <xf numFmtId="0" fontId="4" fillId="2" borderId="6" xfId="0" applyFont="1" applyFill="1" applyBorder="1" applyAlignment="1">
      <alignment horizontal="center" vertical="top" wrapText="1"/>
    </xf>
    <xf numFmtId="1" fontId="39" fillId="2" borderId="6" xfId="0" applyNumberFormat="1" applyFont="1" applyFill="1" applyBorder="1" applyAlignment="1" applyProtection="1">
      <alignment horizontal="center" vertical="top" wrapText="1"/>
    </xf>
    <xf numFmtId="0" fontId="39" fillId="2" borderId="6" xfId="0" applyNumberFormat="1" applyFont="1" applyFill="1" applyBorder="1" applyAlignment="1" applyProtection="1">
      <alignment horizontal="left" vertical="top" wrapText="1"/>
    </xf>
    <xf numFmtId="0" fontId="39" fillId="2" borderId="6" xfId="0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horizontal="left" vertical="top"/>
    </xf>
    <xf numFmtId="0" fontId="45" fillId="0" borderId="0" xfId="2" applyFont="1" applyAlignment="1">
      <alignment horizontal="left"/>
    </xf>
    <xf numFmtId="0" fontId="46" fillId="0" borderId="5" xfId="2" applyFont="1" applyBorder="1" applyAlignment="1">
      <alignment horizontal="center" wrapText="1"/>
    </xf>
    <xf numFmtId="0" fontId="45" fillId="0" borderId="5" xfId="2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 indent="3"/>
    </xf>
    <xf numFmtId="0" fontId="12" fillId="0" borderId="3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left" vertical="top" wrapText="1" indent="2"/>
    </xf>
    <xf numFmtId="0" fontId="12" fillId="0" borderId="4" xfId="0" applyFont="1" applyBorder="1" applyAlignment="1">
      <alignment horizontal="left" vertical="top" wrapText="1" indent="2"/>
    </xf>
    <xf numFmtId="0" fontId="12" fillId="0" borderId="3" xfId="0" applyFont="1" applyBorder="1" applyAlignment="1">
      <alignment horizontal="left" vertical="top" wrapText="1" indent="2"/>
    </xf>
    <xf numFmtId="0" fontId="12" fillId="0" borderId="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168" fontId="48" fillId="0" borderId="0" xfId="0" applyNumberFormat="1" applyFont="1" applyAlignment="1">
      <alignment horizontal="right"/>
    </xf>
    <xf numFmtId="0" fontId="48" fillId="0" borderId="0" xfId="0" applyFont="1" applyAlignment="1">
      <alignment horizontal="right"/>
    </xf>
    <xf numFmtId="0" fontId="12" fillId="0" borderId="2" xfId="0" applyFont="1" applyBorder="1" applyAlignment="1">
      <alignment horizontal="left" vertical="center" wrapText="1" indent="4"/>
    </xf>
    <xf numFmtId="0" fontId="12" fillId="0" borderId="4" xfId="0" applyFont="1" applyBorder="1" applyAlignment="1">
      <alignment horizontal="left" vertical="center" wrapText="1" indent="4"/>
    </xf>
    <xf numFmtId="0" fontId="12" fillId="0" borderId="3" xfId="0" applyFont="1" applyBorder="1" applyAlignment="1">
      <alignment horizontal="left" vertical="center" wrapText="1" indent="4"/>
    </xf>
    <xf numFmtId="0" fontId="40" fillId="0" borderId="7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5" fillId="0" borderId="0" xfId="2" applyFont="1" applyAlignment="1">
      <alignment horizontal="right" vertical="center"/>
    </xf>
    <xf numFmtId="0" fontId="45" fillId="0" borderId="0" xfId="2" applyFont="1" applyAlignment="1">
      <alignment horizontal="left"/>
    </xf>
    <xf numFmtId="0" fontId="44" fillId="0" borderId="11" xfId="2" applyFont="1" applyBorder="1" applyAlignment="1">
      <alignment horizontal="center"/>
    </xf>
    <xf numFmtId="0" fontId="45" fillId="0" borderId="0" xfId="2" applyFont="1" applyFill="1" applyAlignment="1">
      <alignment horizontal="left"/>
    </xf>
    <xf numFmtId="0" fontId="45" fillId="0" borderId="0" xfId="39" applyFont="1" applyFill="1" applyAlignment="1">
      <alignment horizontal="left"/>
    </xf>
    <xf numFmtId="0" fontId="45" fillId="0" borderId="5" xfId="2" applyFont="1" applyBorder="1" applyAlignment="1">
      <alignment horizontal="left" wrapText="1"/>
    </xf>
    <xf numFmtId="0" fontId="45" fillId="0" borderId="0" xfId="2" applyFont="1" applyAlignment="1">
      <alignment horizontal="right"/>
    </xf>
    <xf numFmtId="0" fontId="46" fillId="0" borderId="5" xfId="2" applyFont="1" applyBorder="1" applyAlignment="1">
      <alignment horizontal="center" wrapText="1"/>
    </xf>
    <xf numFmtId="0" fontId="38" fillId="0" borderId="5" xfId="2" applyFont="1" applyBorder="1" applyAlignment="1">
      <alignment horizontal="center" wrapText="1"/>
    </xf>
    <xf numFmtId="0" fontId="47" fillId="0" borderId="5" xfId="2" applyFont="1" applyBorder="1" applyAlignment="1">
      <alignment horizontal="center" wrapText="1"/>
    </xf>
    <xf numFmtId="0" fontId="44" fillId="0" borderId="0" xfId="2" applyFont="1" applyAlignment="1">
      <alignment horizontal="center" wrapText="1"/>
    </xf>
    <xf numFmtId="0" fontId="31" fillId="0" borderId="0" xfId="2" applyAlignment="1"/>
    <xf numFmtId="0" fontId="48" fillId="0" borderId="0" xfId="2" applyFont="1" applyAlignment="1">
      <alignment horizontal="left"/>
    </xf>
    <xf numFmtId="0" fontId="43" fillId="0" borderId="0" xfId="40"/>
    <xf numFmtId="0" fontId="49" fillId="0" borderId="0" xfId="40" applyNumberFormat="1" applyFont="1" applyFill="1" applyBorder="1" applyAlignment="1" applyProtection="1"/>
    <xf numFmtId="0" fontId="49" fillId="0" borderId="0" xfId="40" applyNumberFormat="1" applyFont="1" applyFill="1" applyBorder="1" applyAlignment="1" applyProtection="1">
      <alignment vertical="center"/>
    </xf>
    <xf numFmtId="0" fontId="49" fillId="0" borderId="6" xfId="40" applyNumberFormat="1" applyFont="1" applyFill="1" applyBorder="1" applyAlignment="1" applyProtection="1">
      <alignment horizontal="center" vertical="center" wrapText="1"/>
    </xf>
    <xf numFmtId="0" fontId="49" fillId="0" borderId="6" xfId="40" applyNumberFormat="1" applyFont="1" applyFill="1" applyBorder="1" applyAlignment="1" applyProtection="1">
      <alignment horizontal="center" vertical="center"/>
    </xf>
    <xf numFmtId="0" fontId="50" fillId="0" borderId="0" xfId="40" applyNumberFormat="1" applyFont="1" applyFill="1" applyBorder="1" applyAlignment="1" applyProtection="1">
      <alignment horizontal="left" vertical="top" wrapText="1"/>
    </xf>
    <xf numFmtId="1" fontId="49" fillId="0" borderId="6" xfId="40" applyNumberFormat="1" applyFont="1" applyFill="1" applyBorder="1" applyAlignment="1" applyProtection="1">
      <alignment horizontal="center" vertical="top" wrapText="1"/>
    </xf>
    <xf numFmtId="0" fontId="49" fillId="0" borderId="6" xfId="40" applyNumberFormat="1" applyFont="1" applyFill="1" applyBorder="1" applyAlignment="1" applyProtection="1">
      <alignment horizontal="left" vertical="top" wrapText="1"/>
    </xf>
    <xf numFmtId="0" fontId="49" fillId="0" borderId="6" xfId="40" applyNumberFormat="1" applyFont="1" applyFill="1" applyBorder="1" applyAlignment="1" applyProtection="1">
      <alignment vertical="top" wrapText="1"/>
    </xf>
    <xf numFmtId="0" fontId="51" fillId="0" borderId="6" xfId="40" applyNumberFormat="1" applyFont="1" applyFill="1" applyBorder="1" applyAlignment="1" applyProtection="1">
      <alignment horizontal="center" vertical="top" wrapText="1"/>
    </xf>
    <xf numFmtId="0" fontId="49" fillId="0" borderId="6" xfId="40" applyNumberFormat="1" applyFont="1" applyFill="1" applyBorder="1" applyAlignment="1" applyProtection="1">
      <alignment horizontal="center" vertical="top" wrapText="1"/>
    </xf>
    <xf numFmtId="0" fontId="49" fillId="0" borderId="6" xfId="40" applyNumberFormat="1" applyFont="1" applyFill="1" applyBorder="1" applyAlignment="1" applyProtection="1"/>
    <xf numFmtId="167" fontId="49" fillId="0" borderId="6" xfId="40" applyNumberFormat="1" applyFont="1" applyFill="1" applyBorder="1" applyAlignment="1" applyProtection="1">
      <alignment horizontal="center" vertical="top" wrapText="1"/>
    </xf>
    <xf numFmtId="0" fontId="49" fillId="0" borderId="0" xfId="40" applyNumberFormat="1" applyFont="1" applyFill="1" applyBorder="1" applyAlignment="1" applyProtection="1">
      <alignment horizontal="left" vertical="top" wrapText="1"/>
    </xf>
    <xf numFmtId="0" fontId="53" fillId="0" borderId="0" xfId="40" applyNumberFormat="1" applyFont="1" applyFill="1" applyBorder="1" applyAlignment="1" applyProtection="1"/>
    <xf numFmtId="0" fontId="49" fillId="0" borderId="0" xfId="40" applyNumberFormat="1" applyFont="1" applyFill="1" applyBorder="1" applyAlignment="1" applyProtection="1">
      <alignment horizontal="center"/>
    </xf>
    <xf numFmtId="0" fontId="52" fillId="0" borderId="0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horizontal="right" vertical="top"/>
    </xf>
    <xf numFmtId="0" fontId="43" fillId="0" borderId="0" xfId="40" applyNumberFormat="1" applyFont="1" applyFill="1" applyBorder="1" applyAlignment="1" applyProtection="1">
      <alignment horizontal="left" vertical="top" wrapText="1"/>
    </xf>
    <xf numFmtId="0" fontId="54" fillId="0" borderId="0" xfId="40" applyNumberFormat="1" applyFont="1" applyFill="1" applyBorder="1" applyAlignment="1" applyProtection="1">
      <alignment horizontal="center"/>
    </xf>
    <xf numFmtId="0" fontId="44" fillId="0" borderId="0" xfId="40" applyNumberFormat="1" applyFont="1" applyFill="1" applyBorder="1" applyAlignment="1" applyProtection="1">
      <alignment horizontal="right" vertical="top"/>
    </xf>
    <xf numFmtId="0" fontId="55" fillId="0" borderId="5" xfId="40" applyFont="1" applyBorder="1" applyAlignment="1">
      <alignment horizontal="center" wrapText="1"/>
    </xf>
    <xf numFmtId="0" fontId="55" fillId="0" borderId="0" xfId="40" applyNumberFormat="1" applyFont="1" applyFill="1" applyBorder="1" applyAlignment="1" applyProtection="1">
      <alignment wrapText="1"/>
    </xf>
    <xf numFmtId="0" fontId="56" fillId="0" borderId="11" xfId="40" applyNumberFormat="1" applyFont="1" applyFill="1" applyBorder="1" applyAlignment="1" applyProtection="1">
      <alignment horizontal="center" vertical="top"/>
    </xf>
    <xf numFmtId="0" fontId="55" fillId="0" borderId="0" xfId="40" applyFont="1" applyAlignment="1">
      <alignment horizontal="center"/>
    </xf>
    <xf numFmtId="0" fontId="31" fillId="0" borderId="0" xfId="40" applyNumberFormat="1" applyFont="1" applyFill="1" applyBorder="1" applyAlignment="1" applyProtection="1">
      <alignment horizontal="center" vertical="top"/>
    </xf>
    <xf numFmtId="0" fontId="48" fillId="0" borderId="5" xfId="40" applyFont="1" applyBorder="1" applyAlignment="1">
      <alignment horizontal="center" wrapText="1"/>
    </xf>
    <xf numFmtId="0" fontId="48" fillId="0" borderId="0" xfId="40" applyNumberFormat="1" applyFont="1" applyFill="1" applyBorder="1" applyAlignment="1" applyProtection="1">
      <alignment wrapText="1"/>
    </xf>
    <xf numFmtId="0" fontId="51" fillId="0" borderId="5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wrapText="1"/>
    </xf>
    <xf numFmtId="0" fontId="56" fillId="0" borderId="0" xfId="40" applyNumberFormat="1" applyFont="1" applyFill="1" applyBorder="1" applyAlignment="1" applyProtection="1">
      <alignment horizontal="center"/>
    </xf>
    <xf numFmtId="0" fontId="56" fillId="0" borderId="0" xfId="40" applyNumberFormat="1" applyFont="1" applyFill="1" applyBorder="1" applyAlignment="1" applyProtection="1"/>
    <xf numFmtId="0" fontId="51" fillId="0" borderId="0" xfId="40" applyNumberFormat="1" applyFont="1" applyFill="1" applyBorder="1" applyAlignment="1" applyProtection="1">
      <alignment horizontal="center"/>
    </xf>
    <xf numFmtId="0" fontId="51" fillId="0" borderId="0" xfId="40" applyNumberFormat="1" applyFont="1" applyFill="1" applyBorder="1" applyAlignment="1" applyProtection="1">
      <alignment horizontal="right" vertical="center"/>
    </xf>
    <xf numFmtId="0" fontId="54" fillId="0" borderId="0" xfId="40" applyNumberFormat="1" applyFont="1" applyFill="1" applyBorder="1" applyAlignment="1" applyProtection="1">
      <alignment horizontal="left"/>
    </xf>
    <xf numFmtId="2" fontId="51" fillId="0" borderId="0" xfId="40" applyNumberFormat="1" applyFont="1" applyFill="1" applyBorder="1" applyAlignment="1" applyProtection="1"/>
    <xf numFmtId="2" fontId="57" fillId="0" borderId="0" xfId="40" applyNumberFormat="1" applyFont="1" applyFill="1" applyBorder="1" applyAlignment="1" applyProtection="1">
      <alignment horizontal="right"/>
    </xf>
    <xf numFmtId="0" fontId="54" fillId="0" borderId="0" xfId="40" applyNumberFormat="1" applyFont="1" applyFill="1" applyBorder="1" applyAlignment="1" applyProtection="1">
      <alignment horizontal="left" vertical="center"/>
    </xf>
    <xf numFmtId="2" fontId="49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 vertical="center"/>
    </xf>
    <xf numFmtId="0" fontId="51" fillId="0" borderId="0" xfId="40" applyNumberFormat="1" applyFont="1" applyFill="1" applyBorder="1" applyAlignment="1" applyProtection="1">
      <alignment horizontal="left" wrapText="1"/>
    </xf>
    <xf numFmtId="2" fontId="51" fillId="0" borderId="0" xfId="40" applyNumberFormat="1" applyFont="1" applyFill="1" applyBorder="1" applyAlignment="1" applyProtection="1">
      <alignment horizontal="right"/>
    </xf>
    <xf numFmtId="4" fontId="51" fillId="0" borderId="0" xfId="40" applyNumberFormat="1" applyFont="1" applyFill="1" applyBorder="1" applyAlignment="1" applyProtection="1">
      <alignment horizontal="right"/>
    </xf>
    <xf numFmtId="0" fontId="51" fillId="0" borderId="0" xfId="40" applyNumberFormat="1" applyFont="1" applyFill="1" applyBorder="1" applyAlignment="1" applyProtection="1">
      <alignment horizontal="left"/>
    </xf>
    <xf numFmtId="0" fontId="51" fillId="0" borderId="0" xfId="40" applyFont="1" applyAlignment="1">
      <alignment horizontal="left"/>
    </xf>
    <xf numFmtId="0" fontId="49" fillId="0" borderId="6" xfId="40" applyNumberFormat="1" applyFont="1" applyFill="1" applyBorder="1" applyAlignment="1" applyProtection="1">
      <alignment horizontal="center" vertical="center" wrapText="1"/>
    </xf>
    <xf numFmtId="0" fontId="49" fillId="0" borderId="15" xfId="40" applyNumberFormat="1" applyFont="1" applyFill="1" applyBorder="1" applyAlignment="1" applyProtection="1">
      <alignment horizontal="center" vertical="center" wrapText="1"/>
    </xf>
    <xf numFmtId="0" fontId="49" fillId="0" borderId="12" xfId="40" applyNumberFormat="1" applyFont="1" applyFill="1" applyBorder="1" applyAlignment="1" applyProtection="1">
      <alignment horizontal="center" vertical="center" wrapText="1"/>
    </xf>
    <xf numFmtId="0" fontId="49" fillId="0" borderId="16" xfId="40" applyNumberFormat="1" applyFont="1" applyFill="1" applyBorder="1" applyAlignment="1" applyProtection="1">
      <alignment horizontal="center" vertical="center" wrapText="1"/>
    </xf>
    <xf numFmtId="0" fontId="49" fillId="0" borderId="17" xfId="40" applyNumberFormat="1" applyFont="1" applyFill="1" applyBorder="1" applyAlignment="1" applyProtection="1">
      <alignment horizontal="center" vertical="center" wrapText="1"/>
    </xf>
    <xf numFmtId="0" fontId="49" fillId="0" borderId="13" xfId="40" applyNumberFormat="1" applyFont="1" applyFill="1" applyBorder="1" applyAlignment="1" applyProtection="1">
      <alignment horizontal="center" vertical="center" wrapText="1"/>
    </xf>
    <xf numFmtId="0" fontId="49" fillId="0" borderId="18" xfId="40" applyNumberFormat="1" applyFont="1" applyFill="1" applyBorder="1" applyAlignment="1" applyProtection="1">
      <alignment horizontal="center" vertical="center" wrapText="1"/>
    </xf>
    <xf numFmtId="0" fontId="49" fillId="0" borderId="7" xfId="40" applyNumberFormat="1" applyFont="1" applyFill="1" applyBorder="1" applyAlignment="1" applyProtection="1">
      <alignment horizontal="center" vertical="center"/>
    </xf>
    <xf numFmtId="0" fontId="57" fillId="0" borderId="6" xfId="40" applyNumberFormat="1" applyFont="1" applyFill="1" applyBorder="1" applyAlignment="1" applyProtection="1">
      <alignment horizontal="left" vertical="center" wrapText="1"/>
    </xf>
    <xf numFmtId="0" fontId="57" fillId="0" borderId="0" xfId="40" applyNumberFormat="1" applyFont="1" applyFill="1" applyBorder="1" applyAlignment="1" applyProtection="1">
      <alignment wrapText="1"/>
    </xf>
    <xf numFmtId="49" fontId="49" fillId="0" borderId="0" xfId="40" applyNumberFormat="1" applyFont="1" applyFill="1" applyBorder="1" applyAlignment="1" applyProtection="1">
      <alignment vertical="top" wrapText="1"/>
    </xf>
    <xf numFmtId="0" fontId="54" fillId="0" borderId="0" xfId="40" applyNumberFormat="1" applyFont="1" applyFill="1" applyBorder="1" applyAlignment="1" applyProtection="1">
      <alignment wrapText="1"/>
    </xf>
    <xf numFmtId="0" fontId="49" fillId="0" borderId="0" xfId="40" applyNumberFormat="1" applyFont="1" applyFill="1" applyBorder="1" applyAlignment="1" applyProtection="1">
      <alignment wrapText="1"/>
    </xf>
    <xf numFmtId="49" fontId="51" fillId="0" borderId="5" xfId="40" applyNumberFormat="1" applyFont="1" applyFill="1" applyBorder="1" applyAlignment="1" applyProtection="1">
      <alignment vertical="top" wrapText="1"/>
    </xf>
    <xf numFmtId="49" fontId="51" fillId="0" borderId="5" xfId="40" applyNumberFormat="1" applyFont="1" applyBorder="1" applyAlignment="1">
      <alignment horizontal="right" vertical="top" wrapText="1"/>
    </xf>
    <xf numFmtId="49" fontId="51" fillId="0" borderId="0" xfId="40" applyNumberFormat="1" applyFont="1" applyFill="1" applyBorder="1" applyAlignment="1" applyProtection="1">
      <alignment vertical="top" wrapText="1"/>
    </xf>
    <xf numFmtId="0" fontId="56" fillId="0" borderId="11" xfId="40" applyNumberFormat="1" applyFont="1" applyFill="1" applyBorder="1" applyAlignment="1" applyProtection="1">
      <alignment horizontal="center" vertical="center"/>
    </xf>
    <xf numFmtId="0" fontId="56" fillId="0" borderId="0" xfId="40" applyNumberFormat="1" applyFont="1" applyFill="1" applyBorder="1" applyAlignment="1" applyProtection="1">
      <alignment horizontal="center" vertical="center"/>
    </xf>
    <xf numFmtId="49" fontId="58" fillId="0" borderId="12" xfId="40" applyNumberFormat="1" applyFont="1" applyFill="1" applyBorder="1" applyAlignment="1" applyProtection="1">
      <alignment horizontal="center" vertical="top" wrapText="1"/>
    </xf>
    <xf numFmtId="0" fontId="58" fillId="0" borderId="12" xfId="40" applyNumberFormat="1" applyFont="1" applyFill="1" applyBorder="1" applyAlignment="1" applyProtection="1">
      <alignment horizontal="left" vertical="top" wrapText="1"/>
    </xf>
    <xf numFmtId="0" fontId="58" fillId="0" borderId="11" xfId="40" applyNumberFormat="1" applyFont="1" applyFill="1" applyBorder="1" applyAlignment="1" applyProtection="1">
      <alignment horizontal="left" vertical="top" wrapText="1"/>
    </xf>
    <xf numFmtId="0" fontId="58" fillId="0" borderId="12" xfId="40" applyNumberFormat="1" applyFont="1" applyFill="1" applyBorder="1" applyAlignment="1" applyProtection="1">
      <alignment horizontal="center" vertical="top" wrapText="1"/>
    </xf>
    <xf numFmtId="0" fontId="47" fillId="0" borderId="12" xfId="40" applyNumberFormat="1" applyFont="1" applyFill="1" applyBorder="1" applyAlignment="1" applyProtection="1">
      <alignment horizontal="right" vertical="top" wrapText="1"/>
    </xf>
    <xf numFmtId="2" fontId="47" fillId="0" borderId="12" xfId="40" applyNumberFormat="1" applyFont="1" applyFill="1" applyBorder="1" applyAlignment="1" applyProtection="1">
      <alignment horizontal="right" vertical="top" wrapText="1"/>
    </xf>
    <xf numFmtId="0" fontId="47" fillId="0" borderId="12" xfId="40" applyNumberFormat="1" applyFont="1" applyFill="1" applyBorder="1" applyAlignment="1" applyProtection="1">
      <alignment horizontal="center" vertical="top" wrapText="1"/>
    </xf>
    <xf numFmtId="0" fontId="59" fillId="0" borderId="6" xfId="40" applyNumberFormat="1" applyFont="1" applyFill="1" applyBorder="1" applyAlignment="1" applyProtection="1">
      <alignment horizontal="center" vertical="center" wrapText="1"/>
    </xf>
    <xf numFmtId="0" fontId="59" fillId="0" borderId="6" xfId="40" applyNumberFormat="1" applyFont="1" applyFill="1" applyBorder="1" applyAlignment="1" applyProtection="1">
      <alignment horizontal="left" vertical="top" wrapText="1"/>
    </xf>
    <xf numFmtId="0" fontId="59" fillId="0" borderId="6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right" vertical="top" wrapText="1"/>
    </xf>
    <xf numFmtId="2" fontId="60" fillId="0" borderId="6" xfId="40" applyNumberFormat="1" applyFont="1" applyFill="1" applyBorder="1" applyAlignment="1" applyProtection="1">
      <alignment horizontal="right" vertical="top" wrapText="1"/>
    </xf>
    <xf numFmtId="2" fontId="60" fillId="0" borderId="6" xfId="40" applyNumberFormat="1" applyFont="1" applyFill="1" applyBorder="1" applyAlignment="1" applyProtection="1">
      <alignment horizontal="center" vertical="top" wrapText="1"/>
    </xf>
    <xf numFmtId="0" fontId="60" fillId="0" borderId="6" xfId="40" applyNumberFormat="1" applyFont="1" applyFill="1" applyBorder="1" applyAlignment="1" applyProtection="1">
      <alignment horizontal="center" vertical="top" wrapText="1"/>
    </xf>
    <xf numFmtId="4" fontId="60" fillId="0" borderId="6" xfId="40" applyNumberFormat="1" applyFont="1" applyFill="1" applyBorder="1" applyAlignment="1" applyProtection="1">
      <alignment horizontal="right" vertical="top" wrapText="1"/>
    </xf>
    <xf numFmtId="167" fontId="60" fillId="0" borderId="6" xfId="40" applyNumberFormat="1" applyFont="1" applyFill="1" applyBorder="1" applyAlignment="1" applyProtection="1">
      <alignment horizontal="right" vertical="top" wrapText="1"/>
    </xf>
    <xf numFmtId="1" fontId="60" fillId="0" borderId="6" xfId="40" applyNumberFormat="1" applyFont="1" applyFill="1" applyBorder="1" applyAlignment="1" applyProtection="1">
      <alignment horizontal="right" vertical="top" wrapText="1"/>
    </xf>
    <xf numFmtId="1" fontId="60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>
      <alignment horizontal="center" vertical="top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47" fillId="0" borderId="6" xfId="40" applyNumberFormat="1" applyFont="1" applyFill="1" applyBorder="1" applyAlignment="1" applyProtection="1">
      <alignment horizontal="right" vertical="top" wrapText="1"/>
    </xf>
    <xf numFmtId="0" fontId="47" fillId="0" borderId="6" xfId="40" applyNumberFormat="1" applyFont="1" applyFill="1" applyBorder="1" applyAlignment="1" applyProtection="1">
      <alignment horizontal="center" vertical="top" wrapText="1"/>
    </xf>
    <xf numFmtId="4" fontId="47" fillId="0" borderId="6" xfId="40" applyNumberFormat="1" applyFont="1" applyFill="1" applyBorder="1" applyAlignment="1" applyProtection="1">
      <alignment horizontal="right" vertical="top" wrapText="1"/>
    </xf>
    <xf numFmtId="49" fontId="59" fillId="0" borderId="17" xfId="40" applyNumberFormat="1" applyFont="1" applyFill="1" applyBorder="1" applyAlignment="1" applyProtection="1">
      <alignment horizontal="center" vertical="top" wrapText="1"/>
    </xf>
    <xf numFmtId="49" fontId="59" fillId="0" borderId="17" xfId="40" applyNumberFormat="1" applyFont="1" applyFill="1" applyBorder="1" applyAlignment="1" applyProtection="1">
      <alignment horizontal="left" vertical="top" wrapText="1"/>
    </xf>
    <xf numFmtId="49" fontId="59" fillId="0" borderId="17" xfId="40" applyNumberFormat="1" applyFont="1" applyFill="1" applyBorder="1" applyAlignment="1" applyProtection="1">
      <alignment vertical="top" wrapText="1"/>
    </xf>
    <xf numFmtId="2" fontId="47" fillId="0" borderId="6" xfId="40" applyNumberFormat="1" applyFont="1" applyFill="1" applyBorder="1" applyAlignment="1" applyProtection="1">
      <alignment horizontal="right" vertical="top" wrapText="1"/>
    </xf>
    <xf numFmtId="49" fontId="59" fillId="0" borderId="6" xfId="40" applyNumberFormat="1" applyFont="1" applyFill="1" applyBorder="1" applyAlignment="1" applyProtection="1">
      <alignment horizontal="center" vertical="top" wrapText="1"/>
    </xf>
    <xf numFmtId="1" fontId="47" fillId="0" borderId="12" xfId="40" applyNumberFormat="1" applyFont="1" applyFill="1" applyBorder="1" applyAlignment="1" applyProtection="1">
      <alignment horizontal="right" vertical="top" wrapText="1"/>
    </xf>
    <xf numFmtId="167" fontId="60" fillId="0" borderId="6" xfId="40" applyNumberFormat="1" applyFont="1" applyFill="1" applyBorder="1" applyAlignment="1" applyProtection="1">
      <alignment horizontal="center" vertical="top" wrapText="1"/>
    </xf>
    <xf numFmtId="4" fontId="47" fillId="0" borderId="12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horizontal="left" vertical="center" wrapText="1"/>
    </xf>
    <xf numFmtId="0" fontId="61" fillId="0" borderId="0" xfId="40" applyNumberFormat="1" applyFont="1" applyFill="1" applyBorder="1" applyAlignment="1" applyProtection="1">
      <alignment horizontal="center" vertical="top" wrapText="1"/>
    </xf>
    <xf numFmtId="0" fontId="61" fillId="0" borderId="19" xfId="40" applyNumberFormat="1" applyFont="1" applyFill="1" applyBorder="1" applyAlignment="1" applyProtection="1">
      <alignment horizontal="center" vertical="top" wrapText="1"/>
    </xf>
    <xf numFmtId="0" fontId="61" fillId="0" borderId="18" xfId="40" applyNumberFormat="1" applyFont="1" applyFill="1" applyBorder="1" applyAlignment="1" applyProtection="1">
      <alignment horizontal="left" vertical="top" wrapText="1"/>
    </xf>
    <xf numFmtId="0" fontId="61" fillId="0" borderId="18" xfId="40" applyNumberFormat="1" applyFont="1" applyFill="1" applyBorder="1" applyAlignment="1" applyProtection="1">
      <alignment horizontal="center" vertical="top" wrapText="1"/>
    </xf>
    <xf numFmtId="0" fontId="61" fillId="0" borderId="18" xfId="40" applyNumberFormat="1" applyFont="1" applyFill="1" applyBorder="1" applyAlignment="1" applyProtection="1">
      <alignment horizontal="right" vertical="top" wrapText="1"/>
    </xf>
    <xf numFmtId="0" fontId="47" fillId="0" borderId="7" xfId="40" applyNumberFormat="1" applyFont="1" applyFill="1" applyBorder="1" applyAlignment="1" applyProtection="1">
      <alignment horizontal="left" vertical="top" wrapText="1"/>
    </xf>
    <xf numFmtId="0" fontId="47" fillId="0" borderId="9" xfId="40" applyNumberFormat="1" applyFont="1" applyFill="1" applyBorder="1" applyAlignment="1" applyProtection="1">
      <alignment horizontal="left" vertical="top" wrapText="1"/>
    </xf>
    <xf numFmtId="0" fontId="47" fillId="0" borderId="8" xfId="40" applyNumberFormat="1" applyFont="1" applyFill="1" applyBorder="1" applyAlignment="1" applyProtection="1">
      <alignment horizontal="left" vertical="top" wrapText="1"/>
    </xf>
    <xf numFmtId="0" fontId="47" fillId="0" borderId="6" xfId="40" applyNumberFormat="1" applyFont="1" applyFill="1" applyBorder="1" applyAlignment="1" applyProtection="1">
      <alignment vertical="top" wrapText="1"/>
    </xf>
    <xf numFmtId="0" fontId="58" fillId="0" borderId="0" xfId="40" applyNumberFormat="1" applyFont="1" applyFill="1" applyBorder="1" applyAlignment="1" applyProtection="1">
      <alignment vertical="top" wrapText="1"/>
    </xf>
    <xf numFmtId="0" fontId="58" fillId="0" borderId="19" xfId="40" applyNumberFormat="1" applyFont="1" applyFill="1" applyBorder="1" applyAlignment="1" applyProtection="1">
      <alignment vertical="top" wrapText="1"/>
    </xf>
    <xf numFmtId="0" fontId="58" fillId="0" borderId="6" xfId="40" applyNumberFormat="1" applyFont="1" applyFill="1" applyBorder="1" applyAlignment="1" applyProtection="1">
      <alignment horizontal="left" vertical="top" wrapText="1"/>
    </xf>
    <xf numFmtId="0" fontId="58" fillId="0" borderId="6" xfId="40" applyNumberFormat="1" applyFont="1" applyFill="1" applyBorder="1" applyAlignment="1" applyProtection="1">
      <alignment horizontal="right" vertical="top" wrapText="1"/>
    </xf>
    <xf numFmtId="0" fontId="58" fillId="0" borderId="6" xfId="40" applyNumberFormat="1" applyFont="1" applyFill="1" applyBorder="1" applyAlignment="1" applyProtection="1">
      <alignment vertical="top" wrapText="1"/>
    </xf>
    <xf numFmtId="4" fontId="58" fillId="0" borderId="6" xfId="40" applyNumberFormat="1" applyFont="1" applyFill="1" applyBorder="1" applyAlignment="1" applyProtection="1">
      <alignment horizontal="right" vertical="top" wrapText="1"/>
    </xf>
    <xf numFmtId="2" fontId="58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horizontal="left" vertical="top" wrapText="1"/>
    </xf>
    <xf numFmtId="0" fontId="59" fillId="0" borderId="6" xfId="40" applyNumberFormat="1" applyFont="1" applyFill="1" applyBorder="1" applyAlignment="1" applyProtection="1">
      <alignment horizontal="right" vertical="top" wrapText="1"/>
    </xf>
    <xf numFmtId="0" fontId="59" fillId="0" borderId="6" xfId="40" applyNumberFormat="1" applyFont="1" applyFill="1" applyBorder="1" applyAlignment="1" applyProtection="1">
      <alignment vertical="top" wrapText="1"/>
    </xf>
    <xf numFmtId="4" fontId="59" fillId="0" borderId="6" xfId="40" applyNumberFormat="1" applyFont="1" applyFill="1" applyBorder="1" applyAlignment="1" applyProtection="1">
      <alignment horizontal="right" vertical="top" wrapText="1"/>
    </xf>
    <xf numFmtId="2" fontId="59" fillId="0" borderId="6" xfId="40" applyNumberFormat="1" applyFont="1" applyFill="1" applyBorder="1" applyAlignment="1" applyProtection="1">
      <alignment horizontal="right" vertical="top" wrapText="1"/>
    </xf>
    <xf numFmtId="0" fontId="60" fillId="0" borderId="6" xfId="2" applyFont="1" applyBorder="1" applyAlignment="1">
      <alignment horizontal="center" vertical="center" wrapText="1"/>
    </xf>
    <xf numFmtId="0" fontId="60" fillId="0" borderId="12" xfId="2" applyFont="1" applyBorder="1" applyAlignment="1">
      <alignment horizontal="center" vertical="center" wrapText="1"/>
    </xf>
    <xf numFmtId="0" fontId="60" fillId="0" borderId="0" xfId="2" applyFont="1"/>
    <xf numFmtId="0" fontId="47" fillId="0" borderId="0" xfId="2" applyFont="1" applyAlignment="1">
      <alignment horizontal="center" vertical="top" wrapText="1"/>
    </xf>
    <xf numFmtId="0" fontId="47" fillId="0" borderId="0" xfId="2" applyFont="1" applyAlignment="1">
      <alignment vertical="top"/>
    </xf>
    <xf numFmtId="168" fontId="47" fillId="0" borderId="11" xfId="2" applyNumberFormat="1" applyFont="1" applyBorder="1" applyAlignment="1">
      <alignment horizontal="right" vertical="top"/>
    </xf>
    <xf numFmtId="168" fontId="47" fillId="0" borderId="0" xfId="2" applyNumberFormat="1" applyFont="1" applyAlignment="1">
      <alignment horizontal="right" vertical="top"/>
    </xf>
    <xf numFmtId="0" fontId="62" fillId="0" borderId="0" xfId="2" applyFont="1" applyAlignment="1">
      <alignment horizontal="left" wrapText="1"/>
    </xf>
    <xf numFmtId="0" fontId="47" fillId="0" borderId="0" xfId="2" applyFont="1" applyAlignment="1">
      <alignment horizontal="left" wrapText="1"/>
    </xf>
    <xf numFmtId="0" fontId="47" fillId="0" borderId="0" xfId="2" applyFont="1" applyAlignment="1">
      <alignment horizontal="right" vertical="top"/>
    </xf>
    <xf numFmtId="0" fontId="60" fillId="0" borderId="0" xfId="2" applyFont="1" applyAlignment="1">
      <alignment horizontal="left" wrapText="1"/>
    </xf>
    <xf numFmtId="168" fontId="60" fillId="0" borderId="0" xfId="2" applyNumberFormat="1" applyFont="1" applyAlignment="1">
      <alignment horizontal="right"/>
    </xf>
    <xf numFmtId="43" fontId="4" fillId="0" borderId="0" xfId="0" applyNumberFormat="1" applyFont="1" applyAlignment="1">
      <alignment horizontal="left" vertical="top"/>
    </xf>
    <xf numFmtId="0" fontId="49" fillId="0" borderId="0" xfId="40" applyNumberFormat="1" applyFont="1" applyFill="1" applyBorder="1" applyAlignment="1" applyProtection="1">
      <alignment horizontal="right"/>
    </xf>
    <xf numFmtId="0" fontId="47" fillId="0" borderId="0" xfId="40" applyNumberFormat="1" applyFont="1" applyFill="1" applyBorder="1" applyAlignment="1" applyProtection="1">
      <alignment horizontal="center"/>
    </xf>
    <xf numFmtId="0" fontId="31" fillId="0" borderId="5" xfId="40" applyNumberFormat="1" applyFont="1" applyFill="1" applyBorder="1" applyAlignment="1" applyProtection="1">
      <alignment horizontal="center" wrapText="1"/>
    </xf>
    <xf numFmtId="0" fontId="50" fillId="0" borderId="13" xfId="40" applyNumberFormat="1" applyFont="1" applyFill="1" applyBorder="1" applyAlignment="1" applyProtection="1">
      <alignment horizontal="left" vertical="top" wrapText="1"/>
    </xf>
    <xf numFmtId="0" fontId="50" fillId="0" borderId="5" xfId="40" applyNumberFormat="1" applyFont="1" applyFill="1" applyBorder="1" applyAlignment="1" applyProtection="1">
      <alignment horizontal="left" vertical="top" wrapText="1"/>
    </xf>
    <xf numFmtId="0" fontId="50" fillId="0" borderId="14" xfId="40" applyNumberFormat="1" applyFont="1" applyFill="1" applyBorder="1" applyAlignment="1" applyProtection="1">
      <alignment horizontal="left" vertical="top" wrapText="1"/>
    </xf>
    <xf numFmtId="0" fontId="49" fillId="0" borderId="7" xfId="40" applyNumberFormat="1" applyFont="1" applyFill="1" applyBorder="1" applyAlignment="1" applyProtection="1">
      <alignment horizontal="left" vertical="top" wrapText="1"/>
    </xf>
    <xf numFmtId="0" fontId="49" fillId="0" borderId="9" xfId="40" applyNumberFormat="1" applyFont="1" applyFill="1" applyBorder="1" applyAlignment="1" applyProtection="1">
      <alignment horizontal="left" vertical="top" wrapText="1"/>
    </xf>
    <xf numFmtId="0" fontId="49" fillId="0" borderId="8" xfId="40" applyNumberFormat="1" applyFont="1" applyFill="1" applyBorder="1" applyAlignment="1" applyProtection="1">
      <alignment horizontal="left" vertical="top" wrapText="1"/>
    </xf>
    <xf numFmtId="0" fontId="52" fillId="0" borderId="0" xfId="40" applyNumberFormat="1" applyFont="1" applyFill="1" applyBorder="1" applyAlignment="1" applyProtection="1">
      <alignment horizontal="center"/>
    </xf>
    <xf numFmtId="0" fontId="52" fillId="0" borderId="0" xfId="40" applyNumberFormat="1" applyFont="1" applyFill="1" applyBorder="1" applyAlignment="1" applyProtection="1">
      <alignment horizontal="center" vertical="top"/>
    </xf>
    <xf numFmtId="0" fontId="40" fillId="0" borderId="5" xfId="40" applyNumberFormat="1" applyFont="1" applyFill="1" applyBorder="1" applyAlignment="1" applyProtection="1">
      <alignment horizontal="left"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167" fontId="39" fillId="0" borderId="6" xfId="40" applyNumberFormat="1" applyFont="1" applyFill="1" applyBorder="1" applyAlignment="1" applyProtection="1">
      <alignment horizontal="center" vertical="top" wrapText="1"/>
    </xf>
    <xf numFmtId="0" fontId="39" fillId="0" borderId="9" xfId="40" applyNumberFormat="1" applyFont="1" applyFill="1" applyBorder="1" applyAlignment="1" applyProtection="1">
      <alignment horizontal="left" vertical="top" wrapText="1"/>
    </xf>
    <xf numFmtId="0" fontId="40" fillId="0" borderId="7" xfId="40" applyNumberFormat="1" applyFont="1" applyFill="1" applyBorder="1" applyAlignment="1" applyProtection="1">
      <alignment horizontal="left" vertical="top" wrapText="1"/>
    </xf>
    <xf numFmtId="0" fontId="40" fillId="0" borderId="9" xfId="40" applyNumberFormat="1" applyFont="1" applyFill="1" applyBorder="1" applyAlignment="1" applyProtection="1">
      <alignment horizontal="left" vertical="top" wrapText="1"/>
    </xf>
    <xf numFmtId="168" fontId="47" fillId="0" borderId="11" xfId="2" applyNumberFormat="1" applyFont="1" applyBorder="1" applyAlignment="1">
      <alignment horizontal="right" vertical="top"/>
    </xf>
    <xf numFmtId="168" fontId="47" fillId="0" borderId="0" xfId="2" applyNumberFormat="1" applyFont="1" applyAlignment="1">
      <alignment horizontal="right" vertical="top"/>
    </xf>
    <xf numFmtId="165" fontId="4" fillId="0" borderId="0" xfId="1" applyFont="1" applyAlignment="1">
      <alignment horizontal="left" vertical="top"/>
    </xf>
    <xf numFmtId="165" fontId="4" fillId="0" borderId="0" xfId="1" applyFont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4" fontId="39" fillId="0" borderId="6" xfId="0" applyNumberFormat="1" applyFont="1" applyFill="1" applyBorder="1" applyAlignment="1" applyProtection="1">
      <alignment horizontal="center" vertical="top" wrapText="1"/>
    </xf>
    <xf numFmtId="4" fontId="5" fillId="0" borderId="6" xfId="1" applyFont="1" applyBorder="1" applyAlignment="1" applyNumberFormat="1">
      <alignment horizontal="left" vertical="top"/>
    </xf>
    <xf numFmtId="4" fontId="42" fillId="0" borderId="6" xfId="1" applyFont="1" applyBorder="1" applyAlignment="1" applyNumberFormat="1">
      <alignment horizontal="left" vertical="top"/>
    </xf>
    <xf numFmtId="4" fontId="4" fillId="0" borderId="0" xfId="1" applyFont="1" applyAlignment="1" applyNumberFormat="1">
      <alignment horizontal="left" vertical="top"/>
    </xf>
    <xf numFmtId="4" fontId="4" fillId="0" borderId="0" xfId="1" applyFont="1" applyAlignment="1" applyNumberFormat="1">
      <alignment horizontal="center" vertical="top"/>
    </xf>
    <xf numFmtId="4" fontId="4" fillId="0" borderId="0" xfId="0" applyNumberFormat="1" applyFont="1" applyAlignmen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R68"/>
  <sheetViews>
    <sheetView tabSelected="1" view="pageBreakPreview" topLeftCell="F1" zoomScale="70" zoomScaleNormal="100" zoomScaleSheetLayoutView="70" workbookViewId="0">
      <pane ySplit="7" topLeftCell="A8" activePane="bottomLeft" state="frozen"/>
      <selection pane="bottomLeft" activeCell="N70" sqref="N70"/>
    </sheetView>
  </sheetViews>
  <sheetFormatPr defaultColWidth="9.33203125" defaultRowHeight="12.75"/>
  <cols>
    <col min="1" max="1" width="5.33203125" style="4" customWidth="1"/>
    <col min="2" max="2" width="8.6640625" style="4" customWidth="1"/>
    <col min="3" max="4" width="12.1640625" style="4" customWidth="1"/>
    <col min="5" max="5" width="21.33203125" style="4" customWidth="1"/>
    <col min="6" max="6" width="25.1640625" style="4" customWidth="1"/>
    <col min="7" max="7" width="9.6640625" style="4" customWidth="1"/>
    <col min="8" max="8" width="16.83203125" style="4" customWidth="1"/>
    <col min="9" max="9" width="14.83203125" style="4" customWidth="1"/>
    <col min="10" max="10" width="14.1640625" style="4" customWidth="1"/>
    <col min="11" max="11" width="16" style="4" customWidth="1"/>
    <col min="12" max="12" width="17.33203125" style="4" customWidth="1"/>
    <col min="13" max="13" width="21.1640625" style="4" customWidth="1"/>
    <col min="14" max="14" width="17" style="4" customWidth="1"/>
    <col min="15" max="15" width="16.83203125" style="4" customWidth="1"/>
    <col min="16" max="16" width="16" style="4" customWidth="1"/>
    <col min="17" max="17" width="14.5" style="4" customWidth="1"/>
    <col min="18" max="18" width="16.1640625" style="4" customWidth="1"/>
    <col min="19" max="16384" width="9.33203125" style="4"/>
  </cols>
  <sheetData>
    <row r="1" spans="1:18" ht="42" customHeight="1">
      <c r="A1" s="60" t="s">
        <v>22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1"/>
      <c r="Q2" s="1"/>
      <c r="R2" s="1"/>
    </row>
    <row r="3" spans="1:1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1"/>
      <c r="Q3" s="1"/>
      <c r="R3" s="1"/>
    </row>
    <row r="4" spans="1:18" ht="20.25" customHeight="1">
      <c r="A4" s="60" t="s">
        <v>34</v>
      </c>
      <c r="B4" s="60"/>
      <c r="C4" s="60"/>
      <c r="D4" s="60"/>
      <c r="E4" s="60"/>
      <c r="F4" s="60"/>
      <c r="G4" s="60"/>
      <c r="H4" s="60"/>
      <c r="I4" s="3"/>
      <c r="J4" s="3"/>
      <c r="K4" s="3"/>
      <c r="L4" s="3"/>
      <c r="M4" s="2"/>
      <c r="N4" s="2"/>
      <c r="O4" s="2"/>
      <c r="P4" s="1"/>
      <c r="Q4" s="1"/>
      <c r="R4" s="1"/>
    </row>
    <row r="6" spans="1:18">
      <c r="A6" s="61" t="s">
        <v>0</v>
      </c>
      <c r="B6" s="63" t="s">
        <v>1</v>
      </c>
      <c r="C6" s="71" t="s">
        <v>6</v>
      </c>
      <c r="D6" s="72"/>
      <c r="E6" s="73" t="s">
        <v>7</v>
      </c>
      <c r="F6" s="74"/>
      <c r="G6" s="78" t="s">
        <v>18</v>
      </c>
      <c r="H6" s="75" t="s">
        <v>8</v>
      </c>
      <c r="I6" s="76"/>
      <c r="J6" s="77"/>
      <c r="K6" s="82" t="s">
        <v>15</v>
      </c>
      <c r="L6" s="83"/>
      <c r="M6" s="83"/>
      <c r="N6" s="84"/>
      <c r="O6" s="65" t="s">
        <v>9</v>
      </c>
      <c r="P6" s="67" t="s">
        <v>13</v>
      </c>
      <c r="Q6" s="69" t="s">
        <v>14</v>
      </c>
      <c r="R6" s="70"/>
    </row>
    <row r="7" spans="1:18" ht="69.75" customHeight="1">
      <c r="A7" s="62"/>
      <c r="B7" s="64"/>
      <c r="C7" s="20" t="s">
        <v>3</v>
      </c>
      <c r="D7" s="20" t="s">
        <v>2</v>
      </c>
      <c r="E7" s="21" t="s">
        <v>3</v>
      </c>
      <c r="F7" s="22" t="s">
        <v>10</v>
      </c>
      <c r="G7" s="79"/>
      <c r="H7" s="21" t="s">
        <v>3</v>
      </c>
      <c r="I7" s="23" t="s">
        <v>11</v>
      </c>
      <c r="J7" s="22" t="s">
        <v>10</v>
      </c>
      <c r="K7" s="21" t="s">
        <v>3</v>
      </c>
      <c r="L7" s="23" t="s">
        <v>12</v>
      </c>
      <c r="M7" s="24" t="s">
        <v>4</v>
      </c>
      <c r="N7" s="22" t="s">
        <v>10</v>
      </c>
      <c r="O7" s="66"/>
      <c r="P7" s="68"/>
      <c r="Q7" s="21" t="s">
        <v>3</v>
      </c>
      <c r="R7" s="22" t="s">
        <v>10</v>
      </c>
    </row>
    <row r="8" spans="1:18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</row>
    <row r="9" spans="1:18" ht="46.5" customHeight="1">
      <c r="A9" s="93" t="s">
        <v>35</v>
      </c>
      <c r="B9" s="94"/>
      <c r="C9" s="94"/>
      <c r="D9" s="94"/>
      <c r="E9" s="94"/>
      <c r="F9" s="94"/>
      <c r="G9" s="94"/>
      <c r="H9" s="9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.75" customHeight="1">
      <c r="A10" s="9"/>
      <c r="B10" s="85" t="s">
        <v>37</v>
      </c>
      <c r="C10" s="86"/>
      <c r="D10" s="86"/>
      <c r="E10" s="86"/>
      <c r="F10" s="31"/>
      <c r="G10" s="31"/>
      <c r="H10" s="31"/>
      <c r="I10" s="38"/>
      <c r="J10" s="6"/>
      <c r="K10" s="7"/>
      <c r="L10" s="8"/>
      <c r="M10" s="10"/>
      <c r="N10" s="7"/>
      <c r="O10" s="10"/>
      <c r="P10" s="9"/>
      <c r="Q10" s="5"/>
      <c r="R10" s="5"/>
    </row>
    <row r="11" spans="1:18">
      <c r="A11" s="9">
        <v>1</v>
      </c>
      <c r="B11" s="17">
        <v>1</v>
      </c>
      <c r="C11" s="18" t="s">
        <v>38</v>
      </c>
      <c r="D11" s="18" t="s">
        <v>38</v>
      </c>
      <c r="E11" s="19" t="s">
        <v>39</v>
      </c>
      <c r="F11" s="19" t="s">
        <v>39</v>
      </c>
      <c r="G11" s="13" t="s">
        <v>40</v>
      </c>
      <c r="H11" s="11">
        <v>37.777777999999998</v>
      </c>
      <c r="I11" s="11">
        <v>-37.077778</v>
      </c>
      <c r="J11" s="33">
        <f>H11+I11</f>
        <v>0.7</v>
      </c>
      <c r="K11" s="15">
        <v>11572.67</v>
      </c>
      <c r="L11" s="8"/>
      <c r="M11" s="15">
        <v>-11358.22</v>
      </c>
      <c r="N11" s="15">
        <f t="shared" ref="N11:N18" si="0">K11+L11+M11</f>
        <v>214.45</v>
      </c>
      <c r="O11" s="15">
        <f t="shared" ref="O11:O56" si="1">N11-K11</f>
        <v>-11358.22</v>
      </c>
      <c r="P11" s="263" t="inlineStr">
        <is>
          <t>Сохранена укладка семи тактильных плиток 300×300 мм с усечёнными конусами (ОДИ.СО л.3); остальной объём прежнего решения исключён.</t>
        </is>
      </c>
      <c r="Q11" s="35" t="s">
        <v>74</v>
      </c>
      <c r="R11" s="35" t="inlineStr">
        <is>
          <t>23/085-И-ОДИ.СО, лист 3; 23/085-И-ОДИ, лист 2</t>
        </is>
      </c>
    </row>
    <row r="12" spans="1:18" ht="89.25">
      <c r="A12" s="9">
        <v>2</v>
      </c>
      <c r="B12" s="17">
        <v>2</v>
      </c>
      <c r="C12" s="18" t="s">
        <v>41</v>
      </c>
      <c r="D12" s="18" t="s">
        <v>41</v>
      </c>
      <c r="E12" s="19" t="s">
        <v>42</v>
      </c>
      <c r="F12" s="19" t="s">
        <v>42</v>
      </c>
      <c r="G12" s="13" t="s">
        <v>26</v>
      </c>
      <c r="H12" s="17">
        <v>3400</v>
      </c>
      <c r="I12" s="11">
        <v>-3400</v>
      </c>
      <c r="J12" s="6">
        <f t="shared" ref="J12:J28" si="2">H12+I12</f>
        <v>0</v>
      </c>
      <c r="K12" s="15">
        <v>84198.62</v>
      </c>
      <c r="L12" s="12"/>
      <c r="M12" s="264">
        <v>-84198.62</v>
      </c>
      <c r="N12" s="15">
        <f t="shared" si="0"/>
        <v>0</v>
      </c>
      <c r="O12" s="15">
        <f t="shared" si="1"/>
        <v>-84198.62</v>
      </c>
      <c r="P12" s="263" t="inlineStr">
        <is>
          <t>Исключены 3400 отдельных полиуретановых индикаторов D35×5: действующая ВР.ОДИ предусматривает тактильные плитки 71/4/7 шт. и полосу 31,08 пог. м, а не набор отдельных индикаторов.</t>
        </is>
      </c>
      <c r="Q12" s="35" t="s">
        <v>74</v>
      </c>
      <c r="R12" s="35" t="inlineStr">
        <is>
          <t>23/085-И-ОДИ.СО, лист 3</t>
        </is>
      </c>
    </row>
    <row r="13" spans="1:18" ht="63.75">
      <c r="A13" s="9">
        <v>3</v>
      </c>
      <c r="B13" s="17">
        <v>3</v>
      </c>
      <c r="C13" s="18" t="s">
        <v>43</v>
      </c>
      <c r="D13" s="18" t="s">
        <v>43</v>
      </c>
      <c r="E13" s="19" t="s">
        <v>44</v>
      </c>
      <c r="F13" s="19" t="s">
        <v>44</v>
      </c>
      <c r="G13" s="13" t="s">
        <v>16</v>
      </c>
      <c r="H13" s="39">
        <v>0.17399999999999999</v>
      </c>
      <c r="I13" s="11">
        <v>-0.17399999999999999</v>
      </c>
      <c r="J13" s="34">
        <f t="shared" si="2"/>
        <v>0</v>
      </c>
      <c r="K13" s="15">
        <v>1977.17</v>
      </c>
      <c r="L13" s="8"/>
      <c r="M13" s="264">
        <v>-1977.17</v>
      </c>
      <c r="N13" s="15">
        <f t="shared" si="0"/>
        <v>0</v>
      </c>
      <c r="O13" s="15">
        <f t="shared" si="1"/>
        <v>-1977.17</v>
      </c>
      <c r="P13" s="263" t="inlineStr">
        <is>
          <t>Исключён монтаж 17,4 м металлического порожка: действующая ОДИ предусматривает тактильные плитки и противоскользящую полосу; металлическая накладная полоса в ней не указана.</t>
        </is>
      </c>
      <c r="Q13" s="35" t="s">
        <v>74</v>
      </c>
      <c r="R13" s="35" t="inlineStr">
        <is>
          <t>23/085-И-ОДИ-ТЧ, лист 5; 23/085-И-ОДИ.СО, лист 3</t>
        </is>
      </c>
    </row>
    <row r="14" spans="1:18" ht="63.75">
      <c r="A14" s="9">
        <v>4</v>
      </c>
      <c r="B14" s="17">
        <v>4</v>
      </c>
      <c r="C14" s="18" t="s">
        <v>45</v>
      </c>
      <c r="D14" s="18" t="s">
        <v>45</v>
      </c>
      <c r="E14" s="19" t="s">
        <v>46</v>
      </c>
      <c r="F14" s="19" t="s">
        <v>46</v>
      </c>
      <c r="G14" s="13" t="s">
        <v>26</v>
      </c>
      <c r="H14" s="17">
        <v>60</v>
      </c>
      <c r="I14" s="11">
        <v>-60</v>
      </c>
      <c r="J14" s="6">
        <f t="shared" si="2"/>
        <v>0</v>
      </c>
      <c r="K14" s="15">
        <v>7435.49</v>
      </c>
      <c r="L14" s="8"/>
      <c r="M14" s="264">
        <v>-7435.49</v>
      </c>
      <c r="N14" s="15">
        <f t="shared" si="0"/>
        <v>0</v>
      </c>
      <c r="O14" s="15">
        <f t="shared" si="1"/>
        <v>-7435.49</v>
      </c>
      <c r="P14" s="263" t="inlineStr">
        <is>
          <t>Исключены 60 металлических тактильных индикаторов 33-30×290: эта позиция отсутствует в действующей ВР.ОДИ, где принят другой состав плиток и полосы.</t>
        </is>
      </c>
      <c r="Q14" s="35" t="s">
        <v>74</v>
      </c>
      <c r="R14" s="35" t="inlineStr">
        <is>
          <t>23/085-И-ОДИ.СО, лист 3</t>
        </is>
      </c>
    </row>
    <row r="15" spans="1:18" ht="63.75">
      <c r="A15" s="9">
        <v>5</v>
      </c>
      <c r="B15" s="17">
        <v>5</v>
      </c>
      <c r="C15" s="18" t="s">
        <v>43</v>
      </c>
      <c r="D15" s="18" t="s">
        <v>43</v>
      </c>
      <c r="E15" s="19" t="s">
        <v>44</v>
      </c>
      <c r="F15" s="19" t="s">
        <v>44</v>
      </c>
      <c r="G15" s="13" t="s">
        <v>16</v>
      </c>
      <c r="H15" s="14">
        <v>0.34</v>
      </c>
      <c r="I15" s="11">
        <v>-0.34</v>
      </c>
      <c r="J15" s="6">
        <f t="shared" si="2"/>
        <v>0</v>
      </c>
      <c r="K15" s="15">
        <v>4174.59</v>
      </c>
      <c r="L15" s="8"/>
      <c r="M15" s="264">
        <v>-4174.59</v>
      </c>
      <c r="N15" s="15">
        <f t="shared" si="0"/>
        <v>0</v>
      </c>
      <c r="O15" s="15">
        <f t="shared" si="1"/>
        <v>-4174.59</v>
      </c>
      <c r="P15" s="263" t="inlineStr">
        <is>
          <t>Исключён монтаж 34 м металлического порожка: действующая ОДИ предусматривает плитки и противоскользящую полосу, без металлической накладной полосы.</t>
        </is>
      </c>
      <c r="Q15" s="35" t="s">
        <v>74</v>
      </c>
      <c r="R15" s="35" t="inlineStr">
        <is>
          <t>23/085-И-ОДИ-ТЧ, лист 5; 23/085-И-ОДИ.СО, лист 3</t>
        </is>
      </c>
    </row>
    <row r="16" spans="1:18">
      <c r="A16" s="9">
        <v>6</v>
      </c>
      <c r="B16" s="17">
        <v>6</v>
      </c>
      <c r="C16" s="18" t="s">
        <v>47</v>
      </c>
      <c r="D16" s="18" t="s">
        <v>47</v>
      </c>
      <c r="E16" s="19" t="s">
        <v>48</v>
      </c>
      <c r="F16" s="19" t="s">
        <v>48</v>
      </c>
      <c r="G16" s="13" t="s">
        <v>26</v>
      </c>
      <c r="H16" s="17">
        <v>22</v>
      </c>
      <c r="I16" s="6">
        <v>-10</v>
      </c>
      <c r="J16" s="6">
        <f t="shared" si="2"/>
        <v>12</v>
      </c>
      <c r="K16" s="15">
        <v>7042.23</v>
      </c>
      <c r="L16" s="8"/>
      <c r="M16" s="15">
        <v>-3201.02</v>
      </c>
      <c r="N16" s="15">
        <f t="shared" si="0"/>
        <v>3841.2099999999996</v>
      </c>
      <c r="O16" s="15">
        <f t="shared" si="1"/>
        <v>-3201.02</v>
      </c>
      <c r="P16" s="263" t="inlineStr">
        <is>
          <t>Сохранено 12 монтажей номеров этажа (ОДИ.СО л.2: 4 + 8 шт.); монтаж табличек помещений, мнемосхем и табличек поручней учтён в добавленной смете (строки 31, 38).</t>
        </is>
      </c>
      <c r="Q16" s="35" t="s">
        <v>74</v>
      </c>
      <c r="R16" s="35" t="inlineStr">
        <is>
          <t>23/085-И-ОДИ.СО, лист 2</t>
        </is>
      </c>
    </row>
    <row r="17" spans="1:18" ht="140.25">
      <c r="A17" s="9">
        <v>7</v>
      </c>
      <c r="B17" s="17">
        <v>7</v>
      </c>
      <c r="C17" s="18" t="s">
        <v>49</v>
      </c>
      <c r="D17" s="18" t="s">
        <v>49</v>
      </c>
      <c r="E17" s="19" t="s">
        <v>50</v>
      </c>
      <c r="F17" s="19" t="s">
        <v>50</v>
      </c>
      <c r="G17" s="13" t="s">
        <v>26</v>
      </c>
      <c r="H17" s="17">
        <v>8</v>
      </c>
      <c r="I17" s="6">
        <v>-5</v>
      </c>
      <c r="J17" s="6">
        <f t="shared" si="2"/>
        <v>3</v>
      </c>
      <c r="K17" s="15">
        <v>130698.1</v>
      </c>
      <c r="L17" s="15"/>
      <c r="M17" s="15">
        <v>-81686.320000000007</v>
      </c>
      <c r="N17" s="15">
        <f t="shared" si="0"/>
        <v>49011.78</v>
      </c>
      <c r="O17" s="15">
        <f t="shared" si="1"/>
        <v>-81686.320000000007</v>
      </c>
      <c r="P17" s="263" t="inlineStr">
        <is>
          <t>Количество мнемосхем уменьшено с 8 до 3; вместе с одной новой мнемосхемой в строке 39 получается 4 шт., что совпадает с ВР.ОДИ и планами этажей.</t>
        </is>
      </c>
      <c r="Q17" s="35" t="s">
        <v>74</v>
      </c>
      <c r="R17" s="35" t="inlineStr">
        <is>
          <t>23/085-И-ОДИ.СО, лист 1; 23/085-И-ОДИ, лист 7–10</t>
        </is>
      </c>
    </row>
    <row r="18" spans="1:18" ht="76.5">
      <c r="A18" s="9">
        <v>8</v>
      </c>
      <c r="B18" s="17">
        <v>8</v>
      </c>
      <c r="C18" s="18" t="s">
        <v>51</v>
      </c>
      <c r="D18" s="18" t="s">
        <v>51</v>
      </c>
      <c r="E18" s="19" t="s">
        <v>52</v>
      </c>
      <c r="F18" s="19" t="s">
        <v>52</v>
      </c>
      <c r="G18" s="13" t="s">
        <v>26</v>
      </c>
      <c r="H18" s="17">
        <v>14</v>
      </c>
      <c r="I18" s="6"/>
      <c r="J18" s="6">
        <f t="shared" si="2"/>
        <v>14</v>
      </c>
      <c r="K18" s="15">
        <v>12948.96</v>
      </c>
      <c r="L18" s="15"/>
      <c r="M18" s="15"/>
      <c r="N18" s="15">
        <f t="shared" si="0"/>
        <v>12948.96</v>
      </c>
      <c r="O18" s="15">
        <f t="shared" si="1"/>
        <v>0</v>
      </c>
      <c r="P18" s="263" t="inlineStr">
        <is>
          <t>Сохранены 14 тактильных табличек помещений; вместе с одной новой табличкой в строке 32 получается 15 шт., как в действующей ВР.ОДИ.</t>
        </is>
      </c>
      <c r="Q18" s="35" t="s">
        <v>74</v>
      </c>
      <c r="R18" s="35" t="inlineStr">
        <is>
          <t>23/085-И-ОДИ.СО, лист 2; 23/085-И-ОДИ, лист 7–10</t>
        </is>
      </c>
    </row>
    <row r="19" spans="1:18">
      <c r="A19" s="9">
        <v>9</v>
      </c>
      <c r="B19" s="17">
        <v>9</v>
      </c>
      <c r="C19" s="18" t="s">
        <v>53</v>
      </c>
      <c r="D19" s="18" t="s">
        <v>53</v>
      </c>
      <c r="E19" s="19" t="s">
        <v>54</v>
      </c>
      <c r="F19" s="19" t="s">
        <v>54</v>
      </c>
      <c r="G19" s="13" t="s">
        <v>26</v>
      </c>
      <c r="H19" s="17">
        <v>72</v>
      </c>
      <c r="I19" s="6"/>
      <c r="J19" s="34">
        <f t="shared" si="2"/>
        <v>72</v>
      </c>
      <c r="K19" s="15">
        <v>16612.670000000002</v>
      </c>
      <c r="L19" s="15"/>
      <c r="M19" s="15"/>
      <c r="N19" s="15">
        <f t="shared" ref="N19:N28" si="3">K19+L19+M19</f>
        <v>16612.670000000002</v>
      </c>
      <c r="O19" s="15">
        <f t="shared" si="1"/>
        <v>0</v>
      </c>
      <c r="P19" s="263" t="inlineStr">
        <is>
          <t>Сохранены 72 знака 200×200 мм с фотолюминесцентным покрытием; вместе с четырьмя добавленными — 76 шт. по ОДИ.СО (л.1–3).</t>
        </is>
      </c>
      <c r="Q19" s="35" t="s">
        <v>74</v>
      </c>
      <c r="R19" s="35" t="inlineStr">
        <is>
          <t>23/085-И-ОДИ.СО, лист 1–3; 23/085-И-ОДИ, лист 7–10</t>
        </is>
      </c>
    </row>
    <row r="20" spans="1:18">
      <c r="A20" s="9">
        <v>10</v>
      </c>
      <c r="B20" s="17">
        <v>10</v>
      </c>
      <c r="C20" s="18" t="s">
        <v>55</v>
      </c>
      <c r="D20" s="18" t="s">
        <v>55</v>
      </c>
      <c r="E20" s="19" t="s">
        <v>56</v>
      </c>
      <c r="F20" s="19" t="s">
        <v>56</v>
      </c>
      <c r="G20" s="13" t="s">
        <v>17</v>
      </c>
      <c r="H20" s="17">
        <v>4</v>
      </c>
      <c r="I20" s="15">
        <v>-1</v>
      </c>
      <c r="J20" s="6">
        <f t="shared" si="2"/>
        <v>3</v>
      </c>
      <c r="K20" s="15">
        <v>2055.79</v>
      </c>
      <c r="L20" s="15"/>
      <c r="M20" s="15">
        <v>-513.95000000000005</v>
      </c>
      <c r="N20" s="15">
        <f t="shared" si="3"/>
        <v>1541.84</v>
      </c>
      <c r="O20" s="15">
        <f t="shared" si="1"/>
        <v>-513.95000000000005</v>
      </c>
      <c r="P20" s="263" t="inlineStr">
        <is>
          <t>Монтаж кнопок вызова уменьшен с 4 до 3 — по одной в каждой из трёх универсальных уборных (ОДИ.СО л.2: «Кнопка вызова персонала» — 3 шт.; ОДИ, л.11–12).</t>
        </is>
      </c>
      <c r="Q20" s="35" t="s">
        <v>74</v>
      </c>
      <c r="R20" s="35" t="inlineStr">
        <is>
          <t>23/085-И-ОДИ-ТЧ, лист 4, 6–7; 23/085-И-ОДИ, лист 7, 9–10; 23/085-И-ИОС5-ТЧ, лист 11</t>
        </is>
      </c>
    </row>
    <row r="21" spans="1:18">
      <c r="A21" s="9">
        <v>11</v>
      </c>
      <c r="B21" s="17">
        <v>11</v>
      </c>
      <c r="C21" s="18" t="s">
        <v>57</v>
      </c>
      <c r="D21" s="18" t="s">
        <v>57</v>
      </c>
      <c r="E21" s="19" t="s">
        <v>58</v>
      </c>
      <c r="F21" s="19" t="s">
        <v>58</v>
      </c>
      <c r="G21" s="13" t="s">
        <v>26</v>
      </c>
      <c r="H21" s="17">
        <v>4</v>
      </c>
      <c r="I21" s="15">
        <v>-1</v>
      </c>
      <c r="J21" s="6">
        <f t="shared" si="2"/>
        <v>3</v>
      </c>
      <c r="K21" s="15">
        <v>4149.0600000000004</v>
      </c>
      <c r="L21" s="15"/>
      <c r="M21" s="15">
        <v>-1037.27</v>
      </c>
      <c r="N21" s="15">
        <f t="shared" si="3"/>
        <v>3111.7900000000004</v>
      </c>
      <c r="O21" s="15">
        <f t="shared" si="1"/>
        <v>-1037.27</v>
      </c>
      <c r="P21" s="263" t="inlineStr">
        <is>
          <t>Количество беспроводных кнопок вызова уменьшено с 4 до 3 — по одной в каждой из трёх универсальных уборных (ОДИ.СО л.2: «Кнопка вызова персонала» — 3 шт.).</t>
        </is>
      </c>
      <c r="Q21" s="35" t="s">
        <v>74</v>
      </c>
      <c r="R21" s="35" t="inlineStr">
        <is>
          <t>23/085-И-ОДИ, лист 7, 9–10; 23/085-И-ИОС5-ТЧ, лист 11; 23/085-И-ИОС5, лист 1</t>
        </is>
      </c>
    </row>
    <row r="22" spans="1:18">
      <c r="A22" s="9">
        <v>12</v>
      </c>
      <c r="B22" s="17">
        <v>12</v>
      </c>
      <c r="C22" s="18" t="s">
        <v>59</v>
      </c>
      <c r="D22" s="18" t="s">
        <v>59</v>
      </c>
      <c r="E22" s="19" t="s">
        <v>60</v>
      </c>
      <c r="F22" s="19" t="s">
        <v>60</v>
      </c>
      <c r="G22" s="13" t="s">
        <v>61</v>
      </c>
      <c r="H22" s="14">
        <v>0.16</v>
      </c>
      <c r="I22" s="15">
        <v>-0.16</v>
      </c>
      <c r="J22" s="6">
        <f t="shared" si="2"/>
        <v>0</v>
      </c>
      <c r="K22" s="15">
        <v>8900.73</v>
      </c>
      <c r="L22" s="15"/>
      <c r="M22" s="15">
        <v>-8900.73</v>
      </c>
      <c r="N22" s="15">
        <f t="shared" si="3"/>
        <v>0</v>
      </c>
      <c r="O22" s="15">
        <f t="shared" si="1"/>
        <v>-8900.73</v>
      </c>
      <c r="P22" s="263" t="inlineStr">
        <is>
          <t>Исключён монтаж 16 световых маяков прежнего решения: световая индикация вызова по ИОС5 (стр.16; СО стр.69, поз.86) выполняется сигнализаторами комплектов AL-MGN-2, учтёнными в смете 02-01-10.</t>
        </is>
      </c>
      <c r="Q22" s="35" t="s">
        <v>74</v>
      </c>
      <c r="R22" s="35" t="inlineStr">
        <is>
          <t>23/085-И-ОДИ-ТЧ, лист 6–7; 23/085-И-ОДИ, лист 12; 23/085-И-ИОС5.СО, лист 4</t>
        </is>
      </c>
    </row>
    <row r="23" spans="1:18">
      <c r="A23" s="9">
        <v>13</v>
      </c>
      <c r="B23" s="17">
        <v>13</v>
      </c>
      <c r="C23" s="18" t="s">
        <v>62</v>
      </c>
      <c r="D23" s="18" t="s">
        <v>62</v>
      </c>
      <c r="E23" s="19" t="s">
        <v>63</v>
      </c>
      <c r="F23" s="19" t="s">
        <v>63</v>
      </c>
      <c r="G23" s="13" t="s">
        <v>26</v>
      </c>
      <c r="H23" s="17">
        <v>16</v>
      </c>
      <c r="I23" s="15">
        <v>-16</v>
      </c>
      <c r="J23" s="6">
        <f t="shared" si="2"/>
        <v>0</v>
      </c>
      <c r="K23" s="15">
        <v>19639.7</v>
      </c>
      <c r="L23" s="15"/>
      <c r="M23" s="15">
        <v>-19639.7</v>
      </c>
      <c r="N23" s="15">
        <f t="shared" si="3"/>
        <v>0</v>
      </c>
      <c r="O23" s="15">
        <f t="shared" si="1"/>
        <v>-19639.7</v>
      </c>
      <c r="P23" s="263" t="inlineStr">
        <is>
          <t>Исключены 16 световых маяков прежнего решения: по ИОС5 (стр.16; СО стр.69, поз.86–88) индикация вызова выполняется световыми сигнализаторами комплектов AL-MGN-2 (смета 02-01-10).</t>
        </is>
      </c>
      <c r="Q23" s="35" t="s">
        <v>74</v>
      </c>
      <c r="R23" s="35" t="inlineStr">
        <is>
          <t>23/085-И-ОДИ, лист 12; 23/085-И-ИОС5-ТЧ, лист 11; 23/085-И-ИОС5.СО, лист 4</t>
        </is>
      </c>
    </row>
    <row r="24" spans="1:18" ht="23.25" customHeight="1">
      <c r="A24" s="9"/>
      <c r="B24" s="85" t="s">
        <v>64</v>
      </c>
      <c r="C24" s="86"/>
      <c r="D24" s="86"/>
      <c r="E24" s="86"/>
      <c r="F24" s="86"/>
      <c r="G24" s="37"/>
      <c r="H24" s="37"/>
      <c r="I24" s="15"/>
      <c r="J24" s="6"/>
      <c r="K24" s="15"/>
      <c r="L24" s="15"/>
      <c r="M24" s="15"/>
      <c r="N24" s="15"/>
      <c r="O24" s="15"/>
      <c r="P24" s="16"/>
      <c r="Q24" s="35"/>
      <c r="R24" s="35"/>
    </row>
    <row r="25" spans="1:18">
      <c r="A25" s="9">
        <v>14</v>
      </c>
      <c r="B25" s="17">
        <v>14</v>
      </c>
      <c r="C25" s="18" t="s">
        <v>65</v>
      </c>
      <c r="D25" s="18" t="s">
        <v>65</v>
      </c>
      <c r="E25" s="19" t="s">
        <v>66</v>
      </c>
      <c r="F25" s="19" t="s">
        <v>66</v>
      </c>
      <c r="G25" s="13" t="s">
        <v>17</v>
      </c>
      <c r="H25" s="17">
        <v>8</v>
      </c>
      <c r="I25" s="15">
        <v>-6</v>
      </c>
      <c r="J25" s="6">
        <f t="shared" si="2"/>
        <v>2</v>
      </c>
      <c r="K25" s="15">
        <v>1722.57</v>
      </c>
      <c r="L25" s="15"/>
      <c r="M25" s="15">
        <v>-1291.92</v>
      </c>
      <c r="N25" s="15">
        <f t="shared" si="3"/>
        <v>430.65</v>
      </c>
      <c r="O25" s="15">
        <f t="shared" si="1"/>
        <v>-1291.92</v>
      </c>
      <c r="P25" s="263" t="inlineStr">
        <is>
          <t>Сохранены два монтажа туалетной гарнитуры — для двух крючков для костылей утверждённой сметы; монтаж четырёх вешалок и двух поручней прежнего решения исключён.</t>
        </is>
      </c>
      <c r="Q25" s="35" t="s">
        <v>74</v>
      </c>
      <c r="R25" s="35" t="inlineStr">
        <is>
          <t>23/085-И-ОДИ, лист 11–12</t>
        </is>
      </c>
    </row>
    <row r="26" spans="1:18" ht="102">
      <c r="A26" s="9">
        <v>15</v>
      </c>
      <c r="B26" s="17">
        <v>15</v>
      </c>
      <c r="C26" s="18" t="s">
        <v>67</v>
      </c>
      <c r="D26" s="18" t="s">
        <v>67</v>
      </c>
      <c r="E26" s="19" t="s">
        <v>68</v>
      </c>
      <c r="F26" s="19" t="s">
        <v>68</v>
      </c>
      <c r="G26" s="13" t="s">
        <v>23</v>
      </c>
      <c r="H26" s="17">
        <v>4</v>
      </c>
      <c r="I26" s="15">
        <v>-4</v>
      </c>
      <c r="J26" s="6">
        <f t="shared" si="2"/>
        <v>0</v>
      </c>
      <c r="K26" s="15">
        <v>5600.75</v>
      </c>
      <c r="L26" s="15"/>
      <c r="M26" s="15">
        <v>-5600.75</v>
      </c>
      <c r="N26" s="15">
        <f t="shared" si="3"/>
        <v>0</v>
      </c>
      <c r="O26" s="15">
        <f t="shared" si="1"/>
        <v>-5600.75</v>
      </c>
      <c r="P26" s="263" t="inlineStr">
        <is>
          <t>Исключены 4 напольные вешалки: в действующей спецификации трёх универсальных кабин такие вешалки отсутствуют.</t>
        </is>
      </c>
      <c r="Q26" s="35" t="s">
        <v>74</v>
      </c>
      <c r="R26" s="35" t="inlineStr">
        <is>
          <t>23/085-И-ОДИ, лист 11–12</t>
        </is>
      </c>
    </row>
    <row r="27" spans="1:18" ht="191.25">
      <c r="A27" s="9">
        <v>16</v>
      </c>
      <c r="B27" s="17">
        <v>16</v>
      </c>
      <c r="C27" s="18" t="s">
        <v>69</v>
      </c>
      <c r="D27" s="18" t="s">
        <v>69</v>
      </c>
      <c r="E27" s="19" t="s">
        <v>70</v>
      </c>
      <c r="F27" s="19" t="s">
        <v>70</v>
      </c>
      <c r="G27" s="13" t="s">
        <v>71</v>
      </c>
      <c r="H27" s="17">
        <v>2</v>
      </c>
      <c r="I27" s="15"/>
      <c r="J27" s="6">
        <f t="shared" si="2"/>
        <v>2</v>
      </c>
      <c r="K27" s="15">
        <v>2809.17</v>
      </c>
      <c r="L27" s="15"/>
      <c r="M27" s="15"/>
      <c r="N27" s="15">
        <f t="shared" si="3"/>
        <v>2809.17</v>
      </c>
      <c r="O27" s="15">
        <f t="shared" si="1"/>
        <v>0</v>
      </c>
      <c r="P27" s="263" t="inlineStr">
        <is>
          <t>Сохранены 2 крючка для костылей; вместе с 4 новыми крючками в строке 58 получается 6 шт., как в спецификации трёх универсальных кабин.</t>
        </is>
      </c>
      <c r="Q27" s="35" t="s">
        <v>74</v>
      </c>
      <c r="R27" s="35" t="inlineStr">
        <is>
          <t>23/085-И-ОДИ, лист 11–12</t>
        </is>
      </c>
    </row>
    <row r="28" spans="1:18" ht="229.5">
      <c r="A28" s="9">
        <v>17</v>
      </c>
      <c r="B28" s="17">
        <v>17</v>
      </c>
      <c r="C28" s="18" t="s">
        <v>72</v>
      </c>
      <c r="D28" s="18" t="s">
        <v>72</v>
      </c>
      <c r="E28" s="19" t="s">
        <v>73</v>
      </c>
      <c r="F28" s="19" t="s">
        <v>73</v>
      </c>
      <c r="G28" s="13" t="s">
        <v>71</v>
      </c>
      <c r="H28" s="17">
        <v>2</v>
      </c>
      <c r="I28" s="15">
        <v>-2</v>
      </c>
      <c r="J28" s="6">
        <f t="shared" si="2"/>
        <v>0</v>
      </c>
      <c r="K28" s="15">
        <v>22014.65</v>
      </c>
      <c r="L28" s="15"/>
      <c r="M28" s="15">
        <v>-22014.65</v>
      </c>
      <c r="N28" s="15">
        <f t="shared" si="3"/>
        <v>0</v>
      </c>
      <c r="O28" s="15">
        <f t="shared" si="1"/>
        <v>-22014.65</v>
      </c>
      <c r="P28" s="263" t="inlineStr">
        <is>
          <t>Исключены 2 поручня старого типоразмера 795×340 мм; действующая ОДИ предусматривает три других типа поручней по 3 шт., учтённых в строках 55–57.</t>
        </is>
      </c>
      <c r="Q28" s="35" t="s">
        <v>74</v>
      </c>
      <c r="R28" s="35" t="inlineStr">
        <is>
          <t>23/085-И-ОДИ, лист 11–12</t>
        </is>
      </c>
    </row>
    <row r="29" spans="1:18" ht="49.5" customHeight="1">
      <c r="A29" s="9"/>
      <c r="B29" s="91" t="s">
        <v>36</v>
      </c>
      <c r="C29" s="92"/>
      <c r="D29" s="92"/>
      <c r="E29" s="92"/>
      <c r="F29" s="92"/>
      <c r="G29" s="13"/>
      <c r="H29" s="17"/>
      <c r="I29" s="17"/>
      <c r="J29" s="33"/>
      <c r="K29" s="7"/>
      <c r="L29" s="7"/>
      <c r="M29" s="32"/>
      <c r="N29" s="15"/>
      <c r="O29" s="15"/>
      <c r="P29" s="16"/>
      <c r="Q29" s="35"/>
      <c r="R29" s="35"/>
    </row>
    <row r="30" spans="1:18" ht="18.75" customHeight="1">
      <c r="A30" s="9"/>
      <c r="B30" s="257" t="s">
        <v>76</v>
      </c>
      <c r="C30" s="258"/>
      <c r="D30" s="258"/>
      <c r="E30" s="258"/>
      <c r="F30" s="250"/>
      <c r="G30" s="250"/>
      <c r="H30" s="250"/>
      <c r="I30" s="250"/>
      <c r="J30" s="34"/>
      <c r="K30" s="7"/>
      <c r="L30" s="15"/>
      <c r="M30" s="32"/>
      <c r="N30" s="15"/>
      <c r="O30" s="15"/>
      <c r="P30" s="16"/>
      <c r="Q30" s="35" t="s">
        <v>74</v>
      </c>
      <c r="R30" s="35" t="s">
        <v>75</v>
      </c>
    </row>
    <row r="31" spans="1:18" ht="63.75">
      <c r="A31" s="52">
        <v>18</v>
      </c>
      <c r="B31" s="251">
        <v>1</v>
      </c>
      <c r="C31" s="251"/>
      <c r="D31" s="252" t="inlineStr">
        <is>
          <t>3.9-65-1</t>
        </is>
      </c>
      <c r="E31" s="252"/>
      <c r="F31" s="253" t="inlineStr">
        <is>
          <t>Установка номерных табличек</t>
        </is>
      </c>
      <c r="G31" s="254" t="s">
        <v>27</v>
      </c>
      <c r="H31" s="254"/>
      <c r="I31" s="251">
        <v>1</v>
      </c>
      <c r="J31" s="34">
        <f>H31+I31</f>
        <v>1</v>
      </c>
      <c r="K31" s="7"/>
      <c r="L31" s="15">
        <v>153.83</v>
      </c>
      <c r="M31" s="32"/>
      <c r="N31" s="15">
        <f>K31+L31+M31</f>
        <v>153.83</v>
      </c>
      <c r="O31" s="15">
        <f t="shared" si="1"/>
        <v>153.83</v>
      </c>
      <c r="P31" s="263" t="inlineStr">
        <is>
          <t>Добавлен монтаж одной тактильной таблички помещения, чтобы вместе с 14 сохранёнными табличками получить проектные 15 шт.</t>
        </is>
      </c>
      <c r="Q31" s="35" t="s">
        <v>74</v>
      </c>
      <c r="R31" s="35" t="inlineStr">
        <is>
          <t>23/085-И-ОДИ.СО, лист 2; 23/085-И-ОДИ, лист 7–10</t>
        </is>
      </c>
    </row>
    <row r="32" spans="1:18" ht="38.25">
      <c r="A32" s="52">
        <v>19</v>
      </c>
      <c r="B32" s="251">
        <v>2</v>
      </c>
      <c r="C32" s="251"/>
      <c r="D32" s="252" t="s">
        <v>98</v>
      </c>
      <c r="E32" s="252"/>
      <c r="F32" s="253" t="s">
        <v>77</v>
      </c>
      <c r="G32" s="254" t="s">
        <v>19</v>
      </c>
      <c r="H32" s="254"/>
      <c r="I32" s="251">
        <v>1</v>
      </c>
      <c r="J32" s="34">
        <f>H32+I32</f>
        <v>1</v>
      </c>
      <c r="K32" s="7"/>
      <c r="L32" s="15">
        <v>2231.56</v>
      </c>
      <c r="M32" s="32"/>
      <c r="N32" s="15">
        <f>K32+L32+M32</f>
        <v>2231.56</v>
      </c>
      <c r="O32" s="15">
        <f t="shared" si="1"/>
        <v>2231.56</v>
      </c>
      <c r="P32" s="263" t="inlineStr">
        <is>
          <t>Добавлена одна тактильная табличка 150×300 мм; итог с 14 сохранёнными табличками составляет 15 шт. по ВР.ОДИ.</t>
        </is>
      </c>
      <c r="Q32" s="35" t="s">
        <v>74</v>
      </c>
      <c r="R32" s="35" t="inlineStr">
        <is>
          <t>23/085-И-ОДИ.СО, лист 2; 23/085-И-ОДИ, лист 7–10</t>
        </is>
      </c>
    </row>
    <row r="33" spans="1:18">
      <c r="A33" s="52">
        <v>20</v>
      </c>
      <c r="B33" s="251">
        <v>3</v>
      </c>
      <c r="C33" s="251"/>
      <c r="D33" s="252" t="s">
        <v>53</v>
      </c>
      <c r="E33" s="252"/>
      <c r="F33" s="253" t="s">
        <v>78</v>
      </c>
      <c r="G33" s="254" t="s">
        <v>23</v>
      </c>
      <c r="H33" s="254"/>
      <c r="I33" s="251">
        <v>4</v>
      </c>
      <c r="J33" s="34">
        <f>H33+I33</f>
        <v>4</v>
      </c>
      <c r="K33" s="7"/>
      <c r="L33" s="15">
        <v>565.06</v>
      </c>
      <c r="M33" s="32"/>
      <c r="N33" s="15">
        <f>K33+L33+M33</f>
        <v>565.06</v>
      </c>
      <c r="O33" s="15">
        <f t="shared" si="1"/>
        <v>565.06</v>
      </c>
      <c r="P33" s="263" t="inlineStr">
        <is>
          <t>Добавлены четыре знака 200×200 мм; вместе с 72 сохранёнными — 76 шт. по ОДИ.СО (л.1–3).</t>
        </is>
      </c>
      <c r="Q33" s="35" t="s">
        <v>74</v>
      </c>
      <c r="R33" s="35" t="inlineStr">
        <is>
          <t>23/085-И-ОДИ.СО, лист 1–3; 23/085-И-ОДИ, лист 7–10</t>
        </is>
      </c>
    </row>
    <row r="34" spans="1:18">
      <c r="A34" s="52">
        <v>21</v>
      </c>
      <c r="B34" s="251">
        <v>4</v>
      </c>
      <c r="C34" s="251"/>
      <c r="D34" s="252" t="s">
        <v>33</v>
      </c>
      <c r="E34" s="252"/>
      <c r="F34" s="253" t="s">
        <v>30</v>
      </c>
      <c r="G34" s="254" t="s">
        <v>27</v>
      </c>
      <c r="H34" s="254"/>
      <c r="I34" s="251">
        <v>2</v>
      </c>
      <c r="J34" s="34">
        <f>H34+I34</f>
        <v>2</v>
      </c>
      <c r="K34" s="7"/>
      <c r="L34" s="15">
        <v>3052.02</v>
      </c>
      <c r="M34" s="32"/>
      <c r="N34" s="15">
        <f>K34+L34+M34</f>
        <v>3052.02</v>
      </c>
      <c r="O34" s="15">
        <f t="shared" si="1"/>
        <v>3052.02</v>
      </c>
      <c r="P34" s="263" t="inlineStr">
        <is>
          <t>Добавлен монтаж двух наружных устройств вызова системы «Яна»; количество соответствует двум наружным точкам ИОС5. НР/СП без понижения: ТСН-2001.12 п.3.4.6 абз.4, 8-0 п.9; объект не эксплуатируется (ПОС, стр.8).</t>
        </is>
      </c>
      <c r="Q34" s="35" t="s">
        <v>74</v>
      </c>
      <c r="R34" s="35" t="inlineStr">
        <is>
          <t>23/085-И-ИОС5-ТЧ, лист 11; 23/085-И-ИОС5, лист 1; 23/085-И-ИОС5.СО, лист 4</t>
        </is>
      </c>
    </row>
    <row r="35" spans="1:18" ht="38.25">
      <c r="A35" s="52">
        <v>22</v>
      </c>
      <c r="B35" s="251">
        <v>5</v>
      </c>
      <c r="C35" s="251"/>
      <c r="D35" s="252" t="s">
        <v>99</v>
      </c>
      <c r="E35" s="252"/>
      <c r="F35" s="253" t="s">
        <v>79</v>
      </c>
      <c r="G35" s="254" t="s">
        <v>19</v>
      </c>
      <c r="H35" s="254"/>
      <c r="I35" s="251">
        <v>2</v>
      </c>
      <c r="J35" s="34">
        <f>H35+I35</f>
        <v>2</v>
      </c>
      <c r="K35" s="7"/>
      <c r="L35" s="15">
        <v>80063.259999999995</v>
      </c>
      <c r="M35" s="32"/>
      <c r="N35" s="15">
        <f>K35+L35+M35</f>
        <v>80063.259999999995</v>
      </c>
      <c r="O35" s="15">
        <f t="shared" si="1"/>
        <v>80063.259999999995</v>
      </c>
      <c r="P35" s="263" t="inlineStr">
        <is>
          <t>Добавлены два наружных абонентских устройства AN-BG системы «Яна» для входа и калитки; количество совпадает со спецификацией ИОС5.</t>
        </is>
      </c>
      <c r="Q35" s="35" t="s">
        <v>74</v>
      </c>
      <c r="R35" s="35" t="inlineStr">
        <is>
          <t>23/085-И-ИОС5, лист 1, 4; 23/085-И-ИОС5.СО, лист 4</t>
        </is>
      </c>
    </row>
    <row r="36" spans="1:18">
      <c r="A36" s="52">
        <v>23</v>
      </c>
      <c r="B36" s="251">
        <v>6</v>
      </c>
      <c r="C36" s="251"/>
      <c r="D36" s="252" t="s">
        <v>33</v>
      </c>
      <c r="E36" s="252"/>
      <c r="F36" s="253" t="s">
        <v>30</v>
      </c>
      <c r="G36" s="254" t="s">
        <v>27</v>
      </c>
      <c r="H36" s="254"/>
      <c r="I36" s="251">
        <v>0</v>
      </c>
      <c r="J36" s="34">
        <f>H36+I36</f>
        <v>0</v>
      </c>
      <c r="K36" s="7"/>
      <c r="L36" s="15">
        <v>0</v>
      </c>
      <c r="M36" s="32"/>
      <c r="N36" s="15">
        <f>K36+L36+M36</f>
        <v>0</v>
      </c>
      <c r="O36" s="15">
        <f t="shared" si="1"/>
        <v>0</v>
      </c>
      <c r="P36" s="263" t="inlineStr">
        <is>
          <t>Монтаж отдельных абонентских устройств AL-MGN-2 не учитывается: по ИОС5 (СО стр.69, поз.86–88) устройства входят в три комплекта AL-MGN-2, учтённых в смете 02-01-10.</t>
        </is>
      </c>
      <c r="Q36" s="35" t="s">
        <v>74</v>
      </c>
      <c r="R36" s="35" t="inlineStr">
        <is>
          <t>23/085-И-ИОС5-ТЧ, лист 11; 23/085-И-ИОС5, лист 1; 23/085-И-ИОС5.СО, лист 4</t>
        </is>
      </c>
    </row>
    <row r="37" spans="1:18">
      <c r="A37" s="52">
        <v>24</v>
      </c>
      <c r="B37" s="251">
        <v>7</v>
      </c>
      <c r="C37" s="251"/>
      <c r="D37" s="252" t="s">
        <v>100</v>
      </c>
      <c r="E37" s="252"/>
      <c r="F37" s="253" t="s">
        <v>80</v>
      </c>
      <c r="G37" s="254" t="s">
        <v>19</v>
      </c>
      <c r="H37" s="254"/>
      <c r="I37" s="251">
        <v>0</v>
      </c>
      <c r="J37" s="34">
        <f>H37+I37</f>
        <v>0</v>
      </c>
      <c r="K37" s="7"/>
      <c r="L37" s="15">
        <v>0</v>
      </c>
      <c r="M37" s="32"/>
      <c r="N37" s="15">
        <f>K37+L37+M37</f>
        <v>0</v>
      </c>
      <c r="O37" s="15">
        <f t="shared" si="1"/>
        <v>0</v>
      </c>
      <c r="P37" s="263" t="inlineStr">
        <is>
          <t>Отдельные абонентские устройства AL-MGN-2 не учитываются: по ИОС5 (СО стр.69, поз.86–88) они входят в три комплекта AL-MGN-2, учтённых в смете 02-01-10.</t>
        </is>
      </c>
      <c r="Q37" s="35" t="s">
        <v>74</v>
      </c>
      <c r="R37" s="35" t="inlineStr">
        <is>
          <t>23/085-И-ИОС5, лист 1, 5–7; 23/085-И-ИОС5.СО, лист 4</t>
        </is>
      </c>
    </row>
    <row r="38" spans="1:18">
      <c r="A38" s="52">
        <v>25</v>
      </c>
      <c r="B38" s="251">
        <v>8</v>
      </c>
      <c r="C38" s="251"/>
      <c r="D38" s="252" t="inlineStr">
        <is>
          <t>3.9-65-1</t>
        </is>
      </c>
      <c r="E38" s="252"/>
      <c r="F38" s="253" t="inlineStr">
        <is>
          <t>Установка номерных табличек</t>
        </is>
      </c>
      <c r="G38" s="254" t="s">
        <v>27</v>
      </c>
      <c r="H38" s="254"/>
      <c r="I38" s="251">
        <v>42</v>
      </c>
      <c r="J38" s="34">
        <f>H38+I38</f>
        <v>42</v>
      </c>
      <c r="K38" s="7"/>
      <c r="L38" s="15">
        <v>6468.62</v>
      </c>
      <c r="M38" s="32"/>
      <c r="N38" s="15">
        <f>K38+L38+M38</f>
        <v>6468.62</v>
      </c>
      <c r="O38" s="15">
        <f t="shared" si="1"/>
        <v>6468.62</v>
      </c>
      <c r="P38" s="263" t="inlineStr">
        <is>
          <t>Добавлен монтаж 42 тактильных изделий: 14 сохранённых табличек помещений, трёх сохранённых и одной новой мнемосхемы 470×610 мм, 24 табличек начала и конца поручней. Вместе со строкой 31 — 43 монтажа по ОДИ.СО л.1–2: таблички помещений 15, мнемосхемы 4, таблички поручней 24.</t>
        </is>
      </c>
      <c r="Q38" s="35" t="s">
        <v>74</v>
      </c>
      <c r="R38" s="35" t="inlineStr">
        <is>
          <t>23/085-И-ОДИ.СО, лист 1–2; 23/085-И-ОДИ, лист 7–10</t>
        </is>
      </c>
    </row>
    <row r="39" spans="1:18" ht="63.75">
      <c r="A39" s="52">
        <v>26</v>
      </c>
      <c r="B39" s="251">
        <v>9</v>
      </c>
      <c r="C39" s="251"/>
      <c r="D39" s="252" t="s">
        <v>101</v>
      </c>
      <c r="E39" s="252"/>
      <c r="F39" s="253" t="s">
        <v>81</v>
      </c>
      <c r="G39" s="254" t="s">
        <v>19</v>
      </c>
      <c r="H39" s="254"/>
      <c r="I39" s="251">
        <v>1</v>
      </c>
      <c r="J39" s="34">
        <f>H39+I39</f>
        <v>1</v>
      </c>
      <c r="K39" s="7"/>
      <c r="L39" s="15">
        <v>7764.08</v>
      </c>
      <c r="M39" s="32"/>
      <c r="N39" s="15">
        <f>K39+L39+M39</f>
        <v>7764.08</v>
      </c>
      <c r="O39" s="15">
        <f t="shared" si="1"/>
        <v>7764.08</v>
      </c>
      <c r="P39" s="263" t="inlineStr">
        <is>
          <t>Добавлена одна мнемосхема 470×610 мм; вместе с тремя сохранёнными получается 4 шт., как в ВР.ОДИ и на планах этажей.</t>
        </is>
      </c>
      <c r="Q39" s="35" t="s">
        <v>74</v>
      </c>
      <c r="R39" s="35" t="inlineStr">
        <is>
          <t>23/085-И-ОДИ.СО, лист 1; 23/085-И-ОДИ, лист 7, 9–10</t>
        </is>
      </c>
    </row>
    <row r="40" spans="1:18">
      <c r="A40" s="52">
        <v>27</v>
      </c>
      <c r="B40" s="251">
        <v>10</v>
      </c>
      <c r="C40" s="251"/>
      <c r="D40" s="252" t="s">
        <v>102</v>
      </c>
      <c r="E40" s="252"/>
      <c r="F40" s="253" t="inlineStr">
        <is>
          <t>Тактильная табличка 30х110 (начало/конец поручня; номер этажа)</t>
        </is>
      </c>
      <c r="G40" s="254" t="s">
        <v>19</v>
      </c>
      <c r="H40" s="254"/>
      <c r="I40" s="251">
        <v>32</v>
      </c>
      <c r="J40" s="34">
        <f>H40+I40</f>
        <v>32</v>
      </c>
      <c r="K40" s="7"/>
      <c r="L40" s="15">
        <v>12173.65</v>
      </c>
      <c r="M40" s="32"/>
      <c r="N40" s="15">
        <f>K40+L40+M40</f>
        <v>12173.65</v>
      </c>
      <c r="O40" s="15">
        <f t="shared" si="1"/>
        <v>12173.65</v>
      </c>
      <c r="P40" s="263" t="inlineStr">
        <is>
          <t>Добавлены 32 тактильные таблички 30×110 мм (две позиции ЛСР, 22 и 22.1): 24 — начала и конца поручней (ОДИ.СО л.2: 12 + 12 шт.) и 8 — номера этажа на поручнях лестниц (ОДИ.СО л.2); цена — по табличке 30×110 мм исходной сметы.</t>
        </is>
      </c>
      <c r="Q40" s="35" t="s">
        <v>74</v>
      </c>
      <c r="R40" s="35" t="inlineStr">
        <is>
          <t>23/085-И-ОДИ.СО, лист 2; 23/085-И-ОДИ, лист 7–10</t>
        </is>
      </c>
    </row>
    <row r="41" spans="1:18">
      <c r="A41" s="52">
        <v>28</v>
      </c>
      <c r="B41" s="251">
        <v>11</v>
      </c>
      <c r="C41" s="251"/>
      <c r="D41" s="252" t="s">
        <v>103</v>
      </c>
      <c r="E41" s="252"/>
      <c r="F41" s="253" t="s">
        <v>82</v>
      </c>
      <c r="G41" s="254" t="s">
        <v>19</v>
      </c>
      <c r="H41" s="254"/>
      <c r="I41" s="251">
        <v>31</v>
      </c>
      <c r="J41" s="34">
        <f>H41+I41</f>
        <v>31</v>
      </c>
      <c r="K41" s="7"/>
      <c r="L41" s="15">
        <v>180761.07</v>
      </c>
      <c r="M41" s="32"/>
      <c r="N41" s="15">
        <f>K41+L41+M41</f>
        <v>180761.07</v>
      </c>
      <c r="O41" s="15">
        <f t="shared" si="1"/>
        <v>180761.07</v>
      </c>
      <c r="P41" s="263" t="inlineStr">
        <is>
          <t>Добавлена 31 шт. метровой самоклеящейся ленты для ступеней лестниц — по длине 31,08 м противоскользящей ленты ОДИ.СО л.3.</t>
        </is>
      </c>
      <c r="Q41" s="35" t="s">
        <v>74</v>
      </c>
      <c r="R41" s="35" t="inlineStr">
        <is>
          <t>23/085-И-ОДИ-ТЧ, лист 5; 23/085-И-ОДИ.СО, лист 3</t>
        </is>
      </c>
    </row>
    <row r="42" spans="1:18">
      <c r="A42" s="52">
        <v>29</v>
      </c>
      <c r="B42" s="251">
        <v>12</v>
      </c>
      <c r="C42" s="251"/>
      <c r="D42" s="252" t="s">
        <v>83</v>
      </c>
      <c r="E42" s="252"/>
      <c r="F42" s="253" t="s">
        <v>84</v>
      </c>
      <c r="G42" s="254" t="s">
        <v>85</v>
      </c>
      <c r="H42" s="254"/>
      <c r="I42" s="255">
        <v>7.5</v>
      </c>
      <c r="J42" s="34">
        <f>H42+I42</f>
        <v>7.5</v>
      </c>
      <c r="K42" s="7"/>
      <c r="L42" s="15">
        <v>6145.9699999999993</v>
      </c>
      <c r="M42" s="32"/>
      <c r="N42" s="15">
        <f>K42+L42+M42</f>
        <v>6145.9699999999993</v>
      </c>
      <c r="O42" s="15">
        <f t="shared" si="1"/>
        <v>6145.9699999999993</v>
      </c>
      <c r="P42" s="263" t="inlineStr">
        <is>
          <t>Добавлена укладка 75 тактильных плиток: 71 плитки 300×138 мм и четырёх плиток 300×300 мм (ОДИ.СО л.3); укладка семи плиток с усечёнными конусами учтена в утверждённой смете.</t>
        </is>
      </c>
      <c r="Q42" s="35" t="s">
        <v>74</v>
      </c>
      <c r="R42" s="35" t="inlineStr">
        <is>
          <t>23/085-И-ОДИ.СО, лист 3; 23/085-И-ОДИ, лист 2</t>
        </is>
      </c>
    </row>
    <row r="43" spans="1:18" ht="114.75">
      <c r="A43" s="52">
        <v>30</v>
      </c>
      <c r="B43" s="251">
        <v>13</v>
      </c>
      <c r="C43" s="251"/>
      <c r="D43" s="252" t="s">
        <v>104</v>
      </c>
      <c r="E43" s="252"/>
      <c r="F43" s="253" t="s">
        <v>86</v>
      </c>
      <c r="G43" s="254" t="s">
        <v>19</v>
      </c>
      <c r="H43" s="254"/>
      <c r="I43" s="251">
        <v>71</v>
      </c>
      <c r="J43" s="34">
        <f>H43+I43</f>
        <v>71</v>
      </c>
      <c r="K43" s="7"/>
      <c r="L43" s="15">
        <v>21871.32</v>
      </c>
      <c r="M43" s="32"/>
      <c r="N43" s="15">
        <f>K43+L43+M43</f>
        <v>21871.32</v>
      </c>
      <c r="O43" s="15">
        <f t="shared" si="1"/>
        <v>21871.32</v>
      </c>
      <c r="P43" s="263" t="inlineStr">
        <is>
          <t>Добавлена 71 тактильная плитка 300×138 мм с прямолинейными рифами по действующей ВР.ОДИ.</t>
        </is>
      </c>
      <c r="Q43" s="35" t="s">
        <v>74</v>
      </c>
      <c r="R43" s="35" t="inlineStr">
        <is>
          <t>23/085-И-ОДИ.СО, лист 3; 23/085-И-ОДИ, лист 2</t>
        </is>
      </c>
    </row>
    <row r="44" spans="1:18" ht="102">
      <c r="A44" s="52">
        <v>31</v>
      </c>
      <c r="B44" s="251">
        <v>14</v>
      </c>
      <c r="C44" s="251"/>
      <c r="D44" s="252" t="s">
        <v>105</v>
      </c>
      <c r="E44" s="252"/>
      <c r="F44" s="253" t="s">
        <v>87</v>
      </c>
      <c r="G44" s="254" t="s">
        <v>19</v>
      </c>
      <c r="H44" s="254"/>
      <c r="I44" s="251">
        <v>4</v>
      </c>
      <c r="J44" s="34">
        <f>H44+I44</f>
        <v>4</v>
      </c>
      <c r="K44" s="7"/>
      <c r="L44" s="15">
        <v>1387.33</v>
      </c>
      <c r="M44" s="32"/>
      <c r="N44" s="15">
        <f>K44+L44+M44</f>
        <v>1387.33</v>
      </c>
      <c r="O44" s="15">
        <f t="shared" si="1"/>
        <v>1387.33</v>
      </c>
      <c r="P44" s="263" t="inlineStr">
        <is>
          <t>Добавлены 4 тактильные плитки 300×300 мм с наклонными рифами по действующей ВР.ОДИ.</t>
        </is>
      </c>
      <c r="Q44" s="35" t="s">
        <v>74</v>
      </c>
      <c r="R44" s="35" t="inlineStr">
        <is>
          <t>23/085-И-ОДИ.СО, лист 3; 23/085-И-ОДИ, лист 2</t>
        </is>
      </c>
    </row>
    <row r="45" spans="1:18">
      <c r="A45" s="52">
        <v>32</v>
      </c>
      <c r="B45" s="251">
        <v>15</v>
      </c>
      <c r="C45" s="251"/>
      <c r="D45" s="252" t="s">
        <v>88</v>
      </c>
      <c r="E45" s="252"/>
      <c r="F45" s="253" t="s">
        <v>89</v>
      </c>
      <c r="G45" s="254" t="s">
        <v>27</v>
      </c>
      <c r="H45" s="254"/>
      <c r="I45" s="251">
        <v>0</v>
      </c>
      <c r="J45" s="34">
        <f>H45+I45</f>
        <v>0</v>
      </c>
      <c r="K45" s="7"/>
      <c r="L45" s="15">
        <v>0</v>
      </c>
      <c r="M45" s="32"/>
      <c r="N45" s="15">
        <f>K45+L45+M45</f>
        <v>0</v>
      </c>
      <c r="O45" s="15">
        <f t="shared" si="1"/>
        <v>0</v>
      </c>
      <c r="P45" s="263" t="inlineStr">
        <is>
          <t>Монтаж шести аппаратов управления и сигнализации не учитывается: монтаж трёх комплектов AL-MGN-2 по ИОС5 (СО стр.69, поз.86–88) учтён в смете 02-01-10.</t>
        </is>
      </c>
      <c r="Q45" s="35" t="s">
        <v>74</v>
      </c>
      <c r="R45" s="35" t="inlineStr">
        <is>
          <t>23/085-И-ОДИ, лист 12; 23/085-И-ИОС5-ТЧ, лист 11; 23/085-И-ИОС5.СО, лист 4</t>
        </is>
      </c>
    </row>
    <row r="46" spans="1:18">
      <c r="A46" s="52">
        <v>33</v>
      </c>
      <c r="B46" s="251">
        <v>16</v>
      </c>
      <c r="C46" s="251"/>
      <c r="D46" s="252" t="s">
        <v>99</v>
      </c>
      <c r="E46" s="252"/>
      <c r="F46" s="253" t="s">
        <v>79</v>
      </c>
      <c r="G46" s="254" t="s">
        <v>19</v>
      </c>
      <c r="H46" s="254"/>
      <c r="I46" s="251">
        <v>0</v>
      </c>
      <c r="J46" s="34">
        <f>H46+I46</f>
        <v>0</v>
      </c>
      <c r="K46" s="7"/>
      <c r="L46" s="15">
        <v>0</v>
      </c>
      <c r="M46" s="32"/>
      <c r="N46" s="15">
        <f>K46+L46+M46</f>
        <v>0</v>
      </c>
      <c r="O46" s="15">
        <f t="shared" si="1"/>
        <v>0</v>
      </c>
      <c r="P46" s="263" t="inlineStr">
        <is>
          <t>Дополнительные абонентские устройства AN-BG не учитываются: по ИОС5 (СО стр.69, поз.90) предусмотрены два уличных устройства, учтённых в строке 35.</t>
        </is>
      </c>
      <c r="Q46" s="35" t="s">
        <v>74</v>
      </c>
      <c r="R46" s="35" t="inlineStr">
        <is>
          <t>23/085-И-ОДИ, лист 12; 23/085-И-ИОС5.СО, лист 4</t>
        </is>
      </c>
    </row>
    <row r="47" spans="1:18">
      <c r="A47" s="52">
        <v>34</v>
      </c>
      <c r="B47" s="251">
        <v>17</v>
      </c>
      <c r="C47" s="251"/>
      <c r="D47" s="252" t="s">
        <v>100</v>
      </c>
      <c r="E47" s="252"/>
      <c r="F47" s="253" t="s">
        <v>80</v>
      </c>
      <c r="G47" s="254" t="s">
        <v>19</v>
      </c>
      <c r="H47" s="254"/>
      <c r="I47" s="251">
        <v>0</v>
      </c>
      <c r="J47" s="34">
        <f>H47+I47</f>
        <v>0</v>
      </c>
      <c r="K47" s="7"/>
      <c r="L47" s="15">
        <v>0</v>
      </c>
      <c r="M47" s="32"/>
      <c r="N47" s="15">
        <f>K47+L47+M47</f>
        <v>0</v>
      </c>
      <c r="O47" s="15">
        <f t="shared" si="1"/>
        <v>0</v>
      </c>
      <c r="P47" s="263" t="inlineStr">
        <is>
          <t>Дополнительные устройства AL-MGN-2 не учитываются: три комплекта по ИОС5 (СО стр.69, поз.86–88) учтены в смете 02-01-10.</t>
        </is>
      </c>
      <c r="Q47" s="35" t="s">
        <v>74</v>
      </c>
      <c r="R47" s="35" t="inlineStr">
        <is>
          <t>23/085-И-ОДИ, лист 12; 23/085-И-ИОС5, лист 1, 5–7; 23/085-И-ИОС5.СО, лист 4</t>
        </is>
      </c>
    </row>
    <row r="48" spans="1:18" ht="102">
      <c r="A48" s="52">
        <v>35</v>
      </c>
      <c r="B48" s="251">
        <v>18</v>
      </c>
      <c r="C48" s="251"/>
      <c r="D48" s="252" t="s">
        <v>28</v>
      </c>
      <c r="E48" s="252"/>
      <c r="F48" s="253" t="s">
        <v>31</v>
      </c>
      <c r="G48" s="254" t="s">
        <v>21</v>
      </c>
      <c r="H48" s="254"/>
      <c r="I48" s="255">
        <v>0</v>
      </c>
      <c r="J48" s="34">
        <f>H48+I48</f>
        <v>0</v>
      </c>
      <c r="K48" s="7"/>
      <c r="L48" s="15">
        <v>0</v>
      </c>
      <c r="M48" s="32"/>
      <c r="N48" s="15">
        <f>K48+L48+M48</f>
        <v>0</v>
      </c>
      <c r="O48" s="15">
        <f t="shared" si="1"/>
        <v>0</v>
      </c>
      <c r="P48" s="263" t="inlineStr">
        <is>
          <t>Исключено: отдельная трасса трубы d20 для линии МГН проектом не предусмотрена. Кабель МГН (ParLan U/UTP Cat5e 1×2×0,52, 209 м) прокладывается в общей трубе д.25 систем СОТ, МГН, СКС, ТЛФ, ТВ — 23/085-И-ИОС5.СО, лист 6, поз. 131, 134; кабель, его прокладка и труба д.25 учтены в ЛСР 02-01-10 и 02-01-09. Ответ проектировщика от 21.09.2026, п. 4.</t>
        </is>
      </c>
      <c r="Q48" s="35" t="s">
        <v>74</v>
      </c>
      <c r="R48" s="35" t="inlineStr">
        <is>
          <t>23/085-И-ИОС5.СО, лист 4, поз. 86–94; лист 6, поз. 131, 134, 135; 23/085-И-ИОС5, лист 1; 23/085-И-ИОС5-ТЧ, лист 11; ответ проектировщика от 21.09.2026, п. 4</t>
        </is>
      </c>
    </row>
    <row r="49" spans="1:18" ht="51">
      <c r="A49" s="52">
        <v>36</v>
      </c>
      <c r="B49" s="251">
        <v>19</v>
      </c>
      <c r="C49" s="251"/>
      <c r="D49" s="252" t="s">
        <v>106</v>
      </c>
      <c r="E49" s="252"/>
      <c r="F49" s="253" t="s">
        <v>90</v>
      </c>
      <c r="G49" s="254" t="s">
        <v>20</v>
      </c>
      <c r="H49" s="254"/>
      <c r="I49" s="251">
        <v>0</v>
      </c>
      <c r="J49" s="34">
        <f>H49+I49</f>
        <v>0</v>
      </c>
      <c r="K49" s="7"/>
      <c r="L49" s="15">
        <v>0</v>
      </c>
      <c r="M49" s="32"/>
      <c r="N49" s="15">
        <f>K49+L49+M49</f>
        <v>0</v>
      </c>
      <c r="O49" s="15">
        <f t="shared" si="1"/>
        <v>0</v>
      </c>
      <c r="P49" s="263" t="inlineStr">
        <is>
          <t>Исключено вместе с монтажом трубы d20 (4.8-288-2): трубы d20 для линии МГН в спецификации нет; кабель МГН проходит в общей трубе д.25 — 23/085-И-ИОС5.СО, лист 6, поз. 134, учтённой в ЛСР 02-01-10 и 02-01-09. Ответ проектировщика от 21.09.2026, п. 4.</t>
        </is>
      </c>
      <c r="Q49" s="35" t="s">
        <v>74</v>
      </c>
      <c r="R49" s="35" t="inlineStr">
        <is>
          <t>23/085-И-ИОС5.СО, лист 4, поз. 86–94; лист 6, поз. 131, 134, 135; 23/085-И-ИОС5, лист 1; 23/085-И-ИОС5-ТЧ, лист 11; ответ проектировщика от 21.09.2026, п. 4</t>
        </is>
      </c>
    </row>
    <row r="50" spans="1:18" ht="38.25">
      <c r="A50" s="52">
        <v>37</v>
      </c>
      <c r="B50" s="251">
        <v>20</v>
      </c>
      <c r="C50" s="251"/>
      <c r="D50" s="252" t="s">
        <v>107</v>
      </c>
      <c r="E50" s="252"/>
      <c r="F50" s="253" t="s">
        <v>91</v>
      </c>
      <c r="G50" s="254" t="s">
        <v>19</v>
      </c>
      <c r="H50" s="254"/>
      <c r="I50" s="251">
        <v>0</v>
      </c>
      <c r="J50" s="34">
        <f>H50+I50</f>
        <v>0</v>
      </c>
      <c r="K50" s="7"/>
      <c r="L50" s="15">
        <v>0</v>
      </c>
      <c r="M50" s="32"/>
      <c r="N50" s="15">
        <f>K50+L50+M50</f>
        <v>0</v>
      </c>
      <c r="O50" s="15">
        <f t="shared" si="1"/>
        <v>0</v>
      </c>
      <c r="P50" s="263" t="inlineStr">
        <is>
          <t>Исключено вместе с трубой d20: держатели d20 для линии МГН спецификацией не предусмотрены; держатели общей трубы д.25 — 23/085-И-ИОС5.СО, лист 6, поз. 135, учтены в ЛСР 02-01-10 и 02-01-09. Ответ проектировщика от 21.09.2026, п. 4.</t>
        </is>
      </c>
      <c r="Q50" s="35" t="s">
        <v>74</v>
      </c>
      <c r="R50" s="35" t="inlineStr">
        <is>
          <t>23/085-И-ИОС5.СО, лист 4, поз. 86–94; лист 6, поз. 131, 134, 135; 23/085-И-ИОС5, лист 1; 23/085-И-ИОС5-ТЧ, лист 11; ответ проектировщика от 21.09.2026, п. 4</t>
        </is>
      </c>
    </row>
    <row r="51" spans="1:18">
      <c r="A51" s="52">
        <v>38</v>
      </c>
      <c r="B51" s="251">
        <v>21</v>
      </c>
      <c r="C51" s="251"/>
      <c r="D51" s="252" t="s">
        <v>29</v>
      </c>
      <c r="E51" s="252"/>
      <c r="F51" s="253" t="s">
        <v>32</v>
      </c>
      <c r="G51" s="254" t="s">
        <v>21</v>
      </c>
      <c r="H51" s="254"/>
      <c r="I51" s="255">
        <v>0</v>
      </c>
      <c r="J51" s="34">
        <f>H51+I51</f>
        <v>0</v>
      </c>
      <c r="K51" s="7"/>
      <c r="L51" s="15">
        <v>0</v>
      </c>
      <c r="M51" s="32"/>
      <c r="N51" s="15">
        <f>K51+L51+M51</f>
        <v>0</v>
      </c>
      <c r="O51" s="15">
        <f t="shared" si="1"/>
        <v>0</v>
      </c>
      <c r="P51" s="263" t="inlineStr">
        <is>
          <t>Исключено: протяжка второго кабеля МГН по той же трассе. Единственная линия МГН — ParLan U/UTP Cat5e 1×2×0,52, 209 м (23/085-И-ИОС5.СО, лист 6, поз. 131); её прокладка учтена в ЛСР 02-01-10. Ответ проектировщика от 21.09.2026, п. 4.</t>
        </is>
      </c>
      <c r="Q51" s="35" t="s">
        <v>74</v>
      </c>
      <c r="R51" s="35" t="inlineStr">
        <is>
          <t>23/085-И-ИОС5.СО, лист 4, поз. 86–94; лист 6, поз. 131, 134, 135; 23/085-И-ИОС5, лист 1; 23/085-И-ИОС5-ТЧ, лист 11; ответ проектировщика от 21.09.2026, п. 4</t>
        </is>
      </c>
    </row>
    <row r="52" spans="1:18" s="36" customFormat="1" ht="25.5">
      <c r="A52" s="52">
        <v>39</v>
      </c>
      <c r="B52" s="251">
        <v>22</v>
      </c>
      <c r="C52" s="251"/>
      <c r="D52" s="252" t="s">
        <v>108</v>
      </c>
      <c r="E52" s="252"/>
      <c r="F52" s="253" t="s">
        <v>92</v>
      </c>
      <c r="G52" s="254" t="s">
        <v>20</v>
      </c>
      <c r="H52" s="254"/>
      <c r="I52" s="251">
        <v>0</v>
      </c>
      <c r="J52" s="34">
        <f t="shared" ref="J52:J57" si="6">H52+I52</f>
        <v>0</v>
      </c>
      <c r="K52" s="7"/>
      <c r="L52" s="15">
        <v>0</v>
      </c>
      <c r="M52" s="32"/>
      <c r="N52" s="15">
        <f t="shared" ref="N52:N57" si="7">K52+L52+M52</f>
        <v>0</v>
      </c>
      <c r="O52" s="15">
        <f t="shared" si="1"/>
        <v>0</v>
      </c>
      <c r="P52" s="263" t="inlineStr">
        <is>
          <t>Исключено: кабель КИС-РВнг(А)-FRLSLT 2×2×0,50 для системы связи МГН проектом не предусмотрен. Линия МГН выполняется кабелем ParLan U/UTP Cat5e 1×2×0,52, 209 м — 23/085-И-ИОС5.СО, лист 6, поз. 131; 23/085-И-ИОС5-ТЧ, лист 11, п. 4.9.7; ответ проектировщика от 21.09.2026, п. 4; кабель учтён в ЛСР 02-01-10.</t>
        </is>
      </c>
      <c r="Q52" s="35" t="s">
        <v>74</v>
      </c>
      <c r="R52" s="35" t="inlineStr">
        <is>
          <t>23/085-И-ИОС5.СО, лист 4, поз. 86–94; лист 6, поз. 131, 134, 135; 23/085-И-ИОС5, лист 1; 23/085-И-ИОС5-ТЧ, лист 11; ответ проектировщика от 21.09.2026, п. 4</t>
        </is>
      </c>
    </row>
    <row r="53" spans="1:18" s="36" customFormat="1" ht="18" customHeight="1">
      <c r="A53" s="52"/>
      <c r="B53" s="257" t="s">
        <v>93</v>
      </c>
      <c r="C53" s="258"/>
      <c r="D53" s="258"/>
      <c r="E53" s="258"/>
      <c r="F53" s="258"/>
      <c r="G53" s="256"/>
      <c r="H53" s="256"/>
      <c r="I53" s="256"/>
      <c r="J53" s="34"/>
      <c r="K53" s="7"/>
      <c r="L53" s="15"/>
      <c r="M53" s="32"/>
      <c r="N53" s="15"/>
      <c r="O53" s="15"/>
      <c r="P53" s="16"/>
      <c r="Q53" s="35"/>
      <c r="R53" s="35"/>
    </row>
    <row r="54" spans="1:18" s="36" customFormat="1" ht="63.75">
      <c r="A54" s="52">
        <v>40</v>
      </c>
      <c r="B54" s="251">
        <v>23</v>
      </c>
      <c r="C54" s="251"/>
      <c r="D54" s="252" t="inlineStr">
        <is>
          <t>3.17-2-14 (9) + 3.17-2-13 (7)</t>
        </is>
      </c>
      <c r="E54" s="252"/>
      <c r="F54" s="253" t="inlineStr">
        <is>
          <t>Установка 9 поручней; 4 настенных крючков; 3 настенных поворотных зеркал</t>
        </is>
      </c>
      <c r="G54" s="254" t="s">
        <v>27</v>
      </c>
      <c r="H54" s="254"/>
      <c r="I54" s="251">
        <v>16</v>
      </c>
      <c r="J54" s="34">
        <f t="shared" si="6"/>
        <v>16</v>
      </c>
      <c r="K54" s="7"/>
      <c r="L54" s="15">
        <v>4545.50</v>
      </c>
      <c r="M54" s="32"/>
      <c r="N54" s="15">
        <f t="shared" si="7"/>
        <v>4545.50</v>
      </c>
      <c r="O54" s="15">
        <f t="shared" si="1"/>
        <v>4545.50</v>
      </c>
      <c r="P54" s="263" t="inlineStr">
        <is>
          <t>9 поручней по 3.17-2-14 — 3 268,54 руб.; 4 крючка и 3 готовых настенных поворотных зеркала по 3.17-2-13 — 1 276,96 руб. Всего 16 работ, 4 545,50 руб.</t>
        </is>
      </c>
      <c r="Q54" s="35" t="s">
        <v>74</v>
      </c>
      <c r="R54" s="35" t="inlineStr">
        <is>
          <t>23/085-И-ОДИ, лист 11–12</t>
        </is>
      </c>
    </row>
    <row r="55" spans="1:18" s="36" customFormat="1" ht="38.25">
      <c r="A55" s="52">
        <v>41</v>
      </c>
      <c r="B55" s="251">
        <v>24</v>
      </c>
      <c r="C55" s="251"/>
      <c r="D55" s="252" t="s">
        <v>109</v>
      </c>
      <c r="E55" s="252"/>
      <c r="F55" s="253" t="s">
        <v>94</v>
      </c>
      <c r="G55" s="254" t="s">
        <v>19</v>
      </c>
      <c r="H55" s="254"/>
      <c r="I55" s="251">
        <v>3</v>
      </c>
      <c r="J55" s="34">
        <f t="shared" si="6"/>
        <v>3</v>
      </c>
      <c r="K55" s="7"/>
      <c r="L55" s="15">
        <v>17686.939999999999</v>
      </c>
      <c r="M55" s="32"/>
      <c r="N55" s="15">
        <f t="shared" si="7"/>
        <v>17686.939999999999</v>
      </c>
      <c r="O55" s="15">
        <f t="shared" si="1"/>
        <v>17686.939999999999</v>
      </c>
      <c r="P55" s="263" t="inlineStr">
        <is>
          <t>Добавлены 3 настенных поручня 1000×700×38 мм — по одному для каждой универсальной кабины.</t>
        </is>
      </c>
      <c r="Q55" s="35" t="s">
        <v>74</v>
      </c>
      <c r="R55" s="35" t="inlineStr">
        <is>
          <t>23/085-И-ОДИ, лист 11–12</t>
        </is>
      </c>
    </row>
    <row r="56" spans="1:18" s="36" customFormat="1" ht="38.25">
      <c r="A56" s="52">
        <v>42</v>
      </c>
      <c r="B56" s="251">
        <v>25</v>
      </c>
      <c r="C56" s="251"/>
      <c r="D56" s="252" t="s">
        <v>110</v>
      </c>
      <c r="E56" s="252"/>
      <c r="F56" s="253" t="s">
        <v>95</v>
      </c>
      <c r="G56" s="254" t="s">
        <v>19</v>
      </c>
      <c r="H56" s="254"/>
      <c r="I56" s="251">
        <v>3</v>
      </c>
      <c r="J56" s="34">
        <f t="shared" si="6"/>
        <v>3</v>
      </c>
      <c r="K56" s="7"/>
      <c r="L56" s="15">
        <v>17833.830000000002</v>
      </c>
      <c r="M56" s="32"/>
      <c r="N56" s="15">
        <f t="shared" si="7"/>
        <v>17833.830000000002</v>
      </c>
      <c r="O56" s="15">
        <f t="shared" si="1"/>
        <v>17833.830000000002</v>
      </c>
      <c r="P56" s="263" t="inlineStr">
        <is>
          <t>Добавлены 3 откидных поручня 250×100×840 мм — по одному для каждой универсальной кабины.</t>
        </is>
      </c>
      <c r="Q56" s="35" t="s">
        <v>74</v>
      </c>
      <c r="R56" s="35" t="inlineStr">
        <is>
          <t>23/085-И-ОДИ, лист 11–12</t>
        </is>
      </c>
    </row>
    <row r="57" spans="1:18" s="36" customFormat="1" ht="51">
      <c r="A57" s="52">
        <v>43</v>
      </c>
      <c r="B57" s="251">
        <v>26</v>
      </c>
      <c r="C57" s="251"/>
      <c r="D57" s="252" t="s">
        <v>111</v>
      </c>
      <c r="E57" s="252"/>
      <c r="F57" s="253" t="s">
        <v>96</v>
      </c>
      <c r="G57" s="254" t="s">
        <v>19</v>
      </c>
      <c r="H57" s="254"/>
      <c r="I57" s="251">
        <v>3</v>
      </c>
      <c r="J57" s="34">
        <f t="shared" si="6"/>
        <v>3</v>
      </c>
      <c r="K57" s="7"/>
      <c r="L57" s="15">
        <v>26499.56</v>
      </c>
      <c r="M57" s="32"/>
      <c r="N57" s="15">
        <f t="shared" si="7"/>
        <v>26499.56</v>
      </c>
      <c r="O57" s="15">
        <f t="shared" ref="O57" si="8">N57-K57</f>
        <v>26499.56</v>
      </c>
      <c r="P57" s="263" t="inlineStr">
        <is>
          <t>Добавлены 3 усиленных поручня для раковины 550×730×750 мм — по одному для каждой универсальной кабины.</t>
        </is>
      </c>
      <c r="Q57" s="35" t="s">
        <v>74</v>
      </c>
      <c r="R57" s="35" t="inlineStr">
        <is>
          <t>23/085-И-ОДИ, лист 11–12</t>
        </is>
      </c>
    </row>
    <row r="58" spans="1:18" s="56" customFormat="1" ht="38.25">
      <c r="A58" s="52">
        <v>44</v>
      </c>
      <c r="B58" s="251">
        <v>27</v>
      </c>
      <c r="C58" s="251"/>
      <c r="D58" s="252" t="s">
        <v>112</v>
      </c>
      <c r="E58" s="252"/>
      <c r="F58" s="253" t="s">
        <v>113</v>
      </c>
      <c r="G58" s="254" t="s">
        <v>19</v>
      </c>
      <c r="H58" s="254"/>
      <c r="I58" s="251">
        <v>4</v>
      </c>
      <c r="J58" s="34">
        <f t="shared" ref="J58:J60" si="9">H58+I58</f>
        <v>4</v>
      </c>
      <c r="K58" s="7"/>
      <c r="L58" s="15">
        <v>8226.66</v>
      </c>
      <c r="M58" s="32"/>
      <c r="N58" s="15">
        <f t="shared" ref="N58:N60" si="10">K58+L58+M58</f>
        <v>8226.66</v>
      </c>
      <c r="O58" s="15">
        <f t="shared" ref="O58:O60" si="11">N58-K58</f>
        <v>8226.66</v>
      </c>
      <c r="P58" s="263" t="inlineStr">
        <is>
          <t>Добавлены 4 крючка для костылей; вместе с 2 сохранёнными получается 6 шт., как в спецификации трёх универсальных кабин.</t>
        </is>
      </c>
      <c r="Q58" s="35" t="s">
        <v>74</v>
      </c>
      <c r="R58" s="35" t="inlineStr">
        <is>
          <t>23/085-И-ОДИ, лист 11–12</t>
        </is>
      </c>
    </row>
    <row r="59" spans="1:18" s="56" customFormat="1">
      <c r="A59" s="52">
        <v>45</v>
      </c>
      <c r="B59" s="251">
        <v>28</v>
      </c>
      <c r="C59" s="251"/>
      <c r="D59" s="252" t="s">
        <v>114</v>
      </c>
      <c r="E59" s="252"/>
      <c r="F59" s="253" t="s">
        <v>97</v>
      </c>
      <c r="G59" s="254" t="s">
        <v>19</v>
      </c>
      <c r="H59" s="254"/>
      <c r="I59" s="251">
        <v>3</v>
      </c>
      <c r="J59" s="34">
        <f t="shared" si="9"/>
        <v>3</v>
      </c>
      <c r="K59" s="7"/>
      <c r="L59" s="15">
        <v>21560.63</v>
      </c>
      <c r="M59" s="32"/>
      <c r="N59" s="15">
        <f t="shared" si="10"/>
        <v>21560.63</v>
      </c>
      <c r="O59" s="15">
        <f t="shared" si="11"/>
        <v>21560.63</v>
      </c>
      <c r="P59" s="263" t="inlineStr">
        <is>
          <t>Добавлены три травмобезопасных поворотных зеркала 600×400 мм — по одному в каждой универсальной кабине (ОДИ-ТЧ л.7); дозаторы и диспенсеры учтены в смете 02-01-06.</t>
        </is>
      </c>
      <c r="Q59" s="35" t="s">
        <v>74</v>
      </c>
      <c r="R59" s="35" t="inlineStr">
        <is>
          <t>23/085-И-ОДИ, лист 11–12</t>
        </is>
      </c>
    </row>
    <row r="60" spans="1:18" s="56" customFormat="1">
      <c r="A60" s="52"/>
      <c r="B60" s="53"/>
      <c r="C60" s="53"/>
      <c r="D60" s="54"/>
      <c r="E60" s="54"/>
      <c r="F60" s="55"/>
      <c r="G60" s="13"/>
      <c r="H60" s="13"/>
      <c r="I60" s="17"/>
      <c r="J60" s="34"/>
      <c r="K60" s="7"/>
      <c r="L60" s="15"/>
      <c r="M60" s="32"/>
      <c r="N60" s="15"/>
      <c r="O60" s="15"/>
      <c r="P60" s="16"/>
      <c r="Q60" s="35"/>
      <c r="R60" s="35"/>
    </row>
    <row r="61" spans="1:18">
      <c r="A61" s="9"/>
      <c r="B61" s="17"/>
      <c r="C61" s="18"/>
      <c r="D61" s="18"/>
      <c r="E61" s="19"/>
      <c r="F61" s="19"/>
      <c r="G61" s="13"/>
      <c r="H61" s="17"/>
      <c r="I61" s="17"/>
      <c r="J61" s="33"/>
      <c r="K61" s="7"/>
      <c r="L61" s="7"/>
      <c r="M61" s="32"/>
      <c r="N61" s="15"/>
      <c r="O61" s="15"/>
      <c r="P61" s="16"/>
      <c r="Q61" s="30"/>
      <c r="R61" s="30"/>
    </row>
    <row r="62" spans="1:18" s="3" customFormat="1" ht="30.75" customHeight="1">
      <c r="A62" s="87" t="s">
        <v>24</v>
      </c>
      <c r="B62" s="88"/>
      <c r="C62" s="88"/>
      <c r="D62" s="89"/>
      <c r="E62" s="26"/>
      <c r="F62" s="26"/>
      <c r="G62" s="26"/>
      <c r="H62" s="27"/>
      <c r="I62" s="27"/>
      <c r="J62" s="27"/>
      <c r="K62" s="265">
        <f>SUM(K11:K61)</f>
        <v>343552.92</v>
      </c>
      <c r="L62" s="265">
        <f>SUM(L11:L61)</f>
        <v>418990.89</v>
      </c>
      <c r="M62" s="266">
        <f>SUM(M11:M61)</f>
        <v>-253030.4</v>
      </c>
      <c r="N62" s="265">
        <f>SUM(N11:N61)</f>
        <v>509513.41</v>
      </c>
      <c r="O62" s="265">
        <f>SUM(O11:O61)</f>
        <v>165960.49</v>
      </c>
      <c r="P62" s="26"/>
      <c r="Q62" s="26"/>
      <c r="R62" s="26"/>
    </row>
    <row r="63" spans="1:18">
      <c r="N63" s="51"/>
      <c r="O63" s="51"/>
    </row>
    <row r="64" spans="1:18" ht="15">
      <c r="B64" s="90" t="s">
        <v>25</v>
      </c>
      <c r="C64" s="90"/>
      <c r="D64" s="90"/>
      <c r="L64" s="80"/>
      <c r="M64" s="81"/>
    </row>
    <row r="65" spans="11:14">
      <c r="K65" s="40"/>
      <c r="L65" s="40"/>
      <c r="M65" s="40"/>
    </row>
    <row r="67" spans="11:14">
      <c r="K67" s="267">
        <v>343552.92</v>
      </c>
      <c r="L67" s="268">
        <v>418990.89</v>
      </c>
      <c r="M67" s="268">
        <v>-253030.4</v>
      </c>
      <c r="N67" s="267">
        <f>K67+L67+M67</f>
        <v>509513.41</v>
      </c>
      <c r="P67" t="inlineStr">
        <is>
          <t>Контроль: итоги ЛСР 02-01-12 (добавленная и исключаемая) против строки ИТОГО</t>
        </is>
      </c>
    </row>
    <row r="68" spans="11:14">
      <c r="K68" s="269">
        <f>K67-K62</f>
        <v>0</v>
      </c>
      <c r="L68" s="269">
        <f>L67-L62</f>
        <v>0</v>
      </c>
      <c r="M68" s="269">
        <f>M67-M62</f>
        <v>0</v>
      </c>
      <c r="N68" s="269">
        <f>N67-N62</f>
        <v>0</v>
      </c>
    </row>
  </sheetData>
  <mergeCells count="21">
    <mergeCell ref="L64:M64"/>
    <mergeCell ref="K6:N6"/>
    <mergeCell ref="B24:F24"/>
    <mergeCell ref="A62:D62"/>
    <mergeCell ref="B64:D64"/>
    <mergeCell ref="B10:E10"/>
    <mergeCell ref="B29:F29"/>
    <mergeCell ref="A9:H9"/>
    <mergeCell ref="B30:E30"/>
    <mergeCell ref="B53:F53"/>
    <mergeCell ref="A1:R1"/>
    <mergeCell ref="A4:H4"/>
    <mergeCell ref="A6:A7"/>
    <mergeCell ref="B6:B7"/>
    <mergeCell ref="O6:O7"/>
    <mergeCell ref="P6:P7"/>
    <mergeCell ref="Q6:R6"/>
    <mergeCell ref="C6:D6"/>
    <mergeCell ref="E6:F6"/>
    <mergeCell ref="H6:J6"/>
    <mergeCell ref="G6:G7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2026-06-08T12:12:37Z</cp:lastPrinted>
  <dcterms:created xsi:type="dcterms:W3CDTF">2024-06-20T13:41:56Z</dcterms:created>
  <dcterms:modified xsi:type="dcterms:W3CDTF">2026-06-08T12:34:06Z</dcterms:modified>
</cp:coreProperties>
</file>