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65" windowWidth="6960" windowHeight="11955"/>
  </bookViews>
  <sheets>
    <sheet name="Table 3" sheetId="3" r:id="rId1"/>
  </sheets>
  <definedNames>
    <definedName name="_xlnm.Print_Titles" localSheetId="0">'Table 3'!$8:$8</definedName>
    <definedName name="_xlnm.Print_Area" localSheetId="0">'Table 3'!$A$1:$R$23</definedName>
  </definedNames>
  <calcPr calcId="145621" calcMode="auto" fullCalcOnLoad="1" forceFullCalc="1"/>
</workbook>
</file>

<file path=xl/sharedStrings.xml><?xml version="1.0" encoding="utf-8"?>
<sst xmlns="http://schemas.openxmlformats.org/spreadsheetml/2006/main" count="48" uniqueCount="37">
  <si>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</si>
  <si>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</si>
  <si>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</si>
  <si>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</si>
  <si>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</si>
  <si>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</si>
  <si>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</si>
  <si>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</si>
  <si>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</si>
  <si>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</si>
  <si>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</si>
  <si>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</si>
  <si>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</si>
  <si>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</si>
  <si>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</si>
  <si>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</si>
  <si>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Ед. изм.</t>
  </si>
  <si>
    <t>ШТ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</si>
  <si>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</si>
  <si>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ИТОГО</t>
  </si>
  <si>
    <t>Составил:</t>
  </si>
  <si>
    <t>1  ШТ.</t>
  </si>
  <si>
    <t>Монтаж стационарного металлодетектора арочного типа</t>
  </si>
  <si>
    <r>
      <t>ОБОРУДОВАНИЕ:_x000D_
Стационарный металлодетектор. Монопанель блокпост</t>
    </r>
    <r>
      <rPr>
        <i/>
        <sz val="10"/>
        <color rgb="FF821E82"/>
        <rFont val="Arial"/>
        <family val="2"/>
        <charset val="204"/>
      </rPr>
      <t xml:space="preserve">
20 045,70 = [176 902,75 / 1,22 /  7,54] +  3% Трансп +  1,2% Заг.скл</t>
    </r>
  </si>
  <si>
    <r>
      <t>ОБОРУДОВАНИЕ:_x000D_
Ручной металлодетектор РД-150 Блокпост</t>
    </r>
    <r>
      <rPr>
        <i/>
        <sz val="10"/>
        <color rgb="FF821E82"/>
        <rFont val="Arial"/>
        <family val="2"/>
        <charset val="204"/>
      </rPr>
      <t xml:space="preserve">
1 471,95 = [12 990 / 1,22 /  7,54] +  3% Трансп +  1,2% Заг.скл</t>
    </r>
  </si>
  <si>
    <r>
      <t>ОБОРУДОВАНИЕ:_x000D_
Локализатор взрыва ФОНТАН-2 05У</t>
    </r>
    <r>
      <rPr>
        <i/>
        <sz val="10"/>
        <color rgb="FF821E82"/>
        <rFont val="Arial"/>
        <family val="2"/>
        <charset val="204"/>
      </rPr>
      <t xml:space="preserve">
17 725,63 = [156 428,16 / 1,22 /  7,54] +  3% Трансп +  1,2% Заг.скл</t>
    </r>
  </si>
  <si>
    <r>
      <t>ОБОРУДОВАНИЕ:_x000D_
Портативный ионно-дрейфовый детектор "КЕРБЕР-Т"</t>
    </r>
    <r>
      <rPr>
        <i/>
        <sz val="10"/>
        <color rgb="FF821E82"/>
        <rFont val="Arial"/>
        <family val="2"/>
        <charset val="204"/>
      </rPr>
      <t xml:space="preserve">
260 623,99 = [2 300 000 / 1,22 /  7,54] +  3% Трансп +  1,2% Заг.скл</t>
    </r>
  </si>
  <si>
    <r>
      <t>ОБОРУДОВАНИЕ:_x000D_
Досмотровое зеркало Сфинкси ДУ-203</t>
    </r>
    <r>
      <rPr>
        <i/>
        <sz val="10"/>
        <color rgb="FF821E82"/>
        <rFont val="Arial"/>
        <family val="2"/>
        <charset val="204"/>
      </rPr>
      <t xml:space="preserve">
814,73 = [7 190 / 1,22 /  7,54] +  3% Трансп +  1,2% Заг.скл</t>
    </r>
  </si>
  <si>
    <t>4.10-161-1</t>
  </si>
  <si>
    <t>26.30.50.119. п.1</t>
  </si>
  <si>
    <t>26.30.50.119. п.2</t>
  </si>
  <si>
    <t>26.30.50.119. п.3</t>
  </si>
  <si>
    <t>26.30.50.119. п.4</t>
  </si>
  <si>
    <t>23.12.13.119. п.5</t>
  </si>
  <si>
    <t>Мероприятия по антитеррору</t>
  </si>
  <si>
    <t>Мероприятия по антитеррору сметами 2018 г. не были предусмотрены</t>
  </si>
  <si>
    <t>Новые работы
ЛС № 02-01-16_доб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</si>
</sst>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3">
    <numFmt numFmtId="164" formatCode="_-* #,##0.00_-;\-* #,##0.00_-;_-* &quot;-&quot;??_-;_-@_-"/>
    <numFmt numFmtId="167" formatCode="0.0"/>
    <numFmt numFmtId="168" formatCode="#,##0.00;[Red]\-\ #,##0.00"/>
  </numFmts>
  <fonts count="5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3"/>
      <name val="Arial"/>
      <family val="2"/>
      <charset val="204"/>
    </font>
    <font>
      <sz val="10"/>
      <color rgb="FF821E82"/>
      <name val="Arial"/>
      <family val="2"/>
      <charset val="204"/>
    </font>
    <font>
      <b/>
      <sz val="11"/>
      <color rgb="FF821E82"/>
      <name val="Arial"/>
      <family val="2"/>
      <charset val="204"/>
    </font>
    <font>
      <i/>
      <sz val="11"/>
      <name val="Arial"/>
      <family val="2"/>
      <charset val="204"/>
    </font>
    <font>
      <sz val="11"/>
      <color rgb="FF821E82"/>
      <name val="Arial"/>
      <family val="2"/>
      <charset val="204"/>
    </font>
    <font>
      <i/>
      <sz val="10"/>
      <color rgb="FF821E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1">
    <xf numFmtId="0" fontId="0" fillId="0" borderId="0"/>
    <xf numFmtId="164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115">
    <xf numFmtId="0" fontId="0" fillId="0" borderId="0" xfId="0" applyAlignment="1">
      <alignment horizontal="left" vertical="top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1" fontId="39" fillId="0" borderId="6" xfId="40" applyNumberFormat="1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167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/>
    </xf>
    <xf numFmtId="0" fontId="41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164" fontId="5" fillId="0" borderId="6" xfId="1" applyFont="1" applyFill="1" applyBorder="1" applyAlignment="1">
      <alignment horizontal="left" vertical="top"/>
    </xf>
    <xf numFmtId="164" fontId="42" fillId="0" borderId="6" xfId="1" applyFont="1" applyFill="1" applyBorder="1" applyAlignment="1">
      <alignment horizontal="left" vertical="top"/>
    </xf>
    <xf numFmtId="16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5" fillId="0" borderId="0" xfId="2" applyFont="1"/>
    <xf numFmtId="0" fontId="31" fillId="0" borderId="0" xfId="2"/>
    <xf numFmtId="0" fontId="47" fillId="0" borderId="0" xfId="2" applyFont="1"/>
    <xf numFmtId="0" fontId="48" fillId="0" borderId="5" xfId="2" applyFont="1" applyBorder="1" applyAlignment="1">
      <alignment horizontal="center" wrapText="1"/>
    </xf>
    <xf numFmtId="0" fontId="47" fillId="0" borderId="0" xfId="2" applyFont="1" applyBorder="1" applyAlignment="1">
      <alignment horizontal="left" wrapText="1"/>
    </xf>
    <xf numFmtId="0" fontId="47" fillId="0" borderId="0" xfId="2" applyFont="1" applyAlignment="1">
      <alignment horizontal="center" vertical="center" wrapText="1"/>
    </xf>
    <xf numFmtId="168" fontId="44" fillId="0" borderId="0" xfId="2" applyNumberFormat="1" applyFont="1"/>
    <xf numFmtId="0" fontId="44" fillId="0" borderId="0" xfId="2" applyFont="1"/>
    <xf numFmtId="168" fontId="47" fillId="0" borderId="0" xfId="2" applyNumberFormat="1" applyFont="1"/>
    <xf numFmtId="0" fontId="47" fillId="0" borderId="0" xfId="2" applyFont="1" applyAlignment="1">
      <alignment horizontal="left"/>
    </xf>
    <xf numFmtId="0" fontId="47" fillId="0" borderId="5" xfId="2" applyFont="1" applyBorder="1" applyAlignment="1">
      <alignment horizontal="left" wrapText="1"/>
    </xf>
    <xf numFmtId="168" fontId="31" fillId="0" borderId="0" xfId="2" applyNumberFormat="1"/>
    <xf numFmtId="0" fontId="47" fillId="0" borderId="5" xfId="2" applyFont="1" applyBorder="1"/>
    <xf numFmtId="164" fontId="4" fillId="0" borderId="0" xfId="1" applyFont="1" applyFill="1" applyAlignment="1">
      <alignment horizontal="center" vertical="top"/>
    </xf>
    <xf numFmtId="4" fontId="4" fillId="0" borderId="0" xfId="0" applyNumberFormat="1" applyFont="1" applyFill="1" applyAlignment="1">
      <alignment horizontal="center" vertical="top"/>
    </xf>
    <xf numFmtId="164" fontId="4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164" fontId="41" fillId="0" borderId="0" xfId="0" applyNumberFormat="1" applyFont="1" applyFill="1" applyAlignment="1">
      <alignment horizontal="center" vertical="top"/>
    </xf>
    <xf numFmtId="0" fontId="40" fillId="0" borderId="5" xfId="40" applyNumberFormat="1" applyFont="1" applyFill="1" applyBorder="1" applyAlignment="1" applyProtection="1">
      <alignment horizontal="left" vertical="top" wrapText="1"/>
    </xf>
    <xf numFmtId="0" fontId="47" fillId="0" borderId="0" xfId="2" applyFont="1" applyAlignment="1">
      <alignment horizontal="right"/>
    </xf>
    <xf numFmtId="0" fontId="45" fillId="0" borderId="11" xfId="2" applyFont="1" applyBorder="1" applyAlignment="1">
      <alignment horizontal="center"/>
    </xf>
    <xf numFmtId="0" fontId="38" fillId="0" borderId="5" xfId="2" applyFont="1" applyBorder="1" applyAlignment="1">
      <alignment horizontal="center" wrapText="1"/>
    </xf>
    <xf numFmtId="0" fontId="46" fillId="0" borderId="5" xfId="2" applyFont="1" applyBorder="1" applyAlignment="1">
      <alignment horizontal="center" wrapText="1"/>
    </xf>
    <xf numFmtId="0" fontId="45" fillId="0" borderId="0" xfId="2" applyFont="1" applyAlignment="1">
      <alignment horizontal="center" wrapText="1"/>
    </xf>
    <xf numFmtId="0" fontId="31" fillId="0" borderId="0" xfId="2" applyAlignment="1"/>
    <xf numFmtId="0" fontId="44" fillId="0" borderId="0" xfId="2" applyFont="1" applyAlignment="1">
      <alignment horizontal="left"/>
    </xf>
    <xf numFmtId="0" fontId="47" fillId="0" borderId="0" xfId="2" applyFont="1" applyFill="1" applyAlignment="1">
      <alignment horizontal="left"/>
    </xf>
    <xf numFmtId="0" fontId="47" fillId="0" borderId="0" xfId="39" applyFont="1" applyFill="1" applyAlignment="1">
      <alignment horizontal="left"/>
    </xf>
    <xf numFmtId="0" fontId="47" fillId="0" borderId="0" xfId="2" applyFont="1" applyAlignment="1">
      <alignment horizontal="right" vertical="center"/>
    </xf>
    <xf numFmtId="0" fontId="47" fillId="0" borderId="6" xfId="2" applyFont="1" applyBorder="1" applyAlignment="1">
      <alignment horizontal="center" vertical="center" wrapText="1"/>
    </xf>
    <xf numFmtId="0" fontId="47" fillId="0" borderId="12" xfId="2" applyFont="1" applyBorder="1" applyAlignment="1">
      <alignment horizontal="center" vertical="center" wrapText="1"/>
    </xf>
    <xf numFmtId="0" fontId="44" fillId="0" borderId="0" xfId="2" applyFont="1" applyAlignment="1">
      <alignment vertical="top"/>
    </xf>
    <xf numFmtId="0" fontId="50" fillId="0" borderId="0" xfId="2" applyFont="1"/>
    <xf numFmtId="0" fontId="51" fillId="0" borderId="0" xfId="2" applyFont="1" applyAlignment="1">
      <alignment vertical="top"/>
    </xf>
    <xf numFmtId="0" fontId="44" fillId="0" borderId="0" xfId="2" applyFont="1" applyAlignment="1">
      <alignment horizontal="left" wrapText="1"/>
    </xf>
    <xf numFmtId="0" fontId="49" fillId="0" borderId="0" xfId="2" applyFont="1" applyAlignment="1">
      <alignment horizontal="center" vertical="top" wrapText="1"/>
    </xf>
    <xf numFmtId="168" fontId="44" fillId="0" borderId="0" xfId="2" applyNumberFormat="1" applyFont="1" applyAlignment="1">
      <alignment horizontal="right" vertical="top"/>
    </xf>
    <xf numFmtId="168" fontId="51" fillId="0" borderId="11" xfId="2" applyNumberFormat="1" applyFont="1" applyBorder="1" applyAlignment="1">
      <alignment horizontal="right" vertical="top"/>
    </xf>
    <xf numFmtId="0" fontId="44" fillId="0" borderId="0" xfId="2" applyFont="1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168" fontId="44" fillId="0" borderId="0" xfId="0" applyNumberFormat="1" applyFont="1" applyFill="1" applyAlignment="1">
      <alignment horizontal="right"/>
    </xf>
    <xf numFmtId="0" fontId="44" fillId="0" borderId="0" xfId="0" applyFont="1" applyFill="1" applyAlignment="1">
      <alignment horizontal="right"/>
    </xf>
    <xf numFmtId="0" fontId="40" fillId="0" borderId="7" xfId="40" applyNumberFormat="1" applyFont="1" applyFill="1" applyBorder="1" applyAlignment="1" applyProtection="1">
      <alignment horizontal="left" vertical="top" wrapText="1"/>
    </xf>
    <xf numFmtId="0" fontId="40" fillId="0" borderId="9" xfId="40" applyNumberFormat="1" applyFont="1" applyFill="1" applyBorder="1" applyAlignment="1" applyProtection="1">
      <alignment horizontal="left" vertical="top" wrapText="1"/>
    </xf>
    <xf numFmtId="0" fontId="47" fillId="0" borderId="6" xfId="2" applyFont="1" applyBorder="1" applyAlignment="1">
      <alignment horizontal="left" vertical="top" wrapText="1"/>
    </xf>
    <xf numFmtId="0" fontId="52" fillId="0" borderId="6" xfId="2" applyFont="1" applyBorder="1" applyAlignment="1">
      <alignment horizontal="right" vertical="top" wrapText="1"/>
    </xf>
    <xf numFmtId="0" fontId="53" fillId="0" borderId="6" xfId="2" applyFont="1" applyBorder="1" applyAlignment="1">
      <alignment horizontal="left" vertical="top" wrapText="1"/>
    </xf>
    <xf numFmtId="0" fontId="47" fillId="0" borderId="6" xfId="2" applyFont="1" applyBorder="1" applyAlignment="1">
      <alignment horizontal="center" vertical="top" wrapText="1"/>
    </xf>
    <xf numFmtId="0" fontId="47" fillId="0" borderId="6" xfId="2" applyFont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4" fontId="5" fillId="0" borderId="6" xfId="1" applyFont="1" applyFill="1" applyBorder="1" applyAlignment="1" applyNumberFormat="1">
      <alignment horizontal="left" vertical="top"/>
    </xf>
    <xf numFmtId="4" fontId="42" fillId="0" borderId="6" xfId="1" applyFont="1" applyFill="1" applyBorder="1" applyAlignment="1" applyNumberFormat="1">
      <alignment horizontal="left" vertical="top"/>
    </xf>
    <xf numFmtId="4" fontId="4" fillId="0" borderId="0" xfId="1" applyFont="1" applyFill="1" applyAlignment="1" applyNumberFormat="1">
      <alignment horizontal="center" vertical="top"/>
    </xf>
    <xf numFmtId="4" fontId="4" fillId="0" borderId="0" xfId="0" applyNumberFormat="1" applyFont="1" applyFill="1" applyAlignment="1">
      <alignment horizontal="center" vertical="top"/>
    </xf>
    <xf numFmtId="4" fontId="41" fillId="0" borderId="0" xfId="0" applyNumberFormat="1" applyFont="1" applyFill="1" applyAlignment="1">
      <alignment horizontal="center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27"/>
  <sheetViews>
    <sheetView tabSelected="1" view="pageBreakPreview" topLeftCell="F1" zoomScale="70" zoomScaleNormal="100" zoomScaleSheetLayoutView="70" workbookViewId="0">
      <pane ySplit="7" topLeftCell="A13" activePane="bottomLeft" state="frozen"/>
      <selection pane="bottomLeft" activeCell="R17" sqref="R17"/>
    </sheetView>
  </sheetViews>
  <sheetFormatPr defaultColWidth="9.33203125" defaultRowHeight="12.75"/>
  <cols>
    <col min="1" max="1" width="5.33203125" style="10" customWidth="1"/>
    <col min="2" max="2" width="8.6640625" style="10" customWidth="1"/>
    <col min="3" max="4" width="12.1640625" style="10" customWidth="1"/>
    <col min="5" max="5" width="21.33203125" style="10" customWidth="1"/>
    <col min="6" max="6" width="25.1640625" style="10" customWidth="1"/>
    <col min="7" max="7" width="9.6640625" style="10" customWidth="1"/>
    <col min="8" max="8" width="16.83203125" style="10" customWidth="1"/>
    <col min="9" max="9" width="14.83203125" style="10" customWidth="1"/>
    <col min="10" max="10" width="14.1640625" style="10" customWidth="1"/>
    <col min="11" max="11" width="16" style="10" customWidth="1"/>
    <col min="12" max="12" width="17.33203125" style="10" customWidth="1"/>
    <col min="13" max="13" width="21.1640625" style="10" customWidth="1"/>
    <col min="14" max="14" width="17" style="10" customWidth="1"/>
    <col min="15" max="15" width="16.83203125" style="10" customWidth="1"/>
    <col min="16" max="16" width="16" style="10" customWidth="1"/>
    <col min="17" max="17" width="14.5" style="10" customWidth="1"/>
    <col min="18" max="18" width="16.1640625" style="10" customWidth="1"/>
    <col min="19" max="16384" width="9.33203125" style="10"/>
  </cols>
  <sheetData>
    <row r="1" spans="1:18" ht="42" customHeight="1">
      <c r="A1" s="68" t="s">
        <v>18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>
      <c r="A2" s="11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  <c r="O2" s="12"/>
      <c r="P2" s="13"/>
      <c r="Q2" s="13"/>
      <c r="R2" s="13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3"/>
      <c r="Q3" s="13"/>
      <c r="R3" s="13"/>
    </row>
    <row r="4" spans="1:18" ht="20.25" customHeight="1">
      <c r="A4" s="68" t="s">
        <v>34</v>
      </c>
      <c r="B4" s="68"/>
      <c r="C4" s="68"/>
      <c r="D4" s="68"/>
      <c r="E4" s="68"/>
      <c r="F4" s="68"/>
      <c r="G4" s="68"/>
      <c r="H4" s="68"/>
      <c r="I4" s="11"/>
      <c r="J4" s="11"/>
      <c r="K4" s="11"/>
      <c r="L4" s="11"/>
      <c r="M4" s="12"/>
      <c r="N4" s="12"/>
      <c r="O4" s="12"/>
      <c r="P4" s="13"/>
      <c r="Q4" s="13"/>
      <c r="R4" s="13"/>
    </row>
    <row r="6" spans="1:18">
      <c r="A6" s="75" t="s">
        <v>0</v>
      </c>
      <c r="B6" s="77" t="s">
        <v>1</v>
      </c>
      <c r="C6" s="79" t="s">
        <v>6</v>
      </c>
      <c r="D6" s="80"/>
      <c r="E6" s="81" t="s">
        <v>7</v>
      </c>
      <c r="F6" s="82"/>
      <c r="G6" s="92" t="s">
        <v>16</v>
      </c>
      <c r="H6" s="89" t="s">
        <v>8</v>
      </c>
      <c r="I6" s="90"/>
      <c r="J6" s="91"/>
      <c r="K6" s="94" t="s">
        <v>15</v>
      </c>
      <c r="L6" s="95"/>
      <c r="M6" s="95"/>
      <c r="N6" s="96"/>
      <c r="O6" s="83" t="s">
        <v>9</v>
      </c>
      <c r="P6" s="85" t="s">
        <v>13</v>
      </c>
      <c r="Q6" s="87" t="s">
        <v>14</v>
      </c>
      <c r="R6" s="88"/>
    </row>
    <row r="7" spans="1:18" ht="69.75" customHeight="1">
      <c r="A7" s="76"/>
      <c r="B7" s="78"/>
      <c r="C7" s="7" t="s">
        <v>3</v>
      </c>
      <c r="D7" s="7" t="s">
        <v>2</v>
      </c>
      <c r="E7" s="14" t="s">
        <v>3</v>
      </c>
      <c r="F7" s="15" t="s">
        <v>10</v>
      </c>
      <c r="G7" s="93"/>
      <c r="H7" s="14" t="s">
        <v>3</v>
      </c>
      <c r="I7" s="8" t="s">
        <v>11</v>
      </c>
      <c r="J7" s="15" t="s">
        <v>10</v>
      </c>
      <c r="K7" s="14" t="s">
        <v>3</v>
      </c>
      <c r="L7" s="8" t="s">
        <v>12</v>
      </c>
      <c r="M7" s="9" t="s">
        <v>4</v>
      </c>
      <c r="N7" s="15" t="s">
        <v>10</v>
      </c>
      <c r="O7" s="84"/>
      <c r="P7" s="86"/>
      <c r="Q7" s="14" t="s">
        <v>3</v>
      </c>
      <c r="R7" s="15" t="s">
        <v>10</v>
      </c>
    </row>
    <row r="8" spans="1:18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16">
        <v>16</v>
      </c>
      <c r="Q8" s="16">
        <v>17</v>
      </c>
      <c r="R8" s="16">
        <v>18</v>
      </c>
    </row>
    <row r="9" spans="1:18" ht="46.5" customHeight="1">
      <c r="A9" s="72" t="s">
        <v>35</v>
      </c>
      <c r="B9" s="73"/>
      <c r="C9" s="73"/>
      <c r="D9" s="73"/>
      <c r="E9" s="73"/>
      <c r="F9" s="73"/>
      <c r="G9" s="73"/>
      <c r="H9" s="74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33.75" customHeight="1">
      <c r="A10" s="17"/>
      <c r="B10" s="70" t="s">
        <v>36</v>
      </c>
      <c r="C10" s="71"/>
      <c r="D10" s="71"/>
      <c r="E10" s="71"/>
      <c r="F10" s="71"/>
      <c r="G10" s="1"/>
      <c r="H10" s="3"/>
      <c r="I10" s="3"/>
      <c r="J10" s="20"/>
      <c r="K10" s="2"/>
      <c r="L10" s="2"/>
      <c r="M10" s="21"/>
      <c r="N10" s="2"/>
      <c r="O10" s="2"/>
      <c r="P10" s="18"/>
      <c r="Q10" s="19"/>
      <c r="R10" s="19"/>
    </row>
    <row r="11" spans="1:18" ht="29.25" customHeight="1">
      <c r="B11" s="102"/>
      <c r="C11" s="103"/>
      <c r="D11" s="103"/>
      <c r="E11" s="103"/>
      <c r="F11" s="47"/>
      <c r="G11" s="47"/>
      <c r="H11" s="47"/>
      <c r="I11" s="47"/>
      <c r="J11" s="20"/>
      <c r="K11" s="2"/>
      <c r="L11" s="2"/>
      <c r="M11" s="21"/>
      <c r="N11" s="2"/>
      <c r="O11" s="2"/>
      <c r="P11" s="18"/>
      <c r="Q11" s="22"/>
      <c r="R11" s="22"/>
    </row>
    <row r="12" spans="1:18" ht="57">
      <c r="A12" s="17">
        <v>1</v>
      </c>
      <c r="B12" s="104">
        <v>1</v>
      </c>
      <c r="C12" s="104"/>
      <c r="D12" s="104" t="s">
        <v>28</v>
      </c>
      <c r="E12" s="104"/>
      <c r="F12" s="104" t="s">
        <v>22</v>
      </c>
      <c r="G12" s="105" t="s">
        <v>21</v>
      </c>
      <c r="H12" s="105"/>
      <c r="I12" s="108">
        <v>1</v>
      </c>
      <c r="J12" s="6">
        <f t="shared" ref="J12:J17" si="0">H12+I12</f>
        <v>1</v>
      </c>
      <c r="K12" s="2"/>
      <c r="L12" s="2">
        <v>3064.51</v>
      </c>
      <c r="M12" s="21"/>
      <c r="N12" s="2">
        <f t="shared" ref="N12" si="1">K12+L12+M12</f>
        <v>3064.51</v>
      </c>
      <c r="O12" s="2">
        <f t="shared" ref="O12" si="2">N12-K12</f>
        <v>3064.51</v>
      </c>
      <c r="P12" s="109" t="inlineStr">
        <is>
          <t>Добавлено откорректированной ПД: предусмотрен стационарный металлодетектор.</t>
        </is>
      </c>
      <c r="Q12" s="19"/>
      <c r="R12" s="19" t="inlineStr">
        <is>
          <t>23/085-И-ТБЭ-ТЧ, лист 10</t>
        </is>
      </c>
    </row>
    <row r="13" spans="1:18" s="28" customFormat="1" ht="122.25">
      <c r="A13" s="17">
        <v>2</v>
      </c>
      <c r="B13" s="106">
        <v>2</v>
      </c>
      <c r="C13" s="106"/>
      <c r="D13" s="104" t="s">
        <v>29</v>
      </c>
      <c r="E13" s="104"/>
      <c r="F13" s="104" t="s">
        <v>23</v>
      </c>
      <c r="G13" s="104" t="s">
        <v>17</v>
      </c>
      <c r="H13" s="104"/>
      <c r="I13" s="107">
        <v>1</v>
      </c>
      <c r="J13" s="6">
        <f t="shared" si="0"/>
        <v>1</v>
      </c>
      <c r="K13" s="2"/>
      <c r="L13" s="2">
        <v>151144.57999999999</v>
      </c>
      <c r="M13" s="21"/>
      <c r="N13" s="2">
        <f t="shared" ref="N13:N17" si="3">K13+L13+M13</f>
        <v>151144.57999999999</v>
      </c>
      <c r="O13" s="2">
        <f t="shared" ref="O13:O17" si="4">N13-K13</f>
        <v>151144.57999999999</v>
      </c>
      <c r="P13" s="109" t="inlineStr">
        <is>
          <t>Добавлено откорректированной ПД: предусмотрен стационарный металлодетектор.</t>
        </is>
      </c>
      <c r="Q13" s="19"/>
      <c r="R13" s="19" t="inlineStr">
        <is>
          <t>23/085-И-ТБЭ-ТЧ, лист 10</t>
        </is>
      </c>
    </row>
    <row r="14" spans="1:18" s="28" customFormat="1" ht="108">
      <c r="A14" s="17">
        <v>3</v>
      </c>
      <c r="B14" s="106">
        <v>3</v>
      </c>
      <c r="C14" s="106"/>
      <c r="D14" s="104" t="s">
        <v>30</v>
      </c>
      <c r="E14" s="104"/>
      <c r="F14" s="104" t="s">
        <v>24</v>
      </c>
      <c r="G14" s="104" t="s">
        <v>17</v>
      </c>
      <c r="H14" s="104"/>
      <c r="I14" s="107">
        <v>1</v>
      </c>
      <c r="J14" s="6">
        <f t="shared" si="0"/>
        <v>1</v>
      </c>
      <c r="K14" s="2"/>
      <c r="L14" s="2">
        <v>11098.5</v>
      </c>
      <c r="M14" s="21"/>
      <c r="N14" s="2">
        <f t="shared" si="3"/>
        <v>11098.5</v>
      </c>
      <c r="O14" s="2">
        <f t="shared" si="4"/>
        <v>11098.5</v>
      </c>
      <c r="P14" s="109" t="inlineStr">
        <is>
          <t>Добавлено откорректированной ПД: предусмотрен ручной металлодетектор.</t>
        </is>
      </c>
      <c r="Q14" s="19"/>
      <c r="R14" s="19" t="inlineStr">
        <is>
          <t>23/085-И-ТБЭ-ТЧ, лист 10</t>
        </is>
      </c>
    </row>
    <row r="15" spans="1:18" s="28" customFormat="1" ht="108">
      <c r="A15" s="17">
        <v>4</v>
      </c>
      <c r="B15" s="106">
        <v>4</v>
      </c>
      <c r="C15" s="106"/>
      <c r="D15" s="104" t="s">
        <v>31</v>
      </c>
      <c r="E15" s="104"/>
      <c r="F15" s="104" t="s">
        <v>25</v>
      </c>
      <c r="G15" s="104" t="s">
        <v>17</v>
      </c>
      <c r="H15" s="104"/>
      <c r="I15" s="107">
        <v>1</v>
      </c>
      <c r="J15" s="6">
        <f t="shared" si="0"/>
        <v>1</v>
      </c>
      <c r="K15" s="2"/>
      <c r="L15" s="2">
        <v>133651.25</v>
      </c>
      <c r="M15" s="21"/>
      <c r="N15" s="2">
        <f t="shared" si="3"/>
        <v>133651.25</v>
      </c>
      <c r="O15" s="2">
        <f t="shared" si="4"/>
        <v>133651.25</v>
      </c>
      <c r="P15" s="109" t="inlineStr">
        <is>
          <t>Добавлено откорректированной ПД: предусмотрен локализатор взрыва «Фонтан-2 0,5У».</t>
        </is>
      </c>
      <c r="Q15" s="19"/>
      <c r="R15" s="19" t="inlineStr">
        <is>
          <t>23/085-И-ТБЭ-ТЧ, лист 10</t>
        </is>
      </c>
    </row>
    <row r="16" spans="1:18" s="28" customFormat="1" ht="122.25">
      <c r="A16" s="17">
        <v>5</v>
      </c>
      <c r="B16" s="106">
        <v>5</v>
      </c>
      <c r="C16" s="106"/>
      <c r="D16" s="104" t="s">
        <v>32</v>
      </c>
      <c r="E16" s="104"/>
      <c r="F16" s="104" t="s">
        <v>26</v>
      </c>
      <c r="G16" s="104" t="s">
        <v>17</v>
      </c>
      <c r="H16" s="104"/>
      <c r="I16" s="107">
        <v>1</v>
      </c>
      <c r="J16" s="6">
        <f t="shared" si="0"/>
        <v>1</v>
      </c>
      <c r="K16" s="2"/>
      <c r="L16" s="2">
        <v>1965104.88</v>
      </c>
      <c r="M16" s="21"/>
      <c r="N16" s="2">
        <f t="shared" si="3"/>
        <v>1965104.88</v>
      </c>
      <c r="O16" s="2">
        <f t="shared" si="4"/>
        <v>1965104.88</v>
      </c>
      <c r="P16" s="109" t="inlineStr">
        <is>
          <t>Добавлено откорректированной ПД: предусмотрен портативный ионно-дрейфовый детектор «КЕРБЕР».</t>
        </is>
      </c>
      <c r="Q16" s="19"/>
      <c r="R16" s="19" t="inlineStr">
        <is>
          <t>23/085-И-ТБЭ-ТЧ, лист 10</t>
        </is>
      </c>
    </row>
    <row r="17" spans="1:18" s="28" customFormat="1" ht="95.25">
      <c r="A17" s="17">
        <v>6</v>
      </c>
      <c r="B17" s="106">
        <v>6</v>
      </c>
      <c r="C17" s="106"/>
      <c r="D17" s="104" t="s">
        <v>33</v>
      </c>
      <c r="E17" s="104"/>
      <c r="F17" s="104" t="s">
        <v>27</v>
      </c>
      <c r="G17" s="104" t="s">
        <v>17</v>
      </c>
      <c r="H17" s="104"/>
      <c r="I17" s="107">
        <v>1</v>
      </c>
      <c r="J17" s="6">
        <f t="shared" si="0"/>
        <v>1</v>
      </c>
      <c r="K17" s="2"/>
      <c r="L17" s="2">
        <v>6143.06</v>
      </c>
      <c r="M17" s="21"/>
      <c r="N17" s="2">
        <f t="shared" si="3"/>
        <v>6143.06</v>
      </c>
      <c r="O17" s="2">
        <f t="shared" si="4"/>
        <v>6143.06</v>
      </c>
      <c r="P17" s="109" t="inlineStr">
        <is>
          <t>Добавлено откорректированной ПД: досмотр автомобилей предусмотрен с помощью досмотровых зеркал.</t>
        </is>
      </c>
      <c r="Q17" s="19"/>
      <c r="R17" s="19" t="inlineStr">
        <is>
          <t>23/085-И-ТБЭ-ТЧ, лист 10</t>
        </is>
      </c>
    </row>
    <row r="18" spans="1:18">
      <c r="A18" s="17"/>
      <c r="B18" s="3"/>
      <c r="C18" s="4"/>
      <c r="D18" s="4"/>
      <c r="E18" s="5"/>
      <c r="F18" s="5"/>
      <c r="G18" s="1"/>
      <c r="H18" s="3"/>
      <c r="I18" s="3"/>
      <c r="J18" s="20"/>
      <c r="K18" s="2"/>
      <c r="L18" s="2"/>
      <c r="M18" s="21"/>
      <c r="N18" s="2"/>
      <c r="O18" s="2"/>
      <c r="P18" s="18"/>
      <c r="Q18" s="22"/>
      <c r="R18" s="22"/>
    </row>
    <row r="19" spans="1:18" s="11" customFormat="1" ht="30.75" customHeight="1">
      <c r="A19" s="97" t="s">
        <v>19</v>
      </c>
      <c r="B19" s="98"/>
      <c r="C19" s="98"/>
      <c r="D19" s="99"/>
      <c r="E19" s="23"/>
      <c r="F19" s="23"/>
      <c r="G19" s="23"/>
      <c r="H19" s="24"/>
      <c r="I19" s="24"/>
      <c r="J19" s="24"/>
      <c r="K19" s="110">
        <f>SUM(K10:K18)</f>
        <v>0</v>
      </c>
      <c r="L19" s="110">
        <f>SUM(L10:L18)</f>
        <v>2270206.7799999998</v>
      </c>
      <c r="M19" s="111">
        <f>SUM(M10:M18)</f>
        <v>0</v>
      </c>
      <c r="N19" s="110">
        <f>SUM(N10:N18)</f>
        <v>2270206.7799999998</v>
      </c>
      <c r="O19" s="110">
        <f>SUM(O10:O18)</f>
        <v>2270206.7799999998</v>
      </c>
      <c r="P19" s="23"/>
      <c r="Q19" s="23"/>
      <c r="R19" s="23"/>
    </row>
    <row r="20" spans="1:18" ht="15">
      <c r="L20" s="100"/>
      <c r="M20" s="101"/>
      <c r="N20" s="27"/>
      <c r="O20" s="27"/>
    </row>
    <row r="21" spans="1:18">
      <c r="B21" s="69" t="s">
        <v>20</v>
      </c>
      <c r="C21" s="69"/>
      <c r="D21" s="69"/>
      <c r="O21" s="27"/>
    </row>
    <row r="22" spans="1:18">
      <c r="K22" s="27"/>
      <c r="L22" s="27"/>
      <c r="M22" s="27"/>
    </row>
    <row r="25" spans="1:18">
      <c r="K25" s="112">
        <v>0</v>
      </c>
      <c r="L25" s="43">
        <v>2270206.7799999998</v>
      </c>
      <c r="M25" s="112">
        <v>0</v>
      </c>
      <c r="N25" s="113">
        <f>SUM(K25:M25)</f>
        <v>2270206.7799999998</v>
      </c>
    </row>
    <row r="26" spans="1:18">
      <c r="K26" s="114">
        <f>K25-K19</f>
        <v>0</v>
      </c>
      <c r="L26" s="114">
        <f t="shared" ref="L26:N26" si="5">L25-L19</f>
        <v>0</v>
      </c>
      <c r="M26" s="114">
        <f t="shared" si="5"/>
        <v>0</v>
      </c>
      <c r="N26" s="114">
        <f t="shared" si="5"/>
        <v>0</v>
      </c>
    </row>
    <row r="27" spans="1:18">
      <c r="K27" s="45"/>
      <c r="L27" s="45"/>
      <c r="M27" s="45"/>
      <c r="N27" s="45"/>
    </row>
  </sheetData>
  <mergeCells count="18">
    <mergeCell ref="L20:M20"/>
    <mergeCell ref="B11:E11"/>
    <mergeCell ref="A1:R1"/>
    <mergeCell ref="A4:H4"/>
    <mergeCell ref="B21:D21"/>
    <mergeCell ref="B10:F10"/>
    <mergeCell ref="A9:H9"/>
    <mergeCell ref="A6:A7"/>
    <mergeCell ref="B6:B7"/>
    <mergeCell ref="C6:D6"/>
    <mergeCell ref="E6:F6"/>
    <mergeCell ref="O6:O7"/>
    <mergeCell ref="P6:P7"/>
    <mergeCell ref="Q6:R6"/>
    <mergeCell ref="H6:J6"/>
    <mergeCell ref="G6:G7"/>
    <mergeCell ref="K6:N6"/>
    <mergeCell ref="A19:D19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2026-06-05T07:53:50Z</cp:lastPrinted>
  <dcterms:created xsi:type="dcterms:W3CDTF">2024-06-20T13:41:56Z</dcterms:created>
  <dcterms:modified xsi:type="dcterms:W3CDTF">2026-06-08T12:04:05Z</dcterms:modified>
</cp:coreProperties>
</file>