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65" yWindow="105" windowWidth="6960" windowHeight="12015"/>
  </bookViews>
  <sheets>
    <sheet name="Table 3" sheetId="3" r:id="rId1"/>
  </sheets>
  <definedNames>
    <definedName name="_xlnm.Print_Titles" localSheetId="0">'Table 3'!$8:$8</definedName>
    <definedName name="_xlnm.Print_Area" localSheetId="0">'Table 3'!$A$1:$R$29</definedName>
  </definedNames>
  <calcPr calcId="145621" iterate="1" calcMode="auto" fullCalcOnLoad="1" forceFullCalc="1"/>
</workbook>
</file>

<file path=xl/sharedStrings.xml><?xml version="1.0" encoding="utf-8"?>
<sst xmlns="http://schemas.openxmlformats.org/spreadsheetml/2006/main" count="64" uniqueCount="49">
  <si>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</si>
  <si>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</si>
  <si>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</si>
  <si>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</si>
  <si>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</si>
  <si>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</si>
  <si>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</si>
  <si>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</si>
  <si>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</si>
  <si>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</si>
  <si>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</si>
  <si>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</si>
  <si>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</si>
  <si>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</si>
  <si>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</si>
  <si>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</si>
  <si>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Ед. изм.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</si>
  <si>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</si>
  <si>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ИТОГО</t>
  </si>
  <si>
    <t>Составил:</t>
  </si>
  <si>
    <t>ШТ</t>
  </si>
  <si>
    <t>Работы по лифтовому хозяйству  сметами 2018 г. не были предусмотрены</t>
  </si>
  <si>
    <t>Новые работы.
ЛС № 02-01-17_доб</t>
  </si>
  <si>
    <r>
      <t>4.3-25-3</t>
    </r>
    <r>
      <rPr>
        <i/>
        <sz val="10"/>
        <rFont val="Arial"/>
        <family val="2"/>
        <charset val="204"/>
      </rPr>
      <t xml:space="preserve">
Поправка: Гл.4.Прил.2.2.п.2.2.29_04.00.01.35.003</t>
    </r>
  </si>
  <si>
    <t>Лифт пассажирский со скоростью движения кабины до 1,0 м/с грузоподъемностью 1000 кг, на 12 остановок, высота шахты 44 м (схема управления релейно-контакторная). Демонтаж</t>
  </si>
  <si>
    <r>
      <t>4.3-25-5</t>
    </r>
    <r>
      <rPr>
        <i/>
        <sz val="10"/>
        <rFont val="Arial"/>
        <family val="2"/>
        <charset val="204"/>
      </rPr>
      <t xml:space="preserve">
Поправка: Гл.4.Прил.2.2.п.2.2.29_04.00.01.35.003</t>
    </r>
  </si>
  <si>
    <t>За каждую остановку, более или менее указанных в характеристике лифта, добавлять или уменьшать для лифтов со скоростью движения кабины до 1,0 м/с грузоподъемностью 1000 кг (схема управления релейно-контакторная). Демонтаж</t>
  </si>
  <si>
    <t>Лифт пассажирский со скоростью движения кабины до 1,0 м/с грузоподъемностью 630 кг на 12 остановок, высота шахты 38 м (схема управления микроэлектронная и микропроцессорная)</t>
  </si>
  <si>
    <t>За каждую остановку, более или менее указанных в характеристике лифта, добавлять или уменьшать для лифтов со скоростью движения кабины до 1,0 м/с грузоподъемностью 400, 630 кг (схема управления микроэлектронная и микропроцессорная)</t>
  </si>
  <si>
    <t>За каждый метр высоты шахты, более или менее указанной в характеристике лифта, добавлять или уменьшать для лифтов со скоростью движения кабины до 1,0 м/с грузоподъемностью 400, 630 кг (схема управления микроэлектронная и микропроцессорная)</t>
  </si>
  <si>
    <r>
      <t>Кабель подвесной  КПЛК 2х0,75+4х(2х0,20)</t>
    </r>
    <r>
      <rPr>
        <i/>
        <sz val="10"/>
        <rFont val="Arial"/>
        <family val="2"/>
        <charset val="204"/>
      </rPr>
      <t xml:space="preserve">
11,33 = [138 / 1,22 /  10,18] +  2% Заг.скл</t>
    </r>
  </si>
  <si>
    <r>
      <t>Зажим крепления подвесного кабеля в сборе</t>
    </r>
    <r>
      <rPr>
        <i/>
        <sz val="10"/>
        <rFont val="Arial"/>
        <family val="2"/>
        <charset val="204"/>
      </rPr>
      <t xml:space="preserve">
16,42 = [200 / 1,22 /  10,18] +  2% Заг.скл</t>
    </r>
  </si>
  <si>
    <t>Лифтовое хозяйство</t>
  </si>
  <si>
    <t>1 лифт</t>
  </si>
  <si>
    <t>1 М</t>
  </si>
  <si>
    <t>1 остановка</t>
  </si>
  <si>
    <t>4.3-26-2</t>
  </si>
  <si>
    <t>4.3-26-4</t>
  </si>
  <si>
    <t>4.3-26-6</t>
  </si>
  <si>
    <t>28.22.16.110, п.58</t>
  </si>
  <si>
    <t>26.51.20.124, п.59</t>
  </si>
  <si>
    <t>26.51.20.124, п.60</t>
  </si>
  <si>
    <t>26.51.20.124, п.61</t>
  </si>
  <si>
    <t>27.32.13.150, п.62</t>
  </si>
  <si>
    <t>22.21.29.130, п.63</t>
  </si>
  <si>
    <r>
      <t>ОБОРУДОВАНИЕ:
Лифт грузопассажирский</t>
    </r>
    <r>
      <rPr>
        <i/>
        <sz val="10"/>
        <color rgb="FF821E82"/>
        <rFont val="Arial"/>
        <family val="2"/>
        <charset val="204"/>
      </rPr>
      <t xml:space="preserve">
235 327,29 = [2 076 757,2 / 1,22 /  7,54] +  3% Трансп +  1,2% Заг.скл</t>
    </r>
  </si>
  <si>
    <r>
      <t>ОБОРУДОВАНИЕ:
Лифтовой блок 7.2 для диспетчеризации лифта (контроллер) ЛНГС.465213.270</t>
    </r>
    <r>
      <rPr>
        <i/>
        <sz val="10"/>
        <color rgb="FF821E82"/>
        <rFont val="Arial"/>
        <family val="2"/>
        <charset val="204"/>
      </rPr>
      <t xml:space="preserve">
2 086,13 = [18 410 / 1,22 /  7,54] +  3% Трансп +  1,2% Заг.скл</t>
    </r>
  </si>
  <si>
    <r>
      <t>ОБОРУДОВАНИЕ:
Выносной модуль управления ЛНГС.465213.270.800-01</t>
    </r>
    <r>
      <rPr>
        <i/>
        <sz val="10"/>
        <color rgb="FF821E82"/>
        <rFont val="Arial"/>
        <family val="2"/>
        <charset val="204"/>
      </rPr>
      <t xml:space="preserve">
640,23 = [5 650 / 1,22 /  7,54] +  3% Трансп +  1,2% Заг.скл</t>
    </r>
  </si>
  <si>
    <r>
      <t>ОБОРУДОВАНИЕ:
Система связи лифта цифровая перевозка пожарных подразделений ЛНГС.465213.270.850-11</t>
    </r>
    <r>
      <rPr>
        <i/>
        <sz val="10"/>
        <color rgb="FF821E82"/>
        <rFont val="Arial"/>
        <family val="2"/>
        <charset val="204"/>
      </rPr>
      <t xml:space="preserve">
1 929,75 = [17 030 / 1,22 /  7,54] +  3% Трансп +  1,2% Заг.скл</t>
    </r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</si>
</sst>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6">
    <numFmt numFmtId="43" formatCode="_-* #,##0.00_р_._-;\-* #,##0.00_р_._-;_-* &quot;-&quot;??_р_._-;_-@_-"/>
    <numFmt numFmtId="164" formatCode="_-* #,##0.00_-;\-* #,##0.00_-;_-* &quot;-&quot;??_-;_-@_-"/>
    <numFmt numFmtId="165" formatCode="0.000"/>
    <numFmt numFmtId="166" formatCode="0.0"/>
    <numFmt numFmtId="167" formatCode="0.0000"/>
    <numFmt numFmtId="168" formatCode="#,##0.00;[Red]\-\ #,##0.00"/>
  </numFmts>
  <fonts count="55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3"/>
      <name val="Arial"/>
      <family val="2"/>
      <charset val="204"/>
    </font>
    <font>
      <b/>
      <u/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821E82"/>
      <name val="Arial"/>
      <family val="2"/>
      <charset val="204"/>
    </font>
    <font>
      <sz val="10"/>
      <color rgb="FF821E82"/>
      <name val="Arial"/>
      <family val="2"/>
      <charset val="204"/>
    </font>
    <font>
      <b/>
      <sz val="11"/>
      <color rgb="FF821E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164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5">
      <alignment horizontal="center"/>
    </xf>
    <xf numFmtId="0" fontId="33" fillId="0" borderId="0">
      <alignment vertical="top"/>
    </xf>
    <xf numFmtId="0" fontId="12" fillId="0" borderId="5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5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5">
      <alignment horizontal="center" vertical="top"/>
    </xf>
    <xf numFmtId="0" fontId="37" fillId="0" borderId="5">
      <alignment horizontal="center" vertical="center"/>
    </xf>
    <xf numFmtId="0" fontId="12" fillId="0" borderId="0"/>
    <xf numFmtId="0" fontId="12" fillId="0" borderId="5">
      <alignment horizontal="center" wrapText="1"/>
    </xf>
    <xf numFmtId="0" fontId="12" fillId="0" borderId="5">
      <alignment horizontal="center"/>
    </xf>
    <xf numFmtId="0" fontId="12" fillId="0" borderId="5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3" fillId="0" borderId="0"/>
  </cellStyleXfs>
  <cellXfs count="118">
    <xf numFmtId="0" fontId="0" fillId="0" borderId="0" xfId="0" applyAlignment="1">
      <alignment horizontal="left" vertical="top"/>
    </xf>
    <xf numFmtId="0" fontId="31" fillId="0" borderId="5" xfId="0" applyNumberFormat="1" applyFont="1" applyFill="1" applyBorder="1" applyAlignment="1" applyProtection="1">
      <alignment horizontal="center" vertical="top" wrapText="1"/>
    </xf>
    <xf numFmtId="4" fontId="13" fillId="0" borderId="5" xfId="0" applyNumberFormat="1" applyFont="1" applyFill="1" applyBorder="1" applyAlignment="1">
      <alignment horizontal="center" vertical="top" shrinkToFit="1"/>
    </xf>
    <xf numFmtId="1" fontId="39" fillId="0" borderId="5" xfId="0" applyNumberFormat="1" applyFont="1" applyFill="1" applyBorder="1" applyAlignment="1" applyProtection="1">
      <alignment horizontal="center" vertical="top" wrapText="1"/>
    </xf>
    <xf numFmtId="0" fontId="39" fillId="0" borderId="5" xfId="0" applyNumberFormat="1" applyFont="1" applyFill="1" applyBorder="1" applyAlignment="1" applyProtection="1">
      <alignment horizontal="left" vertical="top" wrapText="1"/>
    </xf>
    <xf numFmtId="0" fontId="39" fillId="0" borderId="5" xfId="0" applyNumberFormat="1" applyFont="1" applyFill="1" applyBorder="1" applyAlignment="1" applyProtection="1">
      <alignment vertical="top" wrapText="1"/>
    </xf>
    <xf numFmtId="0" fontId="40" fillId="0" borderId="10" xfId="0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 indent="1"/>
    </xf>
    <xf numFmtId="0" fontId="21" fillId="0" borderId="1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166" fontId="11" fillId="0" borderId="5" xfId="0" applyNumberFormat="1" applyFont="1" applyFill="1" applyBorder="1" applyAlignment="1">
      <alignment horizontal="center" vertical="top" shrinkToFit="1"/>
    </xf>
    <xf numFmtId="4" fontId="4" fillId="0" borderId="5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left" vertical="top"/>
    </xf>
    <xf numFmtId="0" fontId="12" fillId="0" borderId="5" xfId="0" applyFont="1" applyFill="1" applyBorder="1" applyAlignment="1">
      <alignment horizontal="left" vertical="top" wrapText="1"/>
    </xf>
    <xf numFmtId="165" fontId="11" fillId="0" borderId="5" xfId="0" applyNumberFormat="1" applyFont="1" applyFill="1" applyBorder="1" applyAlignment="1">
      <alignment horizontal="center" vertical="top" shrinkToFit="1"/>
    </xf>
    <xf numFmtId="0" fontId="41" fillId="0" borderId="7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/>
    </xf>
    <xf numFmtId="1" fontId="5" fillId="0" borderId="5" xfId="0" applyNumberFormat="1" applyFont="1" applyFill="1" applyBorder="1" applyAlignment="1">
      <alignment horizontal="left" vertical="top"/>
    </xf>
    <xf numFmtId="164" fontId="5" fillId="0" borderId="5" xfId="1" applyFont="1" applyFill="1" applyBorder="1" applyAlignment="1">
      <alignment horizontal="left" vertical="top"/>
    </xf>
    <xf numFmtId="164" fontId="42" fillId="0" borderId="5" xfId="1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4" fillId="0" borderId="0" xfId="2" applyFont="1"/>
    <xf numFmtId="0" fontId="31" fillId="0" borderId="0" xfId="2"/>
    <xf numFmtId="0" fontId="45" fillId="0" borderId="0" xfId="2" applyFont="1"/>
    <xf numFmtId="0" fontId="46" fillId="0" borderId="10" xfId="2" applyFont="1" applyBorder="1" applyAlignment="1">
      <alignment horizontal="center" wrapText="1"/>
    </xf>
    <xf numFmtId="0" fontId="45" fillId="0" borderId="0" xfId="2" applyFont="1" applyBorder="1" applyAlignment="1">
      <alignment horizontal="left" wrapText="1"/>
    </xf>
    <xf numFmtId="0" fontId="45" fillId="0" borderId="0" xfId="2" applyFont="1" applyAlignment="1">
      <alignment horizontal="center" vertical="center" wrapText="1"/>
    </xf>
    <xf numFmtId="168" fontId="48" fillId="0" borderId="0" xfId="2" applyNumberFormat="1" applyFont="1"/>
    <xf numFmtId="0" fontId="48" fillId="0" borderId="0" xfId="2" applyFont="1"/>
    <xf numFmtId="168" fontId="45" fillId="0" borderId="0" xfId="2" applyNumberFormat="1" applyFont="1"/>
    <xf numFmtId="0" fontId="45" fillId="0" borderId="0" xfId="2" applyFont="1" applyAlignment="1">
      <alignment horizontal="left"/>
    </xf>
    <xf numFmtId="0" fontId="45" fillId="0" borderId="10" xfId="2" applyFont="1" applyBorder="1" applyAlignment="1">
      <alignment horizontal="left" wrapText="1"/>
    </xf>
    <xf numFmtId="0" fontId="45" fillId="0" borderId="5" xfId="2" applyFont="1" applyBorder="1" applyAlignment="1">
      <alignment horizontal="center" vertical="center" wrapText="1"/>
    </xf>
    <xf numFmtId="0" fontId="45" fillId="0" borderId="12" xfId="2" applyFont="1" applyBorder="1" applyAlignment="1">
      <alignment horizontal="center" vertical="center" wrapText="1"/>
    </xf>
    <xf numFmtId="0" fontId="48" fillId="0" borderId="0" xfId="2" applyFont="1" applyAlignment="1">
      <alignment vertical="top"/>
    </xf>
    <xf numFmtId="168" fontId="48" fillId="0" borderId="11" xfId="2" applyNumberFormat="1" applyFont="1" applyBorder="1" applyAlignment="1">
      <alignment horizontal="right" vertical="top"/>
    </xf>
    <xf numFmtId="168" fontId="48" fillId="0" borderId="0" xfId="2" applyNumberFormat="1" applyFont="1" applyAlignment="1">
      <alignment horizontal="right" vertical="top"/>
    </xf>
    <xf numFmtId="168" fontId="31" fillId="0" borderId="0" xfId="2" applyNumberFormat="1"/>
    <xf numFmtId="0" fontId="48" fillId="0" borderId="0" xfId="2" applyFont="1" applyAlignment="1">
      <alignment horizontal="right" vertical="top"/>
    </xf>
    <xf numFmtId="0" fontId="45" fillId="0" borderId="10" xfId="2" applyFont="1" applyBorder="1"/>
    <xf numFmtId="164" fontId="4" fillId="0" borderId="0" xfId="1" applyFont="1" applyFill="1" applyAlignment="1">
      <alignment horizontal="left" vertical="top"/>
    </xf>
    <xf numFmtId="43" fontId="4" fillId="0" borderId="0" xfId="0" applyNumberFormat="1" applyFont="1" applyFill="1" applyAlignment="1">
      <alignment horizontal="left" vertical="top"/>
    </xf>
    <xf numFmtId="167" fontId="11" fillId="0" borderId="5" xfId="0" applyNumberFormat="1" applyFont="1" applyFill="1" applyBorder="1" applyAlignment="1">
      <alignment horizontal="center" vertical="top" shrinkToFi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5" fillId="0" borderId="6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9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0" fillId="0" borderId="6" xfId="0" applyNumberFormat="1" applyFont="1" applyFill="1" applyBorder="1" applyAlignment="1" applyProtection="1">
      <alignment horizontal="left" vertical="top" wrapText="1"/>
    </xf>
    <xf numFmtId="0" fontId="40" fillId="0" borderId="8" xfId="0" applyNumberFormat="1" applyFont="1" applyFill="1" applyBorder="1" applyAlignment="1" applyProtection="1">
      <alignment horizontal="left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0" fontId="7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45" fillId="0" borderId="0" xfId="2" applyFont="1" applyAlignment="1">
      <alignment horizontal="right" vertical="center"/>
    </xf>
    <xf numFmtId="0" fontId="45" fillId="0" borderId="0" xfId="2" applyFont="1" applyAlignment="1">
      <alignment horizontal="left"/>
    </xf>
    <xf numFmtId="0" fontId="44" fillId="0" borderId="11" xfId="2" applyFont="1" applyBorder="1" applyAlignment="1">
      <alignment horizontal="center"/>
    </xf>
    <xf numFmtId="0" fontId="48" fillId="0" borderId="0" xfId="2" applyFont="1" applyAlignment="1">
      <alignment horizontal="left" wrapText="1"/>
    </xf>
    <xf numFmtId="168" fontId="48" fillId="0" borderId="0" xfId="2" applyNumberFormat="1" applyFont="1" applyAlignment="1">
      <alignment horizontal="right" vertical="top"/>
    </xf>
    <xf numFmtId="0" fontId="48" fillId="0" borderId="0" xfId="2" applyFont="1" applyAlignment="1">
      <alignment horizontal="right" vertical="top"/>
    </xf>
    <xf numFmtId="168" fontId="48" fillId="0" borderId="11" xfId="2" applyNumberFormat="1" applyFont="1" applyBorder="1" applyAlignment="1">
      <alignment horizontal="right" vertical="top"/>
    </xf>
    <xf numFmtId="0" fontId="50" fillId="0" borderId="0" xfId="2" applyFont="1" applyAlignment="1">
      <alignment horizontal="left" wrapText="1"/>
    </xf>
    <xf numFmtId="0" fontId="45" fillId="0" borderId="0" xfId="2" applyFont="1" applyFill="1" applyAlignment="1">
      <alignment horizontal="left"/>
    </xf>
    <xf numFmtId="0" fontId="45" fillId="0" borderId="0" xfId="39" applyFont="1" applyFill="1" applyAlignment="1">
      <alignment horizontal="left"/>
    </xf>
    <xf numFmtId="0" fontId="45" fillId="0" borderId="10" xfId="2" applyFont="1" applyBorder="1" applyAlignment="1">
      <alignment horizontal="left" wrapText="1"/>
    </xf>
    <xf numFmtId="0" fontId="49" fillId="0" borderId="0" xfId="2" applyFont="1" applyAlignment="1">
      <alignment horizontal="center" vertical="top" wrapText="1"/>
    </xf>
    <xf numFmtId="0" fontId="48" fillId="0" borderId="0" xfId="2" applyFont="1" applyAlignment="1">
      <alignment horizontal="left"/>
    </xf>
    <xf numFmtId="0" fontId="45" fillId="0" borderId="0" xfId="2" applyFont="1" applyAlignment="1">
      <alignment horizontal="right"/>
    </xf>
    <xf numFmtId="0" fontId="46" fillId="0" borderId="10" xfId="2" applyFont="1" applyBorder="1" applyAlignment="1">
      <alignment horizontal="center" wrapText="1"/>
    </xf>
    <xf numFmtId="0" fontId="38" fillId="0" borderId="10" xfId="2" applyFont="1" applyBorder="1" applyAlignment="1">
      <alignment horizontal="center" wrapText="1"/>
    </xf>
    <xf numFmtId="0" fontId="47" fillId="0" borderId="10" xfId="2" applyFont="1" applyBorder="1" applyAlignment="1">
      <alignment horizontal="center" wrapText="1"/>
    </xf>
    <xf numFmtId="0" fontId="44" fillId="0" borderId="0" xfId="2" applyFont="1" applyAlignment="1">
      <alignment horizontal="center" wrapText="1"/>
    </xf>
    <xf numFmtId="0" fontId="31" fillId="0" borderId="0" xfId="2" applyAlignment="1"/>
    <xf numFmtId="0" fontId="53" fillId="0" borderId="0" xfId="2" applyFont="1"/>
    <xf numFmtId="0" fontId="54" fillId="0" borderId="0" xfId="2" applyFont="1" applyAlignment="1">
      <alignment vertical="top"/>
    </xf>
    <xf numFmtId="168" fontId="54" fillId="0" borderId="11" xfId="2" applyNumberFormat="1" applyFont="1" applyBorder="1" applyAlignment="1">
      <alignment horizontal="right" vertical="top"/>
    </xf>
    <xf numFmtId="168" fontId="54" fillId="0" borderId="11" xfId="2" applyNumberFormat="1" applyFont="1" applyBorder="1" applyAlignment="1">
      <alignment horizontal="right" vertical="top"/>
    </xf>
    <xf numFmtId="4" fontId="41" fillId="0" borderId="5" xfId="0" applyNumberFormat="1" applyFont="1" applyFill="1" applyBorder="1" applyAlignment="1">
      <alignment horizontal="center" vertical="top" shrinkToFit="1"/>
    </xf>
    <xf numFmtId="0" fontId="31" fillId="0" borderId="5" xfId="0" applyFont="1" applyBorder="1" applyAlignment="1">
      <alignment horizontal="left" vertical="top" wrapText="1"/>
    </xf>
    <xf numFmtId="0" fontId="51" fillId="0" borderId="5" xfId="0" applyFont="1" applyBorder="1" applyAlignment="1">
      <alignment horizontal="center" vertical="top" wrapText="1"/>
    </xf>
    <xf numFmtId="0" fontId="31" fillId="0" borderId="5" xfId="0" applyFont="1" applyBorder="1" applyAlignment="1">
      <alignment horizontal="center" vertical="top"/>
    </xf>
    <xf numFmtId="0" fontId="53" fillId="0" borderId="5" xfId="0" applyFont="1" applyBorder="1" applyAlignment="1">
      <alignment horizontal="left" vertical="top" wrapText="1"/>
    </xf>
    <xf numFmtId="0" fontId="52" fillId="0" borderId="5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/>
    </xf>
    <xf numFmtId="0" fontId="4" fillId="0" borderId="5" xfId="0" applyFont="1" applyFill="1" applyBorder="1" applyAlignment="1">
      <alignment horizontal="left" vertical="top" wrapText="1"/>
    </xf>
    <xf numFmtId="4" fontId="5" fillId="0" borderId="5" xfId="1" applyFont="1" applyFill="1" applyBorder="1" applyAlignment="1" applyNumberFormat="1">
      <alignment horizontal="left" vertical="top"/>
    </xf>
    <xf numFmtId="4" fontId="42" fillId="0" borderId="5" xfId="1" applyFont="1" applyFill="1" applyBorder="1" applyAlignment="1" applyNumberFormat="1">
      <alignment horizontal="left" vertical="top"/>
    </xf>
    <xf numFmtId="4" fontId="4" fillId="0" borderId="0" xfId="1" applyFont="1" applyFill="1" applyAlignment="1" applyNumberFormat="1">
      <alignment horizontal="left" vertical="top"/>
    </xf>
    <xf numFmtId="4" fontId="4" fillId="0" borderId="0" xfId="0" applyNumberFormat="1" applyFont="1" applyFill="1" applyAlignment="1">
      <alignment horizontal="left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R31"/>
  <sheetViews>
    <sheetView tabSelected="1" view="pageBreakPreview" zoomScale="70" zoomScaleNormal="100" zoomScaleSheetLayoutView="70" workbookViewId="0">
      <pane ySplit="7" topLeftCell="A23" activePane="bottomLeft" state="frozen"/>
      <selection pane="bottomLeft" activeCell="I19" sqref="I19"/>
    </sheetView>
  </sheetViews>
  <sheetFormatPr defaultColWidth="9.33203125" defaultRowHeight="12.75"/>
  <cols>
    <col min="1" max="1" width="5.33203125" style="7" customWidth="1"/>
    <col min="2" max="2" width="8.6640625" style="7" customWidth="1"/>
    <col min="3" max="4" width="12.1640625" style="7" customWidth="1"/>
    <col min="5" max="5" width="21.33203125" style="7" customWidth="1"/>
    <col min="6" max="6" width="25.1640625" style="7" customWidth="1"/>
    <col min="7" max="7" width="9.6640625" style="7" customWidth="1"/>
    <col min="8" max="8" width="16.83203125" style="7" customWidth="1"/>
    <col min="9" max="9" width="14.83203125" style="7" customWidth="1"/>
    <col min="10" max="10" width="14.1640625" style="7" customWidth="1"/>
    <col min="11" max="11" width="16" style="7" customWidth="1"/>
    <col min="12" max="12" width="17.33203125" style="7" customWidth="1"/>
    <col min="13" max="13" width="21.1640625" style="7" customWidth="1"/>
    <col min="14" max="14" width="17" style="7" customWidth="1"/>
    <col min="15" max="15" width="16.83203125" style="7" customWidth="1"/>
    <col min="16" max="16" width="16" style="7" customWidth="1"/>
    <col min="17" max="17" width="14.5" style="7" customWidth="1"/>
    <col min="18" max="18" width="16.1640625" style="7" customWidth="1"/>
    <col min="19" max="16384" width="9.33203125" style="7"/>
  </cols>
  <sheetData>
    <row r="1" spans="1:18">
      <c r="A1" s="59" t="s">
        <v>17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9"/>
      <c r="O2" s="9"/>
      <c r="P2" s="10"/>
      <c r="Q2" s="10"/>
      <c r="R2" s="10"/>
    </row>
    <row r="3" spans="1:18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9"/>
      <c r="P3" s="10"/>
      <c r="Q3" s="10"/>
      <c r="R3" s="10"/>
    </row>
    <row r="4" spans="1:18">
      <c r="A4" s="59" t="s">
        <v>32</v>
      </c>
      <c r="B4" s="59"/>
      <c r="C4" s="59"/>
      <c r="D4" s="59"/>
      <c r="E4" s="59"/>
      <c r="F4" s="59"/>
      <c r="G4" s="59"/>
      <c r="H4" s="59"/>
      <c r="I4" s="8"/>
      <c r="J4" s="8"/>
      <c r="K4" s="8"/>
      <c r="L4" s="8"/>
      <c r="M4" s="9"/>
      <c r="N4" s="9"/>
      <c r="O4" s="9"/>
      <c r="P4" s="10"/>
      <c r="Q4" s="10"/>
      <c r="R4" s="10"/>
    </row>
    <row r="6" spans="1:18">
      <c r="A6" s="75" t="s">
        <v>0</v>
      </c>
      <c r="B6" s="77" t="s">
        <v>1</v>
      </c>
      <c r="C6" s="79" t="s">
        <v>6</v>
      </c>
      <c r="D6" s="80"/>
      <c r="E6" s="81" t="s">
        <v>7</v>
      </c>
      <c r="F6" s="82"/>
      <c r="G6" s="63" t="s">
        <v>16</v>
      </c>
      <c r="H6" s="60" t="s">
        <v>8</v>
      </c>
      <c r="I6" s="61"/>
      <c r="J6" s="62"/>
      <c r="K6" s="53" t="s">
        <v>15</v>
      </c>
      <c r="L6" s="54"/>
      <c r="M6" s="54"/>
      <c r="N6" s="55"/>
      <c r="O6" s="65" t="s">
        <v>9</v>
      </c>
      <c r="P6" s="67" t="s">
        <v>13</v>
      </c>
      <c r="Q6" s="51" t="s">
        <v>14</v>
      </c>
      <c r="R6" s="52"/>
    </row>
    <row r="7" spans="1:18" ht="38.25">
      <c r="A7" s="76"/>
      <c r="B7" s="78"/>
      <c r="C7" s="11" t="s">
        <v>3</v>
      </c>
      <c r="D7" s="11" t="s">
        <v>2</v>
      </c>
      <c r="E7" s="12" t="s">
        <v>3</v>
      </c>
      <c r="F7" s="13" t="s">
        <v>10</v>
      </c>
      <c r="G7" s="64"/>
      <c r="H7" s="12" t="s">
        <v>3</v>
      </c>
      <c r="I7" s="14" t="s">
        <v>11</v>
      </c>
      <c r="J7" s="13" t="s">
        <v>10</v>
      </c>
      <c r="K7" s="12" t="s">
        <v>3</v>
      </c>
      <c r="L7" s="14" t="s">
        <v>12</v>
      </c>
      <c r="M7" s="15" t="s">
        <v>4</v>
      </c>
      <c r="N7" s="13" t="s">
        <v>10</v>
      </c>
      <c r="O7" s="66"/>
      <c r="P7" s="68"/>
      <c r="Q7" s="12" t="s">
        <v>3</v>
      </c>
      <c r="R7" s="13" t="s">
        <v>10</v>
      </c>
    </row>
    <row r="8" spans="1:18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6">
        <v>15</v>
      </c>
      <c r="P8" s="16">
        <v>16</v>
      </c>
      <c r="Q8" s="16">
        <v>17</v>
      </c>
      <c r="R8" s="16">
        <v>18</v>
      </c>
    </row>
    <row r="9" spans="1:18" s="28" customFormat="1" ht="42.75" customHeight="1">
      <c r="A9" s="16"/>
      <c r="B9" s="71" t="s">
        <v>21</v>
      </c>
      <c r="C9" s="72"/>
      <c r="D9" s="72"/>
      <c r="E9" s="72"/>
      <c r="F9" s="73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35.25" customHeight="1">
      <c r="A10" s="17"/>
      <c r="B10" s="71" t="s">
        <v>22</v>
      </c>
      <c r="C10" s="72"/>
      <c r="D10" s="72"/>
      <c r="E10" s="72"/>
      <c r="F10" s="73"/>
      <c r="G10" s="1"/>
      <c r="H10" s="3"/>
      <c r="I10" s="3"/>
      <c r="J10" s="18"/>
      <c r="K10" s="2"/>
      <c r="L10" s="2"/>
      <c r="M10" s="19"/>
      <c r="N10" s="2"/>
      <c r="O10" s="2"/>
      <c r="P10" s="20"/>
      <c r="Q10" s="21"/>
      <c r="R10" s="21"/>
    </row>
    <row r="11" spans="1:18" ht="15.75" customHeight="1">
      <c r="A11" s="17"/>
      <c r="B11" s="69"/>
      <c r="C11" s="70"/>
      <c r="D11" s="70"/>
      <c r="E11" s="70"/>
      <c r="F11" s="70"/>
      <c r="G11" s="6"/>
      <c r="H11" s="6"/>
      <c r="I11" s="6"/>
      <c r="J11" s="22"/>
      <c r="K11" s="2"/>
      <c r="L11" s="2"/>
      <c r="M11" s="19"/>
      <c r="N11" s="2"/>
      <c r="O11" s="2"/>
      <c r="P11" s="20"/>
      <c r="Q11" s="21"/>
      <c r="R11" s="21"/>
    </row>
    <row r="12" spans="1:18" ht="18.75" customHeight="1">
      <c r="A12" s="17"/>
      <c r="B12" s="90" t="s">
        <v>32</v>
      </c>
      <c r="C12" s="90"/>
      <c r="D12" s="90"/>
      <c r="E12" s="90"/>
      <c r="F12" s="90"/>
      <c r="G12" s="90"/>
      <c r="H12" s="90"/>
      <c r="I12" s="90"/>
      <c r="J12" s="90"/>
      <c r="K12" s="2"/>
      <c r="L12" s="2"/>
      <c r="M12" s="2"/>
      <c r="N12" s="2"/>
      <c r="O12" s="2"/>
      <c r="P12" s="20"/>
      <c r="Q12" s="21"/>
      <c r="R12" s="21"/>
    </row>
    <row r="13" spans="1:18" ht="127.5">
      <c r="A13" s="17">
        <v>1</v>
      </c>
      <c r="B13" s="107">
        <v>1</v>
      </c>
      <c r="C13" s="107"/>
      <c r="D13" s="107" t="s">
        <v>23</v>
      </c>
      <c r="E13" s="107"/>
      <c r="F13" s="107" t="s">
        <v>24</v>
      </c>
      <c r="G13" s="108" t="s">
        <v>33</v>
      </c>
      <c r="H13" s="108"/>
      <c r="I13" s="109">
        <v>1</v>
      </c>
      <c r="J13" s="22">
        <f t="shared" ref="J13:J24" si="0">H13+I13</f>
        <v>1</v>
      </c>
      <c r="K13" s="2"/>
      <c r="L13" s="2">
        <v>785503.63</v>
      </c>
      <c r="M13" s="2"/>
      <c r="N13" s="2">
        <f t="shared" ref="N13:N24" si="1">K13+L13+M13</f>
        <v>785503.63</v>
      </c>
      <c r="O13" s="2">
        <f t="shared" ref="O13:O24" si="2">N13-K13</f>
        <v>785503.63</v>
      </c>
      <c r="P13" s="113" t="inlineStr">
        <is>
          <t>Добавлен демонтаж существующего лифта в связи с предусмотренной ПД заменой лифтового оборудования. НР/СП без понижения: ТСН-2001.12 п.3.4.6 абз.4, 8-0 п.9; объект не эксплуатируется (ПОС, стр.8).</t>
        </is>
      </c>
      <c r="Q13" s="21"/>
      <c r="R13" s="21" t="inlineStr">
        <is>
          <t>23/085-И-ТХ-ТЧ, лист 4</t>
        </is>
      </c>
    </row>
    <row r="14" spans="1:18" ht="178.5">
      <c r="A14" s="17">
        <v>2</v>
      </c>
      <c r="B14" s="107">
        <v>2</v>
      </c>
      <c r="C14" s="107"/>
      <c r="D14" s="107" t="inlineStr">
        <is>
          <t>4.3-25-7
Поправка: Гл.4.Прил.2.2.п.2.2.29_04.00.01.35.003</t>
        </is>
      </c>
      <c r="E14" s="107"/>
      <c r="F14" s="107" t="inlineStr">
        <is>
          <t>За каждый 1 м высоты шахты, более или менее указанных в характеристике лифта, добавлять или уменьшать для лифтов со скоростью движения кабины до 1,0 м/с грузоподъемностью 1000 кг (схема управления релейно-контакторная) (к норме 4.3-25-3). Демонтаж</t>
        </is>
      </c>
      <c r="G14" s="108" t="inlineStr">
        <is>
          <t>1 м</t>
        </is>
      </c>
      <c r="H14" s="108"/>
      <c r="I14" s="109">
        <v>-32.549999999999997</v>
      </c>
      <c r="J14" s="22">
        <f t="shared" si="0"/>
        <v>-32.55</v>
      </c>
      <c r="K14" s="2"/>
      <c r="L14" s="106">
        <v>-233562.33</v>
      </c>
      <c r="M14" s="2"/>
      <c r="N14" s="2">
        <f t="shared" si="1"/>
        <v>-233562.33</v>
      </c>
      <c r="O14" s="2">
        <f t="shared" si="2"/>
        <v>-233562.33</v>
      </c>
      <c r="P14" s="113" t="inlineStr">
        <is>
          <t>Поправка к расценке на демонтаж учтена по фактической высоте шахты согласно заданию на установку лифта. Поправка на высоту шахты к норме 4.3-25-3 (1000 кг) — 4.3-25-7 (ТСН-2001.4, ред. Доп.81). НР/СП без понижения: ТСН-2001.12 п.3.4.6 абз.4, 8-0 п.9; объект не эксплуатируется (ПОС, стр.8).</t>
        </is>
      </c>
      <c r="Q14" s="21"/>
      <c r="R14" s="21" t="inlineStr">
        <is>
          <t>23/085-И-ТХ, приложение А, лист 28</t>
        </is>
      </c>
    </row>
    <row r="15" spans="1:18" ht="178.5">
      <c r="A15" s="17">
        <v>3</v>
      </c>
      <c r="B15" s="107">
        <v>3</v>
      </c>
      <c r="C15" s="107"/>
      <c r="D15" s="107" t="s">
        <v>25</v>
      </c>
      <c r="E15" s="107"/>
      <c r="F15" s="107" t="s">
        <v>26</v>
      </c>
      <c r="G15" s="108" t="s">
        <v>35</v>
      </c>
      <c r="H15" s="108"/>
      <c r="I15" s="109">
        <v>-8</v>
      </c>
      <c r="J15" s="22">
        <f t="shared" si="0"/>
        <v>-8</v>
      </c>
      <c r="K15" s="2"/>
      <c r="L15" s="106">
        <v>-241803.69</v>
      </c>
      <c r="M15" s="2"/>
      <c r="N15" s="2">
        <f t="shared" si="1"/>
        <v>-241803.69</v>
      </c>
      <c r="O15" s="2">
        <f t="shared" si="2"/>
        <v>-241803.69</v>
      </c>
      <c r="P15" s="113" t="inlineStr">
        <is>
          <t>Поправка к расценке на демонтаж учтена для 4 остановок согласно заданию на установку лифта. НР/СП без понижения: ТСН-2001.12 п.3.4.6 абз.4, 8-0 п.9; объект не эксплуатируется (ПОС, стр.8).</t>
        </is>
      </c>
      <c r="Q15" s="21"/>
      <c r="R15" s="21" t="inlineStr">
        <is>
          <t>23/085-И-ТХ, приложение А, лист 28</t>
        </is>
      </c>
    </row>
    <row r="16" spans="1:18" ht="114.75">
      <c r="A16" s="17">
        <v>4</v>
      </c>
      <c r="B16" s="107">
        <v>4</v>
      </c>
      <c r="C16" s="107"/>
      <c r="D16" s="107" t="s">
        <v>36</v>
      </c>
      <c r="E16" s="107"/>
      <c r="F16" s="107" t="s">
        <v>27</v>
      </c>
      <c r="G16" s="108" t="s">
        <v>33</v>
      </c>
      <c r="H16" s="108"/>
      <c r="I16" s="109">
        <v>1</v>
      </c>
      <c r="J16" s="50">
        <f t="shared" si="0"/>
        <v>1</v>
      </c>
      <c r="K16" s="2"/>
      <c r="L16" s="2">
        <v>2409100.43</v>
      </c>
      <c r="M16" s="2"/>
      <c r="N16" s="2">
        <f t="shared" si="1"/>
        <v>2409100.43</v>
      </c>
      <c r="O16" s="2">
        <f t="shared" si="2"/>
        <v>2409100.43</v>
      </c>
      <c r="P16" s="113" t="inlineStr">
        <is>
          <t>Добавлен монтаж пассажирского лифта грузоподъёмностью 630 кг по откорректированной ПД. НР/СП без понижения: ТСН-2001.12 п.3.4.6 абз.4, 8-0 п.9; объект не эксплуатируется (ПОС, стр.8).</t>
        </is>
      </c>
      <c r="Q16" s="21"/>
      <c r="R16" s="21" t="inlineStr">
        <is>
          <t>23/085-И-ТХ, приложение А, лист 28</t>
        </is>
      </c>
    </row>
    <row r="17" spans="1:18" ht="178.5">
      <c r="A17" s="17">
        <v>5</v>
      </c>
      <c r="B17" s="107">
        <v>5</v>
      </c>
      <c r="C17" s="107"/>
      <c r="D17" s="107" t="s">
        <v>37</v>
      </c>
      <c r="E17" s="107"/>
      <c r="F17" s="107" t="s">
        <v>28</v>
      </c>
      <c r="G17" s="108" t="s">
        <v>35</v>
      </c>
      <c r="H17" s="108"/>
      <c r="I17" s="109">
        <v>-8</v>
      </c>
      <c r="J17" s="22">
        <f t="shared" si="0"/>
        <v>-8</v>
      </c>
      <c r="K17" s="2"/>
      <c r="L17" s="106">
        <v>-745085.19</v>
      </c>
      <c r="M17" s="2"/>
      <c r="N17" s="2">
        <f t="shared" si="1"/>
        <v>-745085.19</v>
      </c>
      <c r="O17" s="2">
        <f t="shared" si="2"/>
        <v>-745085.19</v>
      </c>
      <c r="P17" s="113" t="inlineStr">
        <is>
          <t>Поправка к расценке на монтаж учтена для 4 остановок согласно заданию на установку лифта. НР/СП без понижения: ТСН-2001.12 п.3.4.6 абз.4, 8-0 п.9; объект не эксплуатируется (ПОС, стр.8).</t>
        </is>
      </c>
      <c r="Q17" s="21"/>
      <c r="R17" s="21" t="inlineStr">
        <is>
          <t>23/085-И-ТХ, приложение А, лист 28</t>
        </is>
      </c>
    </row>
    <row r="18" spans="1:18" ht="178.5">
      <c r="A18" s="17">
        <v>6</v>
      </c>
      <c r="B18" s="107">
        <v>6</v>
      </c>
      <c r="C18" s="107"/>
      <c r="D18" s="107" t="s">
        <v>38</v>
      </c>
      <c r="E18" s="107"/>
      <c r="F18" s="107" t="s">
        <v>29</v>
      </c>
      <c r="G18" s="108" t="s">
        <v>34</v>
      </c>
      <c r="H18" s="108"/>
      <c r="I18" s="109">
        <v>-26.55</v>
      </c>
      <c r="J18" s="22">
        <f t="shared" si="0"/>
        <v>-26.55</v>
      </c>
      <c r="K18" s="2"/>
      <c r="L18" s="106">
        <v>-535278.74</v>
      </c>
      <c r="M18" s="2"/>
      <c r="N18" s="2">
        <f t="shared" si="1"/>
        <v>-535278.74</v>
      </c>
      <c r="O18" s="2">
        <f t="shared" si="2"/>
        <v>-535278.74</v>
      </c>
      <c r="P18" s="113" t="inlineStr">
        <is>
          <t>Поправка к расценке на монтаж учтена по фактической высоте шахты согласно заданию на установку лифта. НР/СП без понижения: ТСН-2001.12 п.3.4.6 абз.4, 8-0 п.9; объект не эксплуатируется (ПОС, стр.8).</t>
        </is>
      </c>
      <c r="Q18" s="21"/>
      <c r="R18" s="21" t="inlineStr">
        <is>
          <t>23/085-И-ТХ, приложение А, лист 28</t>
        </is>
      </c>
    </row>
    <row r="19" spans="1:18" ht="102">
      <c r="A19" s="17">
        <v>7</v>
      </c>
      <c r="B19" s="110">
        <v>7</v>
      </c>
      <c r="C19" s="110"/>
      <c r="D19" s="110" t="s">
        <v>39</v>
      </c>
      <c r="E19" s="110"/>
      <c r="F19" s="107" t="s">
        <v>45</v>
      </c>
      <c r="G19" s="111" t="s">
        <v>20</v>
      </c>
      <c r="H19" s="111"/>
      <c r="I19" s="112">
        <v>1</v>
      </c>
      <c r="J19" s="22">
        <f t="shared" si="0"/>
        <v>1</v>
      </c>
      <c r="K19" s="2"/>
      <c r="L19" s="2">
        <v>1774367.77</v>
      </c>
      <c r="M19" s="2"/>
      <c r="N19" s="2">
        <f t="shared" si="1"/>
        <v>1774367.77</v>
      </c>
      <c r="O19" s="2">
        <f t="shared" si="2"/>
        <v>1774367.77</v>
      </c>
      <c r="P19" s="113" t="inlineStr">
        <is>
          <t>Добавлено лифтовое оборудование OSTEN ELT-P HSS 630 MR по откорректированной ПД.</t>
        </is>
      </c>
      <c r="Q19" s="21"/>
      <c r="R19" s="21" t="inlineStr">
        <is>
          <t>23/085-И-ИОС5-ТЧ, лист 23</t>
        </is>
      </c>
    </row>
    <row r="20" spans="1:18" ht="127.5">
      <c r="A20" s="17">
        <v>8</v>
      </c>
      <c r="B20" s="110">
        <v>8</v>
      </c>
      <c r="C20" s="110"/>
      <c r="D20" s="110" t="s">
        <v>40</v>
      </c>
      <c r="E20" s="110"/>
      <c r="F20" s="107" t="s">
        <v>46</v>
      </c>
      <c r="G20" s="111" t="s">
        <v>20</v>
      </c>
      <c r="H20" s="111"/>
      <c r="I20" s="112">
        <v>1</v>
      </c>
      <c r="J20" s="22">
        <f t="shared" si="0"/>
        <v>1</v>
      </c>
      <c r="K20" s="2"/>
      <c r="L20" s="2">
        <v>15729.42</v>
      </c>
      <c r="M20" s="2"/>
      <c r="N20" s="2">
        <f t="shared" si="1"/>
        <v>15729.42</v>
      </c>
      <c r="O20" s="2">
        <f t="shared" si="2"/>
        <v>15729.42</v>
      </c>
      <c r="P20" s="113" t="inlineStr">
        <is>
          <t>Добавлен контроллер «Обь 7.2» для диспетчеризации лифта по спецификации ПД.</t>
        </is>
      </c>
      <c r="Q20" s="21"/>
      <c r="R20" s="21" t="inlineStr">
        <is>
          <t>23/085-И-ИОС5.СО, лист 7, поз. 161</t>
        </is>
      </c>
    </row>
    <row r="21" spans="1:18" ht="129.75" customHeight="1">
      <c r="A21" s="17">
        <v>9</v>
      </c>
      <c r="B21" s="110">
        <v>9</v>
      </c>
      <c r="C21" s="110"/>
      <c r="D21" s="110" t="s">
        <v>41</v>
      </c>
      <c r="E21" s="110"/>
      <c r="F21" s="107" t="s">
        <v>47</v>
      </c>
      <c r="G21" s="111" t="s">
        <v>20</v>
      </c>
      <c r="H21" s="111"/>
      <c r="I21" s="112">
        <v>1</v>
      </c>
      <c r="J21" s="22">
        <f t="shared" si="0"/>
        <v>1</v>
      </c>
      <c r="K21" s="2"/>
      <c r="L21" s="2">
        <v>4827.33</v>
      </c>
      <c r="M21" s="19"/>
      <c r="N21" s="2">
        <f t="shared" si="1"/>
        <v>4827.33</v>
      </c>
      <c r="O21" s="2">
        <f t="shared" si="2"/>
        <v>4827.33</v>
      </c>
      <c r="P21" s="113" t="inlineStr">
        <is>
          <t>Добавлен выносной модуль управления лифтом по спецификации ПД.</t>
        </is>
      </c>
      <c r="Q21" s="21"/>
      <c r="R21" s="21" t="inlineStr">
        <is>
          <t>23/085-И-ИОС5.СО, лист 7, поз. 162</t>
        </is>
      </c>
    </row>
    <row r="22" spans="1:18" ht="153">
      <c r="A22" s="17">
        <v>10</v>
      </c>
      <c r="B22" s="110">
        <v>10</v>
      </c>
      <c r="C22" s="110"/>
      <c r="D22" s="110" t="s">
        <v>42</v>
      </c>
      <c r="E22" s="110"/>
      <c r="F22" s="107" t="s">
        <v>48</v>
      </c>
      <c r="G22" s="111" t="s">
        <v>20</v>
      </c>
      <c r="H22" s="111"/>
      <c r="I22" s="112">
        <v>1</v>
      </c>
      <c r="J22" s="22">
        <f t="shared" si="0"/>
        <v>1</v>
      </c>
      <c r="K22" s="2"/>
      <c r="L22" s="2">
        <v>14550.32</v>
      </c>
      <c r="M22" s="2"/>
      <c r="N22" s="2">
        <f t="shared" si="1"/>
        <v>14550.32</v>
      </c>
      <c r="O22" s="2">
        <f t="shared" si="2"/>
        <v>14550.32</v>
      </c>
      <c r="P22" s="113" t="inlineStr">
        <is>
          <t>Добавлена цифровая система связи лифта для режима перевозки пожарных подразделений по спецификации ПД.</t>
        </is>
      </c>
      <c r="Q22" s="21"/>
      <c r="R22" s="21" t="inlineStr">
        <is>
          <t>23/085-И-ИОС5.СО, лист 7, поз. 163</t>
        </is>
      </c>
    </row>
    <row r="23" spans="1:18" ht="90" customHeight="1">
      <c r="A23" s="17">
        <v>11</v>
      </c>
      <c r="B23" s="107">
        <v>11</v>
      </c>
      <c r="C23" s="107"/>
      <c r="D23" s="107" t="s">
        <v>43</v>
      </c>
      <c r="E23" s="107"/>
      <c r="F23" s="107" t="s">
        <v>30</v>
      </c>
      <c r="G23" s="108" t="s">
        <v>20</v>
      </c>
      <c r="H23" s="108"/>
      <c r="I23" s="109">
        <v>1</v>
      </c>
      <c r="J23" s="22">
        <f t="shared" si="0"/>
        <v>1</v>
      </c>
      <c r="K23" s="2"/>
      <c r="L23" s="2">
        <v>115.34</v>
      </c>
      <c r="M23" s="2"/>
      <c r="N23" s="2">
        <f t="shared" si="1"/>
        <v>115.34</v>
      </c>
      <c r="O23" s="2">
        <f t="shared" si="2"/>
        <v>115.34</v>
      </c>
      <c r="P23" s="113" t="inlineStr">
        <is>
          <t>Добавлен подвесной кабель связи блоков диспетчеризации с кабиной лифта по спецификации ПД.</t>
        </is>
      </c>
      <c r="Q23" s="21"/>
      <c r="R23" s="21" t="inlineStr">
        <is>
          <t>23/085-И-ИОС5.СО, лист 7, поз. 164</t>
        </is>
      </c>
    </row>
    <row r="24" spans="1:18" ht="63.75">
      <c r="A24" s="17">
        <v>12</v>
      </c>
      <c r="B24" s="107">
        <v>12</v>
      </c>
      <c r="C24" s="107"/>
      <c r="D24" s="107" t="s">
        <v>44</v>
      </c>
      <c r="E24" s="107"/>
      <c r="F24" s="107" t="s">
        <v>31</v>
      </c>
      <c r="G24" s="108" t="s">
        <v>20</v>
      </c>
      <c r="H24" s="108"/>
      <c r="I24" s="109">
        <v>1</v>
      </c>
      <c r="J24" s="22">
        <f t="shared" si="0"/>
        <v>1</v>
      </c>
      <c r="K24" s="2"/>
      <c r="L24" s="2">
        <v>167.16</v>
      </c>
      <c r="M24" s="2"/>
      <c r="N24" s="2">
        <f t="shared" si="1"/>
        <v>167.16</v>
      </c>
      <c r="O24" s="2">
        <f t="shared" si="2"/>
        <v>167.16</v>
      </c>
      <c r="P24" s="113" t="inlineStr">
        <is>
          <t>Добавлен зажим крепления подвесного кабеля КПЛК по спецификации ПД.</t>
        </is>
      </c>
      <c r="Q24" s="21"/>
      <c r="R24" s="21" t="inlineStr">
        <is>
          <t>23/085-И-ИОС5.СО, лист 7, поз. 165</t>
        </is>
      </c>
    </row>
    <row r="25" spans="1:18">
      <c r="A25" s="17"/>
      <c r="B25" s="3"/>
      <c r="C25" s="4"/>
      <c r="D25" s="4"/>
      <c r="E25" s="5"/>
      <c r="F25" s="5"/>
      <c r="G25" s="1"/>
      <c r="H25" s="3"/>
      <c r="I25" s="3"/>
      <c r="J25" s="18"/>
      <c r="K25" s="2"/>
      <c r="L25" s="2"/>
      <c r="M25" s="19"/>
      <c r="N25" s="2"/>
      <c r="O25" s="2"/>
      <c r="P25" s="20"/>
      <c r="Q25" s="23"/>
      <c r="R25" s="23"/>
    </row>
    <row r="26" spans="1:18" s="8" customFormat="1">
      <c r="A26" s="56" t="s">
        <v>18</v>
      </c>
      <c r="B26" s="57"/>
      <c r="C26" s="57"/>
      <c r="D26" s="58"/>
      <c r="E26" s="24"/>
      <c r="F26" s="24"/>
      <c r="G26" s="24"/>
      <c r="H26" s="25"/>
      <c r="I26" s="25"/>
      <c r="J26" s="25"/>
      <c r="K26" s="114">
        <f>SUM(K10:K25)</f>
        <v>0</v>
      </c>
      <c r="L26" s="114">
        <f>SUM(L10:L25)</f>
        <v>3248631.45</v>
      </c>
      <c r="M26" s="115">
        <f>SUM(M10:M25)</f>
        <v>0</v>
      </c>
      <c r="N26" s="114">
        <f>SUM(N10:N25)</f>
        <v>3248631.45</v>
      </c>
      <c r="O26" s="114">
        <f>SUM(O10:O25)</f>
        <v>3248631.45</v>
      </c>
      <c r="P26" s="24"/>
      <c r="Q26" s="24"/>
      <c r="R26" s="24"/>
    </row>
    <row r="28" spans="1:18">
      <c r="B28" s="74" t="s">
        <v>19</v>
      </c>
      <c r="C28" s="74"/>
      <c r="D28" s="74"/>
    </row>
    <row r="30" spans="1:18">
      <c r="L30" s="116">
        <v>3248631.45</v>
      </c>
      <c r="P30" s="24" t="inlineStr">
        <is>
          <t>Контроль: итог ЛСР = Total 02-01-17-Лифтовое-хозяйство-добавленные-r68b.gsfx</t>
        </is>
      </c>
    </row>
    <row r="31" spans="1:18">
      <c r="L31" s="117">
        <f>L30-L26</f>
        <v>0</v>
      </c>
    </row>
  </sheetData>
  <mergeCells count="18">
    <mergeCell ref="B28:D28"/>
    <mergeCell ref="B10:F10"/>
    <mergeCell ref="A6:A7"/>
    <mergeCell ref="B6:B7"/>
    <mergeCell ref="C6:D6"/>
    <mergeCell ref="E6:F6"/>
    <mergeCell ref="B12:J12"/>
    <mergeCell ref="Q6:R6"/>
    <mergeCell ref="K6:N6"/>
    <mergeCell ref="A26:D26"/>
    <mergeCell ref="A1:R1"/>
    <mergeCell ref="A4:H4"/>
    <mergeCell ref="H6:J6"/>
    <mergeCell ref="G6:G7"/>
    <mergeCell ref="O6:O7"/>
    <mergeCell ref="P6:P7"/>
    <mergeCell ref="B11:F11"/>
    <mergeCell ref="B9:F9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2025-09-05T06:33:35Z</cp:lastPrinted>
  <dcterms:created xsi:type="dcterms:W3CDTF">2024-06-20T13:41:56Z</dcterms:created>
  <dcterms:modified xsi:type="dcterms:W3CDTF">2026-06-08T13:43:54Z</dcterms:modified>
</cp:coreProperties>
</file>