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65" windowWidth="6960" windowHeight="11955"/>
  </bookViews>
  <sheets>
    <sheet name="Table 3" sheetId="3" r:id="rId1"/>
  </sheets>
  <definedNames>
    <definedName name="_xlnm.Print_Titles" localSheetId="0">'Table 3'!$8:$8</definedName>
    <definedName name="_xlnm.Print_Area" localSheetId="0">'Table 3'!$A$1:$R$55</definedName>
  </definedNames>
  <calcPr calcId="145621" iterate="1" calcMode="auto" fullCalcOnLoad="1" forceFullCalc="1"/>
</workbook>
</file>

<file path=xl/sharedStrings.xml><?xml version="1.0" encoding="utf-8"?>
<sst xmlns="http://schemas.openxmlformats.org/spreadsheetml/2006/main" count="119" uniqueCount="76">
  <si>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</si>
  <si>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</si>
  <si>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</si>
  <si>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</si>
  <si>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</si>
  <si>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</si>
  <si>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</si>
  <si>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</si>
  <si>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</si>
  <si>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</si>
  <si>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</si>
  <si>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</si>
  <si>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</si>
  <si>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</si>
  <si>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</si>
  <si>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</si>
  <si>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</si>
  <si>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>ШТ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</si>
  <si>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</si>
  <si>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</si>
  <si>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</si>
  <si>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1  ШТ.</t>
  </si>
  <si>
    <t>м</t>
  </si>
  <si>
    <t>1 Т</t>
  </si>
  <si>
    <t>100 м3 грунта</t>
  </si>
  <si>
    <t>Благоустройство</t>
  </si>
  <si>
    <t>Работы по благоустройству сметами 2018 г. не были предусмотрены</t>
  </si>
  <si>
    <t>Устройство покрытий из горячих асфальтобетонных смесей толщиной 4 см комплектом машин</t>
  </si>
  <si>
    <t>Добавляется на каждый 1 см изменения толщины слоя сверх 4 см к позиции 3.27-42-1</t>
  </si>
  <si>
    <t>Устройство подстилающих и выравнивающих слоев оснований из песка</t>
  </si>
  <si>
    <t>Устройство прослойки из нетканого синтетического материала (НСМ) в земляном полотне сплошной</t>
  </si>
  <si>
    <t>Устройство оснований под тротуары из щебня толщиной 12 см</t>
  </si>
  <si>
    <t>Устройство оснований под тротуары из щебня, добавлять или исключать при изменении толщины на 1 см</t>
  </si>
  <si>
    <t>Установка бортовых камней бетонных при других видах покрытий</t>
  </si>
  <si>
    <t>Подготовка почвы для устройства партерного и обыкновенного газонов с внесением растительной земли слоем 15 см механизированным способом</t>
  </si>
  <si>
    <t>Подготовка почвы для устройства партерного и обыкновенного газонов с внесением растительной земли слоем 15 см вручную</t>
  </si>
  <si>
    <t>Подготовка почвы для устройства партерного и обыкновенного газонов на каждые 5 см изменения толщины слоя добавлять или исключать</t>
  </si>
  <si>
    <t>Посев газонов партерных, мавританских, и обыкновенных вручную</t>
  </si>
  <si>
    <t>Монтаж скамеек на металлическом каркасе с облицовкой элементами из дерева с креплением на сварке</t>
  </si>
  <si>
    <t>Монтаж урн металлических с креплением на химических анкерах</t>
  </si>
  <si>
    <t>Монтаж на открытой площадке сосуда или аппарата без механизмов массой 0,5 т</t>
  </si>
  <si>
    <t>Разборка покрытий и оснований асфальтобетонных</t>
  </si>
  <si>
    <t>Разборка покрытий и оснований цементобетонных</t>
  </si>
  <si>
    <t>Механизированная погрузка строительного мусора в автомобили-самосвалы</t>
  </si>
  <si>
    <t>Раздел 1. 07-01-01 ПЗУ</t>
  </si>
  <si>
    <t>Устройство асфальтобетонного покрытия</t>
  </si>
  <si>
    <t>3.27-42-1</t>
  </si>
  <si>
    <t>100 м2 покрытия</t>
  </si>
  <si>
    <t>3.27-43-1</t>
  </si>
  <si>
    <t>3.27-12-1</t>
  </si>
  <si>
    <t>100 м3 материала основания (в плотном теле)</t>
  </si>
  <si>
    <t>3.27-69-1</t>
  </si>
  <si>
    <t>1000 м2 поверхности</t>
  </si>
  <si>
    <t>Устройство асфальтобетонной отмостки</t>
  </si>
  <si>
    <t>3.27-48-1</t>
  </si>
  <si>
    <t>100 м2 дорожек и тротуаров</t>
  </si>
  <si>
    <t>3.27-48-2</t>
  </si>
  <si>
    <t>3.27-26-2</t>
  </si>
  <si>
    <t>100 м бортового камня</t>
  </si>
  <si>
    <t>Устройство газона по грунту - растительный слой, h= 0,20</t>
  </si>
  <si>
    <t>3.47-26-3</t>
  </si>
  <si>
    <t>100 м2</t>
  </si>
  <si>
    <t>3.47-26-4</t>
  </si>
  <si>
    <t>3.47-26-5</t>
  </si>
  <si>
    <t>3.47-26-6</t>
  </si>
  <si>
    <t>Установка малых архитектурных форм и переносных изделий</t>
  </si>
  <si>
    <t>3.47-95-1</t>
  </si>
  <si>
    <t>3.47-96-2</t>
  </si>
  <si>
    <t>4.37-1-4</t>
  </si>
  <si>
    <t>22.23.13.110. п.1</t>
  </si>
  <si>
    <t>Евроконтейнер 1100 л</t>
  </si>
  <si>
    <t>ДЕМОНТАЖНЫЕ РАБОТЫ</t>
  </si>
  <si>
    <t>6.68-51-4</t>
  </si>
  <si>
    <t>100 м3 конструкций</t>
  </si>
  <si>
    <t>6.68-51-5</t>
  </si>
  <si>
    <t>6.68-13-1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</si>
</sst>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5">
    <numFmt numFmtId="164" formatCode="_-* #,##0.00_-;\-* #,##0.00_-;_-* &quot;-&quot;??_-;_-@_-"/>
    <numFmt numFmtId="165" formatCode="0.0000"/>
    <numFmt numFmtId="166" formatCode="0.000"/>
    <numFmt numFmtId="167" formatCode="0.0"/>
    <numFmt numFmtId="168" formatCode="#,##0.00;[Red]\-\ #,##0.00"/>
  </numFmts>
  <fonts count="58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b/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163">
    <xf numFmtId="0" fontId="0" fillId="0" borderId="0" xfId="0" applyAlignment="1">
      <alignment horizontal="left" vertical="top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4" fontId="5" fillId="0" borderId="6" xfId="1" applyFont="1" applyFill="1" applyBorder="1" applyAlignment="1">
      <alignment horizontal="left" vertical="top"/>
    </xf>
    <xf numFmtId="164" fontId="42" fillId="0" borderId="6" xfId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3" fillId="0" borderId="0" xfId="40"/>
    <xf numFmtId="0" fontId="46" fillId="0" borderId="0" xfId="40" applyNumberFormat="1" applyFont="1" applyFill="1" applyBorder="1" applyAlignment="1" applyProtection="1"/>
    <xf numFmtId="0" fontId="48" fillId="0" borderId="0" xfId="40" applyNumberFormat="1" applyFont="1" applyFill="1" applyBorder="1" applyAlignment="1" applyProtection="1"/>
    <xf numFmtId="0" fontId="48" fillId="0" borderId="0" xfId="40" applyNumberFormat="1" applyFont="1" applyFill="1" applyBorder="1" applyAlignment="1" applyProtection="1">
      <alignment vertical="center"/>
    </xf>
    <xf numFmtId="0" fontId="48" fillId="0" borderId="6" xfId="40" applyNumberFormat="1" applyFont="1" applyFill="1" applyBorder="1" applyAlignment="1" applyProtection="1">
      <alignment horizontal="center" vertical="center"/>
    </xf>
    <xf numFmtId="0" fontId="48" fillId="0" borderId="6" xfId="40" applyNumberFormat="1" applyFont="1" applyFill="1" applyBorder="1" applyAlignment="1" applyProtection="1">
      <alignment horizontal="left" vertical="top" wrapText="1"/>
    </xf>
    <xf numFmtId="0" fontId="48" fillId="0" borderId="6" xfId="40" applyNumberFormat="1" applyFont="1" applyFill="1" applyBorder="1" applyAlignment="1" applyProtection="1">
      <alignment horizontal="center" vertical="top" wrapText="1"/>
    </xf>
    <xf numFmtId="0" fontId="46" fillId="0" borderId="6" xfId="40" applyNumberFormat="1" applyFont="1" applyFill="1" applyBorder="1" applyAlignment="1" applyProtection="1">
      <alignment horizontal="center" vertical="top" wrapText="1"/>
    </xf>
    <xf numFmtId="0" fontId="48" fillId="0" borderId="6" xfId="40" applyNumberFormat="1" applyFont="1" applyFill="1" applyBorder="1" applyAlignment="1" applyProtection="1">
      <alignment horizontal="center" vertical="center" wrapText="1"/>
    </xf>
    <xf numFmtId="0" fontId="48" fillId="0" borderId="6" xfId="40" applyNumberFormat="1" applyFont="1" applyFill="1" applyBorder="1" applyAlignment="1" applyProtection="1">
      <alignment vertical="top" wrapText="1"/>
    </xf>
    <xf numFmtId="0" fontId="46" fillId="0" borderId="0" xfId="40" applyNumberFormat="1" applyFont="1" applyFill="1" applyBorder="1" applyAlignment="1" applyProtection="1">
      <alignment horizontal="right" vertical="top"/>
    </xf>
    <xf numFmtId="0" fontId="44" fillId="0" borderId="0" xfId="40" applyNumberFormat="1" applyFont="1" applyFill="1" applyBorder="1" applyAlignment="1" applyProtection="1">
      <alignment horizontal="left" vertical="top" wrapText="1"/>
    </xf>
    <xf numFmtId="1" fontId="48" fillId="0" borderId="6" xfId="40" applyNumberFormat="1" applyFont="1" applyFill="1" applyBorder="1" applyAlignment="1" applyProtection="1">
      <alignment horizontal="center" vertical="top" wrapText="1"/>
    </xf>
    <xf numFmtId="0" fontId="48" fillId="0" borderId="6" xfId="40" applyNumberFormat="1" applyFont="1" applyFill="1" applyBorder="1" applyAlignment="1" applyProtection="1"/>
    <xf numFmtId="2" fontId="48" fillId="0" borderId="6" xfId="40" applyNumberFormat="1" applyFont="1" applyFill="1" applyBorder="1" applyAlignment="1" applyProtection="1">
      <alignment horizontal="center" vertical="top" wrapText="1"/>
    </xf>
    <xf numFmtId="0" fontId="51" fillId="0" borderId="0" xfId="40" applyNumberFormat="1" applyFont="1" applyFill="1" applyBorder="1" applyAlignment="1" applyProtection="1"/>
    <xf numFmtId="0" fontId="50" fillId="0" borderId="0" xfId="40" applyNumberFormat="1" applyFont="1" applyFill="1" applyBorder="1" applyAlignment="1" applyProtection="1"/>
    <xf numFmtId="0" fontId="43" fillId="0" borderId="0" xfId="40" applyNumberFormat="1" applyFont="1" applyFill="1" applyBorder="1" applyAlignment="1" applyProtection="1">
      <alignment horizontal="left" vertical="top" wrapText="1"/>
    </xf>
    <xf numFmtId="0" fontId="47" fillId="0" borderId="0" xfId="2" applyFont="1"/>
    <xf numFmtId="0" fontId="31" fillId="0" borderId="0" xfId="2"/>
    <xf numFmtId="0" fontId="52" fillId="0" borderId="0" xfId="2" applyFont="1"/>
    <xf numFmtId="0" fontId="53" fillId="0" borderId="5" xfId="2" applyFont="1" applyBorder="1" applyAlignment="1">
      <alignment horizontal="center" wrapText="1"/>
    </xf>
    <xf numFmtId="0" fontId="52" fillId="0" borderId="0" xfId="2" applyFont="1" applyBorder="1" applyAlignment="1">
      <alignment horizontal="left" wrapText="1"/>
    </xf>
    <xf numFmtId="0" fontId="52" fillId="0" borderId="0" xfId="2" applyFont="1" applyAlignment="1">
      <alignment horizontal="center" vertical="center" wrapText="1"/>
    </xf>
    <xf numFmtId="168" fontId="45" fillId="0" borderId="0" xfId="2" applyNumberFormat="1" applyFont="1"/>
    <xf numFmtId="0" fontId="45" fillId="0" borderId="0" xfId="2" applyFont="1"/>
    <xf numFmtId="168" fontId="52" fillId="0" borderId="0" xfId="2" applyNumberFormat="1" applyFont="1"/>
    <xf numFmtId="0" fontId="52" fillId="0" borderId="0" xfId="2" applyFont="1" applyAlignment="1">
      <alignment horizontal="left"/>
    </xf>
    <xf numFmtId="0" fontId="52" fillId="0" borderId="5" xfId="2" applyFont="1" applyBorder="1" applyAlignment="1">
      <alignment horizontal="left" wrapText="1"/>
    </xf>
    <xf numFmtId="168" fontId="31" fillId="0" borderId="0" xfId="2" applyNumberFormat="1"/>
    <xf numFmtId="0" fontId="52" fillId="0" borderId="5" xfId="2" applyFont="1" applyBorder="1"/>
    <xf numFmtId="164" fontId="4" fillId="0" borderId="0" xfId="1" applyFont="1" applyFill="1" applyAlignmen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4" fontId="41" fillId="0" borderId="0" xfId="0" applyNumberFormat="1" applyFont="1" applyFill="1" applyAlignment="1">
      <alignment horizontal="center" vertical="top"/>
    </xf>
    <xf numFmtId="0" fontId="44" fillId="0" borderId="13" xfId="40" applyNumberFormat="1" applyFont="1" applyFill="1" applyBorder="1" applyAlignment="1" applyProtection="1">
      <alignment horizontal="left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0" fontId="44" fillId="0" borderId="14" xfId="40" applyNumberFormat="1" applyFont="1" applyFill="1" applyBorder="1" applyAlignment="1" applyProtection="1">
      <alignment horizontal="left" vertical="top" wrapText="1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2" fontId="39" fillId="0" borderId="6" xfId="40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52" fillId="0" borderId="6" xfId="2" applyFont="1" applyBorder="1" applyAlignment="1">
      <alignment horizontal="center" vertical="center" wrapText="1"/>
    </xf>
    <xf numFmtId="0" fontId="52" fillId="0" borderId="12" xfId="2" applyFont="1" applyBorder="1" applyAlignment="1">
      <alignment horizontal="center" vertical="center" wrapText="1"/>
    </xf>
    <xf numFmtId="0" fontId="45" fillId="0" borderId="0" xfId="2" applyFont="1" applyAlignment="1">
      <alignment vertical="top"/>
    </xf>
    <xf numFmtId="0" fontId="55" fillId="0" borderId="0" xfId="2" applyFont="1"/>
    <xf numFmtId="0" fontId="56" fillId="0" borderId="0" xfId="2" applyFont="1" applyAlignment="1">
      <alignment vertical="top"/>
    </xf>
    <xf numFmtId="0" fontId="48" fillId="0" borderId="0" xfId="40" applyNumberFormat="1" applyFont="1" applyFill="1" applyBorder="1" applyAlignment="1" applyProtection="1">
      <alignment horizontal="right"/>
    </xf>
    <xf numFmtId="0" fontId="49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166" fontId="48" fillId="0" borderId="6" xfId="40" applyNumberFormat="1" applyFont="1" applyFill="1" applyBorder="1" applyAlignment="1" applyProtection="1">
      <alignment horizontal="center" vertical="top" wrapText="1"/>
    </xf>
    <xf numFmtId="165" fontId="48" fillId="0" borderId="6" xfId="40" applyNumberFormat="1" applyFont="1" applyFill="1" applyBorder="1" applyAlignment="1" applyProtection="1">
      <alignment horizontal="center" vertical="top" wrapText="1"/>
    </xf>
    <xf numFmtId="0" fontId="50" fillId="0" borderId="0" xfId="40" applyNumberFormat="1" applyFont="1" applyFill="1" applyBorder="1" applyAlignment="1" applyProtection="1">
      <alignment horizontal="center"/>
    </xf>
    <xf numFmtId="0" fontId="48" fillId="0" borderId="0" xfId="40" applyNumberFormat="1" applyFont="1" applyFill="1" applyBorder="1" applyAlignment="1" applyProtection="1">
      <alignment horizontal="center"/>
    </xf>
    <xf numFmtId="0" fontId="50" fillId="0" borderId="0" xfId="40" applyNumberFormat="1" applyFont="1" applyFill="1" applyBorder="1" applyAlignment="1" applyProtection="1">
      <alignment horizontal="center" vertical="top"/>
    </xf>
    <xf numFmtId="166" fontId="39" fillId="0" borderId="6" xfId="40" applyNumberFormat="1" applyFont="1" applyFill="1" applyBorder="1" applyAlignment="1" applyProtection="1">
      <alignment horizontal="center" vertical="top" wrapText="1"/>
    </xf>
    <xf numFmtId="165" fontId="39" fillId="0" borderId="6" xfId="40" applyNumberFormat="1" applyFont="1" applyFill="1" applyBorder="1" applyAlignment="1" applyProtection="1">
      <alignment horizontal="center" vertical="top" wrapText="1"/>
    </xf>
    <xf numFmtId="168" fontId="45" fillId="0" borderId="11" xfId="2" applyNumberFormat="1" applyFont="1" applyBorder="1" applyAlignment="1">
      <alignment horizontal="right" vertical="top"/>
    </xf>
    <xf numFmtId="168" fontId="45" fillId="0" borderId="0" xfId="2" applyNumberFormat="1" applyFont="1" applyAlignment="1">
      <alignment horizontal="right" vertical="top"/>
    </xf>
    <xf numFmtId="168" fontId="56" fillId="0" borderId="11" xfId="2" applyNumberFormat="1" applyFont="1" applyBorder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168" fontId="45" fillId="0" borderId="0" xfId="0" applyNumberFormat="1" applyFont="1" applyFill="1" applyAlignment="1">
      <alignment horizontal="right"/>
    </xf>
    <xf numFmtId="0" fontId="45" fillId="0" borderId="0" xfId="0" applyFont="1" applyFill="1" applyAlignment="1">
      <alignment horizontal="right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52" fillId="0" borderId="0" xfId="2" applyFont="1" applyAlignment="1">
      <alignment horizontal="right"/>
    </xf>
    <xf numFmtId="0" fontId="53" fillId="0" borderId="5" xfId="2" applyFont="1" applyBorder="1" applyAlignment="1">
      <alignment horizontal="center" wrapText="1"/>
    </xf>
    <xf numFmtId="0" fontId="47" fillId="0" borderId="11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49" fillId="0" borderId="5" xfId="2" applyFont="1" applyBorder="1" applyAlignment="1">
      <alignment horizontal="center" wrapText="1"/>
    </xf>
    <xf numFmtId="0" fontId="47" fillId="0" borderId="0" xfId="2" applyFont="1" applyAlignment="1">
      <alignment horizontal="center" wrapText="1"/>
    </xf>
    <xf numFmtId="0" fontId="31" fillId="0" borderId="0" xfId="2" applyAlignment="1"/>
    <xf numFmtId="0" fontId="52" fillId="0" borderId="5" xfId="2" applyFont="1" applyBorder="1" applyAlignment="1">
      <alignment horizontal="left" wrapText="1"/>
    </xf>
    <xf numFmtId="0" fontId="45" fillId="0" borderId="0" xfId="2" applyFont="1" applyAlignment="1">
      <alignment horizontal="left"/>
    </xf>
    <xf numFmtId="0" fontId="52" fillId="0" borderId="0" xfId="2" applyFont="1" applyAlignment="1">
      <alignment horizontal="left"/>
    </xf>
    <xf numFmtId="0" fontId="52" fillId="0" borderId="0" xfId="2" applyFont="1" applyFill="1" applyAlignment="1">
      <alignment horizontal="left"/>
    </xf>
    <xf numFmtId="0" fontId="52" fillId="0" borderId="0" xfId="39" applyFont="1" applyFill="1" applyAlignment="1">
      <alignment horizontal="left"/>
    </xf>
    <xf numFmtId="0" fontId="54" fillId="0" borderId="0" xfId="2" applyFont="1" applyAlignment="1">
      <alignment horizontal="center" vertical="top" wrapText="1"/>
    </xf>
    <xf numFmtId="0" fontId="57" fillId="0" borderId="0" xfId="2" applyFont="1" applyAlignment="1">
      <alignment horizontal="left" wrapText="1"/>
    </xf>
    <xf numFmtId="168" fontId="45" fillId="0" borderId="11" xfId="2" applyNumberFormat="1" applyFont="1" applyBorder="1" applyAlignment="1">
      <alignment horizontal="right" vertical="top"/>
    </xf>
    <xf numFmtId="168" fontId="45" fillId="0" borderId="0" xfId="2" applyNumberFormat="1" applyFont="1" applyAlignment="1">
      <alignment horizontal="right" vertical="top"/>
    </xf>
    <xf numFmtId="168" fontId="56" fillId="0" borderId="11" xfId="2" applyNumberFormat="1" applyFont="1" applyBorder="1" applyAlignment="1">
      <alignment horizontal="right" vertical="top"/>
    </xf>
    <xf numFmtId="0" fontId="45" fillId="0" borderId="0" xfId="2" applyFont="1" applyAlignment="1">
      <alignment horizontal="left" wrapText="1"/>
    </xf>
    <xf numFmtId="0" fontId="45" fillId="0" borderId="0" xfId="2" applyFont="1" applyAlignment="1">
      <alignment horizontal="right" vertical="top"/>
    </xf>
    <xf numFmtId="0" fontId="52" fillId="0" borderId="0" xfId="2" applyFont="1" applyAlignment="1">
      <alignment horizontal="left" wrapText="1"/>
    </xf>
    <xf numFmtId="168" fontId="52" fillId="0" borderId="0" xfId="2" applyNumberFormat="1" applyFont="1" applyAlignment="1">
      <alignment horizontal="right"/>
    </xf>
    <xf numFmtId="0" fontId="52" fillId="0" borderId="0" xfId="2" applyFont="1" applyAlignment="1">
      <alignment horizontal="right" vertical="center"/>
    </xf>
    <xf numFmtId="0" fontId="48" fillId="0" borderId="0" xfId="40" applyNumberFormat="1" applyFont="1" applyFill="1" applyBorder="1" applyAlignment="1" applyProtection="1">
      <alignment horizontal="left" vertical="top" wrapText="1"/>
    </xf>
    <xf numFmtId="167" fontId="48" fillId="0" borderId="6" xfId="40" applyNumberFormat="1" applyFont="1" applyFill="1" applyBorder="1" applyAlignment="1" applyProtection="1">
      <alignment horizontal="center" vertical="top" wrapText="1"/>
    </xf>
    <xf numFmtId="0" fontId="48" fillId="0" borderId="7" xfId="40" applyNumberFormat="1" applyFont="1" applyFill="1" applyBorder="1" applyAlignment="1" applyProtection="1">
      <alignment horizontal="left" vertical="top" wrapText="1"/>
    </xf>
    <xf numFmtId="0" fontId="48" fillId="0" borderId="9" xfId="40" applyNumberFormat="1" applyFont="1" applyFill="1" applyBorder="1" applyAlignment="1" applyProtection="1">
      <alignment horizontal="left" vertical="top" wrapText="1"/>
    </xf>
    <xf numFmtId="0" fontId="48" fillId="0" borderId="8" xfId="40" applyNumberFormat="1" applyFont="1" applyFill="1" applyBorder="1" applyAlignment="1" applyProtection="1">
      <alignment horizontal="left" vertical="top" wrapText="1"/>
    </xf>
    <xf numFmtId="0" fontId="39" fillId="0" borderId="9" xfId="40" applyNumberFormat="1" applyFont="1" applyFill="1" applyBorder="1" applyAlignment="1" applyProtection="1">
      <alignment horizontal="left" vertical="top" wrapText="1"/>
    </xf>
    <xf numFmtId="167" fontId="39" fillId="0" borderId="6" xfId="40" applyNumberFormat="1" applyFont="1" applyFill="1" applyBorder="1" applyAlignment="1" applyProtection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4" fontId="41" fillId="0" borderId="0" xfId="0" applyNumberFormat="1" applyFont="1" applyFill="1" applyAlignmen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59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B10" sqref="B10:F10"/>
    </sheetView>
  </sheetViews>
  <sheetFormatPr defaultColWidth="9.33203125" defaultRowHeight="12.75"/>
  <cols>
    <col min="1" max="1" width="5.33203125" style="10" customWidth="1"/>
    <col min="2" max="2" width="8.6640625" style="10" customWidth="1"/>
    <col min="3" max="4" width="12.1640625" style="10" customWidth="1"/>
    <col min="5" max="5" width="21.33203125" style="10" customWidth="1"/>
    <col min="6" max="6" width="25.1640625" style="10" customWidth="1"/>
    <col min="7" max="7" width="9.6640625" style="10" customWidth="1"/>
    <col min="8" max="8" width="16.83203125" style="10" customWidth="1"/>
    <col min="9" max="9" width="14.83203125" style="10" customWidth="1"/>
    <col min="10" max="10" width="14.1640625" style="10" customWidth="1"/>
    <col min="11" max="11" width="16" style="10" customWidth="1"/>
    <col min="12" max="12" width="17.33203125" style="10" customWidth="1"/>
    <col min="13" max="13" width="21.1640625" style="10" customWidth="1"/>
    <col min="14" max="14" width="17" style="10" customWidth="1"/>
    <col min="15" max="15" width="16.83203125" style="10" customWidth="1"/>
    <col min="16" max="16" width="16" style="10" customWidth="1"/>
    <col min="17" max="17" width="14.5" style="10" customWidth="1"/>
    <col min="18" max="18" width="16.1640625" style="10" customWidth="1"/>
    <col min="19" max="16384" width="9.33203125" style="10"/>
  </cols>
  <sheetData>
    <row r="1" spans="1:18" ht="42" customHeight="1">
      <c r="A1" s="92" t="s">
        <v>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3"/>
      <c r="Q2" s="13"/>
      <c r="R2" s="13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3"/>
      <c r="Q3" s="13"/>
      <c r="R3" s="13"/>
    </row>
    <row r="4" spans="1:18" ht="20.25" customHeight="1">
      <c r="A4" s="92" t="s">
        <v>25</v>
      </c>
      <c r="B4" s="92"/>
      <c r="C4" s="92"/>
      <c r="D4" s="92"/>
      <c r="E4" s="92"/>
      <c r="F4" s="92"/>
      <c r="G4" s="92"/>
      <c r="H4" s="92"/>
      <c r="I4" s="11"/>
      <c r="J4" s="11"/>
      <c r="K4" s="11"/>
      <c r="L4" s="11"/>
      <c r="M4" s="12"/>
      <c r="N4" s="12"/>
      <c r="O4" s="12"/>
      <c r="P4" s="13"/>
      <c r="Q4" s="13"/>
      <c r="R4" s="13"/>
    </row>
    <row r="6" spans="1:18">
      <c r="A6" s="99" t="s">
        <v>0</v>
      </c>
      <c r="B6" s="101" t="s">
        <v>1</v>
      </c>
      <c r="C6" s="103" t="s">
        <v>6</v>
      </c>
      <c r="D6" s="104"/>
      <c r="E6" s="105" t="s">
        <v>7</v>
      </c>
      <c r="F6" s="106"/>
      <c r="G6" s="116" t="s">
        <v>16</v>
      </c>
      <c r="H6" s="113" t="s">
        <v>8</v>
      </c>
      <c r="I6" s="114"/>
      <c r="J6" s="115"/>
      <c r="K6" s="118" t="s">
        <v>15</v>
      </c>
      <c r="L6" s="119"/>
      <c r="M6" s="119"/>
      <c r="N6" s="120"/>
      <c r="O6" s="107" t="s">
        <v>9</v>
      </c>
      <c r="P6" s="109" t="s">
        <v>13</v>
      </c>
      <c r="Q6" s="111" t="s">
        <v>14</v>
      </c>
      <c r="R6" s="112"/>
    </row>
    <row r="7" spans="1:18" ht="69.75" customHeight="1">
      <c r="A7" s="100"/>
      <c r="B7" s="102"/>
      <c r="C7" s="7" t="s">
        <v>3</v>
      </c>
      <c r="D7" s="7" t="s">
        <v>2</v>
      </c>
      <c r="E7" s="14" t="s">
        <v>3</v>
      </c>
      <c r="F7" s="15" t="s">
        <v>10</v>
      </c>
      <c r="G7" s="117"/>
      <c r="H7" s="14" t="s">
        <v>3</v>
      </c>
      <c r="I7" s="8" t="s">
        <v>11</v>
      </c>
      <c r="J7" s="15" t="s">
        <v>10</v>
      </c>
      <c r="K7" s="14" t="s">
        <v>3</v>
      </c>
      <c r="L7" s="8" t="s">
        <v>12</v>
      </c>
      <c r="M7" s="9" t="s">
        <v>4</v>
      </c>
      <c r="N7" s="15" t="s">
        <v>10</v>
      </c>
      <c r="O7" s="108"/>
      <c r="P7" s="110"/>
      <c r="Q7" s="14" t="s">
        <v>3</v>
      </c>
      <c r="R7" s="15" t="s">
        <v>10</v>
      </c>
    </row>
    <row r="8" spans="1:18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ht="46.5" customHeight="1">
      <c r="A9" s="96" t="s">
        <v>26</v>
      </c>
      <c r="B9" s="97"/>
      <c r="C9" s="97"/>
      <c r="D9" s="97"/>
      <c r="E9" s="97"/>
      <c r="F9" s="97"/>
      <c r="G9" s="97"/>
      <c r="H9" s="98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33.75" customHeight="1">
      <c r="A10" s="17"/>
      <c r="B10" s="94" t="inlineStr">
        <is>
          <t>Новые работы
ЛС № 07-01-01_доб.</t>
        </is>
      </c>
      <c r="C10" s="95"/>
      <c r="D10" s="95"/>
      <c r="E10" s="95"/>
      <c r="F10" s="95"/>
      <c r="G10" s="1"/>
      <c r="H10" s="3"/>
      <c r="I10" s="3"/>
      <c r="J10" s="20"/>
      <c r="K10" s="2"/>
      <c r="L10" s="2"/>
      <c r="M10" s="21"/>
      <c r="N10" s="2"/>
      <c r="O10" s="2"/>
      <c r="P10" s="18"/>
      <c r="Q10" s="19"/>
      <c r="R10" s="19"/>
    </row>
    <row r="11" spans="1:18" ht="29.25" customHeight="1">
      <c r="B11" s="126" t="s">
        <v>44</v>
      </c>
      <c r="C11" s="127"/>
      <c r="D11" s="127"/>
      <c r="E11" s="127"/>
      <c r="F11" s="127"/>
      <c r="G11" s="68"/>
      <c r="H11" s="68"/>
      <c r="I11" s="68"/>
      <c r="J11" s="20"/>
      <c r="K11" s="2"/>
      <c r="L11" s="2"/>
      <c r="M11" s="21"/>
      <c r="N11" s="2"/>
      <c r="O11" s="2"/>
      <c r="P11" s="18"/>
      <c r="Q11" s="22"/>
      <c r="R11" s="22"/>
    </row>
    <row r="12" spans="1:18" ht="22.5" customHeight="1">
      <c r="A12" s="17"/>
      <c r="B12" s="126" t="s">
        <v>45</v>
      </c>
      <c r="C12" s="127"/>
      <c r="D12" s="127"/>
      <c r="E12" s="127"/>
      <c r="F12" s="127"/>
      <c r="G12" s="155"/>
      <c r="H12" s="155"/>
      <c r="I12" s="155"/>
      <c r="J12" s="6"/>
      <c r="K12" s="2"/>
      <c r="L12" s="2"/>
      <c r="M12" s="21"/>
      <c r="N12" s="2"/>
      <c r="O12" s="2"/>
      <c r="P12" s="18"/>
      <c r="Q12" s="19"/>
      <c r="R12" s="19"/>
    </row>
    <row r="13" spans="1:18" s="28" customFormat="1">
      <c r="A13" s="17">
        <v>1</v>
      </c>
      <c r="B13" s="6">
        <v>1</v>
      </c>
      <c r="C13" s="6"/>
      <c r="D13" s="69" t="s">
        <v>46</v>
      </c>
      <c r="E13" s="69"/>
      <c r="F13" s="70" t="s">
        <v>27</v>
      </c>
      <c r="G13" s="71" t="s">
        <v>47</v>
      </c>
      <c r="H13" s="71"/>
      <c r="I13" s="156">
        <v>4.8</v>
      </c>
      <c r="J13" s="6">
        <f t="shared" ref="J12:J35" si="0">H13+I13</f>
        <v>4.8</v>
      </c>
      <c r="K13" s="2"/>
      <c r="L13" s="2">
        <v>324565.38</v>
      </c>
      <c r="M13" s="21"/>
      <c r="N13" s="2">
        <f t="shared" ref="N13:N35" si="1">K13+L13+M13</f>
        <v>324565.38</v>
      </c>
      <c r="O13" s="2">
        <f t="shared" ref="O13:O35" si="2">N13-K13</f>
        <v>324565.38</v>
      </c>
      <c r="P13" s="157" t="inlineStr">
        <is>
          <t>Добавлено устройство верхнего слоя покрытия из горячей мелкозернистой асфальтобетонной смеси тип В марка II на площади 480 м² базовой толщиной 4 см; до проектной толщины 5 см слой доведён строкой 14 (ПЗУ, лист 3, разрез А-2; лист 4, поз. 3).</t>
        </is>
      </c>
      <c r="Q13" s="19"/>
      <c r="R13" s="19" t="inlineStr">
        <is>
          <t>23/85-ПЗУ-ТЧ, листы 3–5; 23/085-И-ПЗУ, листы 3 и 7; 23/085И-ТО-ТЧ, лист 13</t>
        </is>
      </c>
    </row>
    <row r="14" spans="1:18" s="28" customFormat="1" ht="114.75" customHeight="1">
      <c r="A14" s="17">
        <v>2</v>
      </c>
      <c r="B14" s="6">
        <v>2</v>
      </c>
      <c r="C14" s="6"/>
      <c r="D14" s="69" t="s">
        <v>48</v>
      </c>
      <c r="E14" s="69"/>
      <c r="F14" s="70" t="s">
        <v>28</v>
      </c>
      <c r="G14" s="71" t="s">
        <v>47</v>
      </c>
      <c r="H14" s="71"/>
      <c r="I14" s="156">
        <v>4.8</v>
      </c>
      <c r="J14" s="6">
        <f t="shared" si="0"/>
        <v>4.8</v>
      </c>
      <c r="K14" s="2"/>
      <c r="L14" s="2">
        <v>61196.93</v>
      </c>
      <c r="M14" s="21"/>
      <c r="N14" s="2">
        <f t="shared" si="1"/>
        <v>61196.93</v>
      </c>
      <c r="O14" s="2">
        <f t="shared" si="2"/>
        <v>61196.93</v>
      </c>
      <c r="P14" s="157" t="inlineStr">
        <is>
          <t>Добавлен 1 см мелкозернистого асфальтобетона на площади 480 м²: вместе со строкой 13 получается проектная толщина 5 см.</t>
        </is>
      </c>
      <c r="Q14" s="19"/>
      <c r="R14" s="19" t="inlineStr">
        <is>
          <t>23/85-ПЗУ-ТЧ, листы 3–5; 23/085-И-ПЗУ, листы 3 и 7; 23/085И-ТО-ТЧ, лист 13</t>
        </is>
      </c>
    </row>
    <row r="15" spans="1:18" s="28" customFormat="1">
      <c r="A15" s="17">
        <v>3</v>
      </c>
      <c r="B15" s="6">
        <v>3</v>
      </c>
      <c r="C15" s="6"/>
      <c r="D15" s="69" t="s">
        <v>46</v>
      </c>
      <c r="E15" s="69"/>
      <c r="F15" s="70" t="s">
        <v>27</v>
      </c>
      <c r="G15" s="71" t="s">
        <v>47</v>
      </c>
      <c r="H15" s="71"/>
      <c r="I15" s="156">
        <v>4.8</v>
      </c>
      <c r="J15" s="6">
        <f t="shared" si="0"/>
        <v>4.8</v>
      </c>
      <c r="K15" s="2"/>
      <c r="L15" s="2">
        <v>319019.12</v>
      </c>
      <c r="M15" s="21"/>
      <c r="N15" s="2">
        <f t="shared" si="1"/>
        <v>319019.12</v>
      </c>
      <c r="O15" s="2">
        <f t="shared" si="2"/>
        <v>319019.12</v>
      </c>
      <c r="P15" s="157" t="inlineStr">
        <is>
          <t>Добавлено устройство нижнего слоя покрытия из горячей крупнозернистой асфальтобетонной смеси марки II на площади 480 м² базовой толщиной 4 см; добавка до проектной толщины 6 см учтена строкой 16 (ПЗУ, лист 3, разрез А-2).</t>
        </is>
      </c>
      <c r="Q15" s="19"/>
      <c r="R15" s="19" t="inlineStr">
        <is>
          <t>23/85-ПЗУ-ТЧ, листы 3–5; 23/085-И-ПЗУ, листы 3 и 7; 23/085И-ТО-ТЧ, лист 13</t>
        </is>
      </c>
    </row>
    <row r="16" spans="1:18" s="28" customFormat="1">
      <c r="A16" s="17">
        <v>4</v>
      </c>
      <c r="B16" s="6">
        <v>4</v>
      </c>
      <c r="C16" s="6"/>
      <c r="D16" s="69" t="s">
        <v>48</v>
      </c>
      <c r="E16" s="69"/>
      <c r="F16" s="70" t="s">
        <v>28</v>
      </c>
      <c r="G16" s="71" t="s">
        <v>47</v>
      </c>
      <c r="H16" s="71"/>
      <c r="I16" s="156">
        <v>4.8</v>
      </c>
      <c r="J16" s="6">
        <f t="shared" si="0"/>
        <v>4.8</v>
      </c>
      <c r="K16" s="2"/>
      <c r="L16" s="2">
        <v>119618.32</v>
      </c>
      <c r="M16" s="21"/>
      <c r="N16" s="2">
        <f t="shared" si="1"/>
        <v>119618.32</v>
      </c>
      <c r="O16" s="2">
        <f t="shared" si="2"/>
        <v>119618.32</v>
      </c>
      <c r="P16" s="157" t="inlineStr">
        <is>
          <t>Добавлено 2 см крупнозернистого асфальтобетона на площади 480 м² (23,04 т смеси): вместе с базовым слоем 4 см получается проектная толщина 6 см (23/085-И-ПЗУ, лист 3, разрез А-2).</t>
        </is>
      </c>
      <c r="Q16" s="19"/>
      <c r="R16" s="19" t="inlineStr">
        <is>
          <t>23/85-ПЗУ-ТЧ, листы 3–5; 23/085-И-ПЗУ, листы 3 и 7; 23/085И-ТО-ТЧ, лист 13</t>
        </is>
      </c>
    </row>
    <row r="17" spans="1:18" s="28" customFormat="1" ht="102" customHeight="1">
      <c r="A17" s="17">
        <v>5</v>
      </c>
      <c r="B17" s="6">
        <v>5</v>
      </c>
      <c r="C17" s="6"/>
      <c r="D17" s="69" t="s">
        <v>49</v>
      </c>
      <c r="E17" s="69"/>
      <c r="F17" s="70" t="s">
        <v>29</v>
      </c>
      <c r="G17" s="71" t="s">
        <v>50</v>
      </c>
      <c r="H17" s="71"/>
      <c r="I17" s="72">
        <v>1.68</v>
      </c>
      <c r="J17" s="6">
        <f t="shared" si="0"/>
        <v>1.68</v>
      </c>
      <c r="K17" s="2"/>
      <c r="L17" s="2">
        <v>256052.58000000002</v>
      </c>
      <c r="M17" s="21"/>
      <c r="N17" s="2">
        <f t="shared" si="1"/>
        <v>256052.58000000002</v>
      </c>
      <c r="O17" s="2">
        <f t="shared" si="2"/>
        <v>256052.58000000002</v>
      </c>
      <c r="P17" s="157" t="inlineStr">
        <is>
          <t>Добавлено песчаное основание 168 м³: 480 м² × 0,35 м, что точно воспроизводит дорожную конструкцию ПЗУ.</t>
        </is>
      </c>
      <c r="Q17" s="19"/>
      <c r="R17" s="19" t="inlineStr">
        <is>
          <t>23/85-ПЗУ-ТЧ, листы 3–5; 23/085-И-ПЗУ, листы 3 и 7; 23/085И-ТО-ТЧ, лист 13</t>
        </is>
      </c>
    </row>
    <row r="18" spans="1:18" s="28" customFormat="1">
      <c r="A18" s="17">
        <v>6</v>
      </c>
      <c r="B18" s="6">
        <v>6</v>
      </c>
      <c r="C18" s="6"/>
      <c r="D18" s="69" t="s">
        <v>51</v>
      </c>
      <c r="E18" s="69"/>
      <c r="F18" s="70" t="s">
        <v>30</v>
      </c>
      <c r="G18" s="71" t="s">
        <v>52</v>
      </c>
      <c r="H18" s="71"/>
      <c r="I18" s="72">
        <v>0.48</v>
      </c>
      <c r="J18" s="6">
        <f t="shared" si="0"/>
        <v>0.48</v>
      </c>
      <c r="K18" s="2"/>
      <c r="L18" s="2">
        <v>63304.7</v>
      </c>
      <c r="M18" s="21"/>
      <c r="N18" s="2">
        <f t="shared" si="1"/>
        <v>63304.7</v>
      </c>
      <c r="O18" s="2">
        <f t="shared" si="2"/>
        <v>63304.7</v>
      </c>
      <c r="P18" s="157" t="inlineStr">
        <is>
          <t>Добавлены разделительный слой геотекстиля 480 м² и щебёночное основание 72 м³ (480 м² × 0,15 м) под асфальтобетонное покрытие по конструкции А-2 (23/085-И-ПЗУ, лист 3).</t>
        </is>
      </c>
      <c r="Q18" s="19"/>
      <c r="R18" s="19" t="inlineStr">
        <is>
          <t>23/85-ПЗУ-ТЧ, листы 3–5; 23/085-И-ПЗУ, листы 3 и 7; 23/085И-ТО-ТЧ, лист 13</t>
        </is>
      </c>
    </row>
    <row r="19" spans="1:18" s="28" customFormat="1">
      <c r="A19" s="17">
        <v>7</v>
      </c>
      <c r="B19" s="6" t="inlineStr">
        <is>
          <t>13.1</t>
        </is>
      </c>
      <c r="C19" s="6"/>
      <c r="D19" s="69" t="inlineStr">
        <is>
          <t>3.27-12-2</t>
        </is>
      </c>
      <c r="E19" s="69"/>
      <c r="F19" s="70" t="inlineStr">
        <is>
          <t>Устройство подстилающих и выравнивающих слоев оснований из щебня</t>
        </is>
      </c>
      <c r="G19" s="71" t="inlineStr">
        <is>
          <t>100 м3 материала основания (в плотном теле)</t>
        </is>
      </c>
      <c r="H19" s="71"/>
      <c r="I19" s="72">
        <v>0.72</v>
      </c>
      <c r="J19" s="6">
        <f>H19+I19</f>
        <v>0.72</v>
      </c>
      <c r="K19" s="2"/>
      <c r="L19" s="2">
        <v>399972.42</v>
      </c>
      <c r="M19" s="21"/>
      <c r="N19" s="2">
        <f>K19+L19+M19</f>
        <v>399972.42</v>
      </c>
      <c r="O19" s="2">
        <f>N19-K19</f>
        <v>399972.42</v>
      </c>
      <c r="P19" s="157" t="inlineStr">
        <is>
          <t>Добавлено щебёночное основание проезда 72 м³ (480 м² × 0,15 м) по конструкции А-2 (23/085-И-ПЗУ, лист 3: щебёночная смесь ГОСТ 25607-94 — 0,15 м; площадь — лист 7 и 23/085-И-ПЗУ-ТЧ, табл. 2). Материал нормы — открытая группа «Щебень для дорожных работ»: учтён щебень М800–1200 фракции 10–20 мм, как в основании отмостки, 90,72 м³ — 126 м³ на 100 м³ основания (ТСН-2001.3, общие положения сб. 27, прил. 4.1).</t>
        </is>
      </c>
      <c r="Q19" s="19"/>
      <c r="R19" s="19" t="inlineStr">
        <is>
          <t>23/085-И-ПЗУ, листы 3 и 7; 23/85-ПЗУ-ТЧ, табл. 2</t>
        </is>
      </c>
    </row>
    <row r="20" spans="1:18" s="28" customFormat="1" ht="19.5" customHeight="1">
      <c r="A20" s="17"/>
      <c r="B20" s="126" t="s">
        <v>53</v>
      </c>
      <c r="C20" s="127"/>
      <c r="D20" s="127"/>
      <c r="E20" s="127"/>
      <c r="F20" s="155"/>
      <c r="G20" s="155"/>
      <c r="H20" s="155"/>
      <c r="I20" s="155"/>
      <c r="J20" s="6"/>
      <c r="K20" s="2"/>
      <c r="L20" s="2"/>
      <c r="M20" s="21"/>
      <c r="N20" s="2"/>
      <c r="O20" s="2"/>
      <c r="P20" s="18"/>
      <c r="Q20" s="19"/>
      <c r="R20" s="19"/>
    </row>
    <row r="21" spans="1:18" s="28" customFormat="1">
      <c r="A21" s="17">
        <v>8</v>
      </c>
      <c r="B21" s="6">
        <v>7</v>
      </c>
      <c r="C21" s="6"/>
      <c r="D21" s="69" t="s">
        <v>46</v>
      </c>
      <c r="E21" s="69"/>
      <c r="F21" s="70" t="s">
        <v>27</v>
      </c>
      <c r="G21" s="71" t="s">
        <v>47</v>
      </c>
      <c r="H21" s="71"/>
      <c r="I21" s="72">
        <v>0.75</v>
      </c>
      <c r="J21" s="6">
        <f t="shared" si="0"/>
        <v>0.75</v>
      </c>
      <c r="K21" s="2"/>
      <c r="L21" s="2">
        <v>50713.81</v>
      </c>
      <c r="M21" s="21"/>
      <c r="N21" s="2">
        <f t="shared" si="1"/>
        <v>50713.81</v>
      </c>
      <c r="O21" s="2">
        <f t="shared" si="2"/>
        <v>50713.81</v>
      </c>
      <c r="P21" s="157" t="inlineStr">
        <is>
          <t>Добавлено восстановление верхнего слоя отмостки из мелкозернистого асфальтобетона толщиной 4 см на площади 75 м² (23/085-И-ПЗУ, лист 3, разрез «б) отмостки»; лист 4, поз. 5); по проекту — смесь тип В марка III, в сборнике ТСН-2001.1 смесей марки III нет, учтена ближайшая — марка II тип В.</t>
        </is>
      </c>
      <c r="Q21" s="19"/>
      <c r="R21" s="19" t="inlineStr">
        <is>
          <t>23/85-ПЗУ-ТЧ, листы 3–5; 23/085-И-ПЗУ, листы 3, 4 и 7; 23/085-И-ООС2, приложение Г, ведомость работ ПЗУ, поз. 8</t>
        </is>
      </c>
    </row>
    <row r="22" spans="1:18" s="28" customFormat="1">
      <c r="A22" s="17">
        <v>9</v>
      </c>
      <c r="B22" s="6">
        <v>8</v>
      </c>
      <c r="C22" s="6"/>
      <c r="D22" s="69" t="s">
        <v>46</v>
      </c>
      <c r="E22" s="69"/>
      <c r="F22" s="70" t="s">
        <v>27</v>
      </c>
      <c r="G22" s="71" t="s">
        <v>47</v>
      </c>
      <c r="H22" s="71"/>
      <c r="I22" s="72">
        <v>0.75</v>
      </c>
      <c r="J22" s="6">
        <f t="shared" si="0"/>
        <v>0.75</v>
      </c>
      <c r="K22" s="2"/>
      <c r="L22" s="2">
        <v>49847.229999999996</v>
      </c>
      <c r="M22" s="21"/>
      <c r="N22" s="2">
        <f t="shared" si="1"/>
        <v>49847.229999999996</v>
      </c>
      <c r="O22" s="2">
        <f t="shared" si="2"/>
        <v>49847.229999999996</v>
      </c>
      <c r="P22" s="157" t="inlineStr">
        <is>
          <t>Добавлен нижний слой отмостки из крупнозернистого асфальтобетона базовой толщиной 4 см на площади 75 м²; до проектных 6 см — строка 23 (23/085-И-ПЗУ, лист 3, разрез «б) отмостки»); смеси марки III в сборнике ТСН-2001.1 нет, учтена марка II.</t>
        </is>
      </c>
      <c r="Q22" s="19"/>
      <c r="R22" s="19" t="inlineStr">
        <is>
          <t>23/85-ПЗУ-ТЧ, листы 3–5; 23/085-И-ПЗУ, листы 3, 4 и 7; 23/085-И-ООС2, приложение Г, ведомость работ ПЗУ, поз. 8</t>
        </is>
      </c>
    </row>
    <row r="23" spans="1:18" s="28" customFormat="1">
      <c r="A23" s="17">
        <v>10</v>
      </c>
      <c r="B23" s="6">
        <v>9</v>
      </c>
      <c r="C23" s="6"/>
      <c r="D23" s="69" t="s">
        <v>48</v>
      </c>
      <c r="E23" s="69"/>
      <c r="F23" s="70" t="s">
        <v>28</v>
      </c>
      <c r="G23" s="71" t="s">
        <v>47</v>
      </c>
      <c r="H23" s="71"/>
      <c r="I23" s="72">
        <v>0.75</v>
      </c>
      <c r="J23" s="6">
        <f t="shared" si="0"/>
        <v>0.75</v>
      </c>
      <c r="K23" s="2"/>
      <c r="L23" s="2">
        <v>18689.919999999998</v>
      </c>
      <c r="M23" s="21"/>
      <c r="N23" s="2">
        <f t="shared" si="1"/>
        <v>18689.919999999998</v>
      </c>
      <c r="O23" s="2">
        <f t="shared" si="2"/>
        <v>18689.919999999998</v>
      </c>
      <c r="P23" s="157" t="inlineStr">
        <is>
          <t>Добавлено 2 см крупнозернистого асфальтобетона на площади 75 м² (3,6 т смеси): вместе со строкой 22 получается проектная толщина 6 см (23/085-И-ПЗУ, лист 3, разрез «б) отмостки»); смеси марки III в сборнике ТСН-2001.1 нет, учтена марка II.</t>
        </is>
      </c>
      <c r="Q23" s="19"/>
      <c r="R23" s="19" t="inlineStr">
        <is>
          <t>23/85-ПЗУ-ТЧ, листы 3–5; 23/085-И-ПЗУ, листы 3, 4 и 7; 23/085-И-ООС2, приложение Г, ведомость работ ПЗУ, поз. 8</t>
        </is>
      </c>
    </row>
    <row r="24" spans="1:18" s="28" customFormat="1" ht="114.75" customHeight="1">
      <c r="A24" s="17">
        <v>11</v>
      </c>
      <c r="B24" s="6">
        <v>10</v>
      </c>
      <c r="C24" s="6"/>
      <c r="D24" s="69" t="s">
        <v>54</v>
      </c>
      <c r="E24" s="69"/>
      <c r="F24" s="70" t="s">
        <v>31</v>
      </c>
      <c r="G24" s="71" t="s">
        <v>55</v>
      </c>
      <c r="H24" s="71"/>
      <c r="I24" s="72">
        <v>0.75</v>
      </c>
      <c r="J24" s="6">
        <f t="shared" si="0"/>
        <v>0.75</v>
      </c>
      <c r="K24" s="2"/>
      <c r="L24" s="2">
        <v>74610.450000000012</v>
      </c>
      <c r="M24" s="21"/>
      <c r="N24" s="2">
        <f t="shared" si="1"/>
        <v>74610.450000000012</v>
      </c>
      <c r="O24" s="2">
        <f t="shared" si="2"/>
        <v>74610.450000000012</v>
      </c>
      <c r="P24" s="157" t="inlineStr">
        <is>
          <t>Добавлено щебёночное основание отмостки базовой толщиной 12 см на 75 м²; проектные 15 см достигаются строкой 25.</t>
        </is>
      </c>
      <c r="Q24" s="19"/>
      <c r="R24" s="19" t="inlineStr">
        <is>
          <t>23/85-ПЗУ-ТЧ, листы 3–5; 23/085-И-ПЗУ, листы 3, 4 и 7; 23/085-И-ООС2, приложение Г, ведомость работ ПЗУ, поз. 8</t>
        </is>
      </c>
    </row>
    <row r="25" spans="1:18" s="28" customFormat="1" ht="114.75" customHeight="1">
      <c r="A25" s="17">
        <v>12</v>
      </c>
      <c r="B25" s="6">
        <v>11</v>
      </c>
      <c r="C25" s="6"/>
      <c r="D25" s="69" t="s">
        <v>56</v>
      </c>
      <c r="E25" s="69"/>
      <c r="F25" s="70" t="s">
        <v>32</v>
      </c>
      <c r="G25" s="71" t="s">
        <v>55</v>
      </c>
      <c r="H25" s="71"/>
      <c r="I25" s="72">
        <v>0.75</v>
      </c>
      <c r="J25" s="6">
        <f t="shared" si="0"/>
        <v>0.75</v>
      </c>
      <c r="K25" s="2"/>
      <c r="L25" s="2">
        <v>12078.939999999999</v>
      </c>
      <c r="M25" s="21"/>
      <c r="N25" s="2">
        <f t="shared" si="1"/>
        <v>12078.939999999999</v>
      </c>
      <c r="O25" s="2">
        <f t="shared" si="2"/>
        <v>12078.939999999999</v>
      </c>
      <c r="P25" s="157" t="inlineStr">
        <is>
          <t>Добавлена корректировка щебёночного основания отмостки до проектной толщины 15 см на площади 75 м².</t>
        </is>
      </c>
      <c r="Q25" s="19"/>
      <c r="R25" s="19" t="inlineStr">
        <is>
          <t>23/85-ПЗУ-ТЧ, листы 3–5; 23/085-И-ПЗУ, листы 3, 4 и 7; 23/085-И-ООС2, приложение Г, ведомость работ ПЗУ, поз. 8</t>
        </is>
      </c>
    </row>
    <row r="26" spans="1:18" s="28" customFormat="1" ht="114.75" customHeight="1">
      <c r="A26" s="17">
        <v>13</v>
      </c>
      <c r="B26" s="6">
        <v>12</v>
      </c>
      <c r="C26" s="6"/>
      <c r="D26" s="69" t="s">
        <v>49</v>
      </c>
      <c r="E26" s="69"/>
      <c r="F26" s="70" t="s">
        <v>29</v>
      </c>
      <c r="G26" s="71" t="s">
        <v>50</v>
      </c>
      <c r="H26" s="71"/>
      <c r="I26" s="88">
        <v>0.1125</v>
      </c>
      <c r="J26" s="6">
        <f t="shared" si="0"/>
        <v>0.1125</v>
      </c>
      <c r="K26" s="2"/>
      <c r="L26" s="2">
        <v>17146.620000000003</v>
      </c>
      <c r="M26" s="21"/>
      <c r="N26" s="2">
        <f t="shared" si="1"/>
        <v>17146.620000000003</v>
      </c>
      <c r="O26" s="2">
        <f t="shared" si="2"/>
        <v>17146.620000000003</v>
      </c>
      <c r="P26" s="157" t="inlineStr">
        <is>
          <t>Добавлено 11,25 м³ песка под отмостку как первые 15 см слоя на площади 75 м²; оставшиеся 10 см учтены строкой 28.</t>
        </is>
      </c>
      <c r="Q26" s="19"/>
      <c r="R26" s="19" t="inlineStr">
        <is>
          <t>23/85-ПЗУ-ТЧ, листы 3–5; 23/085-И-ПЗУ, листы 3, 4 и 7; 23/085-И-ООС2, приложение Г, ведомость работ ПЗУ, поз. 8</t>
        </is>
      </c>
    </row>
    <row r="27" spans="1:18">
      <c r="A27" s="17">
        <v>14</v>
      </c>
      <c r="B27" s="6">
        <v>13</v>
      </c>
      <c r="C27" s="6"/>
      <c r="D27" s="69" t="s">
        <v>51</v>
      </c>
      <c r="E27" s="69"/>
      <c r="F27" s="70" t="s">
        <v>30</v>
      </c>
      <c r="G27" s="71" t="s">
        <v>52</v>
      </c>
      <c r="H27" s="71"/>
      <c r="I27" s="87">
        <v>0</v>
      </c>
      <c r="J27" s="6">
        <f t="shared" si="0"/>
        <v>0</v>
      </c>
      <c r="K27" s="2"/>
      <c r="L27" s="2">
        <v>0</v>
      </c>
      <c r="M27" s="21"/>
      <c r="N27" s="2">
        <f t="shared" si="1"/>
        <v>0</v>
      </c>
      <c r="O27" s="2">
        <f t="shared" si="2"/>
        <v>0</v>
      </c>
      <c r="P27" s="157" t="inlineStr">
        <is>
          <t>Исключено: в конструкции отмостки (23/085-И-ПЗУ, лист 3, разрез «б») разделительного слоя геотекстиля нет; геотекстиль предусмотрен только под покрытием проезда (разрез А-2, строка 18).</t>
        </is>
      </c>
      <c r="Q27" s="19"/>
      <c r="R27" s="19" t="inlineStr">
        <is>
          <t>23/85-ПЗУ-ТЧ, листы 3–5; 23/085-И-ПЗУ, листы 3, 4 и 7; 23/085-И-ООС2, приложение Г, ведомость работ ПЗУ, поз. 8</t>
        </is>
      </c>
    </row>
    <row r="28" spans="1:18" ht="114.75" customHeight="1">
      <c r="A28" s="17">
        <v>15</v>
      </c>
      <c r="B28" s="6">
        <v>14</v>
      </c>
      <c r="C28" s="6"/>
      <c r="D28" s="69" t="s">
        <v>49</v>
      </c>
      <c r="E28" s="69"/>
      <c r="F28" s="70" t="s">
        <v>29</v>
      </c>
      <c r="G28" s="71" t="s">
        <v>50</v>
      </c>
      <c r="H28" s="71"/>
      <c r="I28" s="87">
        <v>7.4999999999999997E-2</v>
      </c>
      <c r="J28" s="6">
        <f t="shared" si="0"/>
        <v>7.4999999999999997E-2</v>
      </c>
      <c r="K28" s="2"/>
      <c r="L28" s="2">
        <v>11431.7</v>
      </c>
      <c r="M28" s="21"/>
      <c r="N28" s="2">
        <f t="shared" si="1"/>
        <v>11431.7</v>
      </c>
      <c r="O28" s="2">
        <f t="shared" si="2"/>
        <v>11431.7</v>
      </c>
      <c r="P28" s="157" t="inlineStr">
        <is>
          <t>Добавлено 7,5 м³ песка: вместе со строкой 26 получается 18,75 м³ = 75 м² × 0,25 м по конструкции отмостки.</t>
        </is>
      </c>
      <c r="Q28" s="19"/>
      <c r="R28" s="19" t="inlineStr">
        <is>
          <t>23/85-ПЗУ-ТЧ, листы 3–5; 23/085-И-ПЗУ, листы 3, 4 и 7; 23/085-И-ООС2, приложение Г, ведомость работ ПЗУ, поз. 8</t>
        </is>
      </c>
    </row>
    <row r="29" spans="1:18">
      <c r="A29" s="17">
        <v>16</v>
      </c>
      <c r="B29" s="6">
        <v>15</v>
      </c>
      <c r="C29" s="6"/>
      <c r="D29" s="69" t="s">
        <v>57</v>
      </c>
      <c r="E29" s="69"/>
      <c r="F29" s="70" t="s">
        <v>33</v>
      </c>
      <c r="G29" s="71" t="s">
        <v>58</v>
      </c>
      <c r="H29" s="71"/>
      <c r="I29" s="72">
        <v>0.56999999999999995</v>
      </c>
      <c r="J29" s="6">
        <f t="shared" si="0"/>
        <v>0.56999999999999995</v>
      </c>
      <c r="K29" s="2"/>
      <c r="L29" s="2">
        <v>130037.71</v>
      </c>
      <c r="M29" s="21"/>
      <c r="N29" s="2">
        <f t="shared" si="1"/>
        <v>130037.71</v>
      </c>
      <c r="O29" s="2">
        <f t="shared" si="2"/>
        <v>130037.71</v>
      </c>
      <c r="P29" s="157" t="inlineStr">
        <is>
          <t>Добавлена установка 57 м бортового камня БР 100.30.15 по 23/085-И-ПЗУ, лист 4 (ведомость объёмов работ, поз. 1) на бетонное основание из бетона класса В15 (М200) 3,363 м³ по норме расхода 5,9 м³ на 100 м. Объём камня 150×300 мм — 4,3 м³ на 100 м (2,451 м³ на 57 м), как учтено нормой, поэтому коэффициент к расходу бетона не применяется (ТСН-2001.3-27, техническая часть, п. 1.4.2.2 и табл. № 3.1).</t>
        </is>
      </c>
      <c r="Q29" s="19"/>
      <c r="R29" s="19" t="inlineStr">
        <is>
          <t>23/85-ПЗУ-ТЧ, листы 3–5; 23/085-И-ПЗУ, листы 3, 4 и 7; 23/085-И-ООС2, приложение Г, ведомость работ ПЗУ, поз. 8</t>
        </is>
      </c>
    </row>
    <row r="30" spans="1:18" ht="24" customHeight="1">
      <c r="A30" s="17"/>
      <c r="B30" s="126" t="s">
        <v>59</v>
      </c>
      <c r="C30" s="127"/>
      <c r="D30" s="127"/>
      <c r="E30" s="127"/>
      <c r="F30" s="127"/>
      <c r="G30" s="155"/>
      <c r="H30" s="155"/>
      <c r="I30" s="155"/>
      <c r="J30" s="6"/>
      <c r="K30" s="2"/>
      <c r="L30" s="2"/>
      <c r="M30" s="21"/>
      <c r="N30" s="2"/>
      <c r="O30" s="2"/>
      <c r="P30" s="18" t="inlineStr">
        <is>
          <t/>
        </is>
      </c>
      <c r="Q30" s="19"/>
      <c r="R30" s="19" t="inlineStr">
        <is>
          <t/>
        </is>
      </c>
    </row>
    <row r="31" spans="1:18">
      <c r="A31" s="17">
        <v>17</v>
      </c>
      <c r="B31" s="6">
        <v>16</v>
      </c>
      <c r="C31" s="6"/>
      <c r="D31" s="69" t="s">
        <v>60</v>
      </c>
      <c r="E31" s="69"/>
      <c r="F31" s="70" t="s">
        <v>34</v>
      </c>
      <c r="G31" s="71" t="s">
        <v>61</v>
      </c>
      <c r="H31" s="71"/>
      <c r="I31" s="72">
        <v>3.30765</v>
      </c>
      <c r="J31" s="6">
        <f t="shared" si="0"/>
        <v>3.30765</v>
      </c>
      <c r="K31" s="2"/>
      <c r="L31" s="2">
        <v>189546.81</v>
      </c>
      <c r="M31" s="21"/>
      <c r="N31" s="2">
        <f t="shared" si="1"/>
        <v>189546.81</v>
      </c>
      <c r="O31" s="2">
        <f t="shared" si="2"/>
        <v>189546.81</v>
      </c>
      <c r="P31" s="157" t="inlineStr">
        <is>
          <t>Добавлена механизированная подготовка почвы с внесением растительного грунта слоем 15 см на 330,77 м² (75 % площади газона 441,02 м²); остальная площадь — строка 32 (23/085-И-ПЗУ, лист 4, поз. 4; лист 3, ведомость элементов озеленения).</t>
        </is>
      </c>
      <c r="Q31" s="19"/>
      <c r="R31" s="19" t="inlineStr">
        <is>
          <t>23/85-ПЗУ-ТЧ, лист 3, лист 4, лист 5; 23/085-И-ПЗУ, лист 3 и лист 4</t>
        </is>
      </c>
    </row>
    <row r="32" spans="1:18">
      <c r="A32" s="17">
        <v>18</v>
      </c>
      <c r="B32" s="6">
        <v>17</v>
      </c>
      <c r="C32" s="6"/>
      <c r="D32" s="69" t="s">
        <v>62</v>
      </c>
      <c r="E32" s="69"/>
      <c r="F32" s="70" t="s">
        <v>35</v>
      </c>
      <c r="G32" s="71" t="s">
        <v>61</v>
      </c>
      <c r="H32" s="71"/>
      <c r="I32" s="72">
        <v>1.10255</v>
      </c>
      <c r="J32" s="6">
        <f t="shared" si="0"/>
        <v>1.10255</v>
      </c>
      <c r="K32" s="2"/>
      <c r="L32" s="2">
        <v>87361.9</v>
      </c>
      <c r="M32" s="21"/>
      <c r="N32" s="2">
        <f t="shared" si="1"/>
        <v>87361.9</v>
      </c>
      <c r="O32" s="2">
        <f t="shared" si="2"/>
        <v>87361.9</v>
      </c>
      <c r="P32" s="157" t="inlineStr">
        <is>
          <t>Добавлена ручная подготовка почвы с внесением растительного грунта слоем 15 см на 110,26 м² (25 % площади газона 441,02 м²) в стеснённых местах (23/085-И-ПЗУ, лист 4, поз. 4).</t>
        </is>
      </c>
      <c r="Q32" s="19"/>
      <c r="R32" s="19" t="inlineStr">
        <is>
          <t>23/85-ПЗУ-ТЧ, лист 3, лист 4, лист 5; 23/085-И-ПЗУ, лист 3 и лист 4</t>
        </is>
      </c>
    </row>
    <row r="33" spans="1:18">
      <c r="A33" s="17">
        <v>19</v>
      </c>
      <c r="B33" s="6">
        <v>18</v>
      </c>
      <c r="C33" s="6"/>
      <c r="D33" s="69" t="s">
        <v>63</v>
      </c>
      <c r="E33" s="69"/>
      <c r="F33" s="70" t="s">
        <v>36</v>
      </c>
      <c r="G33" s="71" t="s">
        <v>61</v>
      </c>
      <c r="H33" s="71"/>
      <c r="I33" s="88">
        <v>4.4102</v>
      </c>
      <c r="J33" s="6">
        <f t="shared" si="0"/>
        <v>4.4102</v>
      </c>
      <c r="K33" s="2"/>
      <c r="L33" s="2">
        <v>58492.41</v>
      </c>
      <c r="M33" s="21"/>
      <c r="N33" s="2">
        <f t="shared" si="1"/>
        <v>58492.41</v>
      </c>
      <c r="O33" s="2">
        <f t="shared" si="2"/>
        <v>58492.41</v>
      </c>
      <c r="P33" s="157" t="inlineStr">
        <is>
          <t>Добавлены 5 см растительного грунта к базовым 15 см на площади газона 441,02 м²: проектная толщина растительного слоя 0,20 м (23/085-И-ПЗУ, лист 3, разрез «в) газона»; лист 4, поз. 4).</t>
        </is>
      </c>
      <c r="Q33" s="19"/>
      <c r="R33" s="19" t="inlineStr">
        <is>
          <t>23/85-ПЗУ-ТЧ, лист 3, лист 4, лист 5; 23/085-И-ПЗУ, лист 3 и лист 4</t>
        </is>
      </c>
    </row>
    <row r="34" spans="1:18">
      <c r="A34" s="17">
        <v>20</v>
      </c>
      <c r="B34" s="6">
        <v>19</v>
      </c>
      <c r="C34" s="6"/>
      <c r="D34" s="69" t="s">
        <v>64</v>
      </c>
      <c r="E34" s="69"/>
      <c r="F34" s="70" t="s">
        <v>37</v>
      </c>
      <c r="G34" s="71" t="s">
        <v>61</v>
      </c>
      <c r="H34" s="71"/>
      <c r="I34" s="88">
        <v>4.4102</v>
      </c>
      <c r="J34" s="6">
        <f t="shared" si="0"/>
        <v>4.4102</v>
      </c>
      <c r="K34" s="2"/>
      <c r="L34" s="2">
        <v>46634.65</v>
      </c>
      <c r="M34" s="21"/>
      <c r="N34" s="2">
        <f t="shared" si="1"/>
        <v>46634.65</v>
      </c>
      <c r="O34" s="2">
        <f t="shared" si="2"/>
        <v>46634.65</v>
      </c>
      <c r="P34" s="157" t="inlineStr">
        <is>
          <t>Добавлен посев газона на площади 441,02 м² по ведомости элементов озеленения (23/085-И-ПЗУ, лист 3; лист 4, поз. 4).</t>
        </is>
      </c>
      <c r="Q34" s="19"/>
      <c r="R34" s="19" t="inlineStr">
        <is>
          <t>23/85-ПЗУ-ТЧ, лист 3, лист 4, лист 5; 23/085-И-ПЗУ, лист 3 и лист 4</t>
        </is>
      </c>
    </row>
    <row r="35" spans="1:18">
      <c r="A35" s="126" t="s">
        <v>65</v>
      </c>
      <c r="B35" s="127"/>
      <c r="C35" s="127"/>
      <c r="D35" s="127"/>
      <c r="E35" s="127"/>
      <c r="F35" s="127"/>
      <c r="G35" s="155"/>
      <c r="H35" s="155"/>
      <c r="I35" s="155"/>
      <c r="J35" s="6"/>
      <c r="K35" s="2"/>
      <c r="L35" s="2"/>
      <c r="M35" s="21"/>
      <c r="N35" s="2"/>
      <c r="O35" s="2"/>
      <c r="P35" s="18"/>
      <c r="Q35" s="19"/>
      <c r="R35" s="19"/>
    </row>
    <row r="36" spans="1:18" s="73" customFormat="1" ht="89.25" customHeight="1">
      <c r="A36" s="17">
        <v>21</v>
      </c>
      <c r="B36" s="6">
        <v>20</v>
      </c>
      <c r="C36" s="6"/>
      <c r="D36" s="69" t="s">
        <v>66</v>
      </c>
      <c r="E36" s="69"/>
      <c r="F36" s="70" t="s">
        <v>38</v>
      </c>
      <c r="G36" s="71" t="s">
        <v>21</v>
      </c>
      <c r="H36" s="71"/>
      <c r="I36" s="6">
        <v>4</v>
      </c>
      <c r="J36" s="6">
        <f t="shared" ref="J36:J44" si="3">H36+I36</f>
        <v>4</v>
      </c>
      <c r="K36" s="2"/>
      <c r="L36" s="2">
        <v>34202.31</v>
      </c>
      <c r="M36" s="21"/>
      <c r="N36" s="2">
        <f t="shared" ref="N36:N44" si="4">K36+L36+M36</f>
        <v>34202.31</v>
      </c>
      <c r="O36" s="2">
        <f t="shared" ref="O36:O44" si="5">N36-K36</f>
        <v>34202.31</v>
      </c>
      <c r="P36" s="157" t="inlineStr">
        <is>
          <t>Добавлен монтаж четырёх скамеек; количество совпадает с ведомостью МАФ листа 3.</t>
        </is>
      </c>
      <c r="Q36" s="19"/>
      <c r="R36" s="19" t="inlineStr">
        <is>
          <t>23/85-ПЗУ-ТЧ, лист 5; 23/085-И-ПЗУ, лист 3, ведомость МАФ</t>
        </is>
      </c>
    </row>
    <row r="37" spans="1:18" s="73" customFormat="1" ht="76.5" customHeight="1">
      <c r="A37" s="17">
        <v>22</v>
      </c>
      <c r="B37" s="6">
        <v>21</v>
      </c>
      <c r="C37" s="6"/>
      <c r="D37" s="69" t="s">
        <v>67</v>
      </c>
      <c r="E37" s="69"/>
      <c r="F37" s="70" t="s">
        <v>39</v>
      </c>
      <c r="G37" s="71" t="s">
        <v>21</v>
      </c>
      <c r="H37" s="71"/>
      <c r="I37" s="6">
        <v>6</v>
      </c>
      <c r="J37" s="6">
        <f t="shared" si="3"/>
        <v>6</v>
      </c>
      <c r="K37" s="2"/>
      <c r="L37" s="2">
        <v>32749.420000000002</v>
      </c>
      <c r="M37" s="21"/>
      <c r="N37" s="2">
        <f t="shared" si="4"/>
        <v>32749.420000000002</v>
      </c>
      <c r="O37" s="2">
        <f t="shared" si="5"/>
        <v>32749.420000000002</v>
      </c>
      <c r="P37" s="157" t="inlineStr">
        <is>
          <t>Добавлен монтаж шести урн; количество совпадает с ведомостью МАФ листа 3.</t>
        </is>
      </c>
      <c r="Q37" s="19"/>
      <c r="R37" s="19" t="inlineStr">
        <is>
          <t>23/85-ПЗУ-ТЧ, лист 5; 23/085-И-ПЗУ, лист 3, ведомость МАФ</t>
        </is>
      </c>
    </row>
    <row r="38" spans="1:18" s="73" customFormat="1">
      <c r="A38" s="17">
        <v>23</v>
      </c>
      <c r="B38" s="6">
        <v>22</v>
      </c>
      <c r="C38" s="6"/>
      <c r="D38" s="69" t="s">
        <v>68</v>
      </c>
      <c r="E38" s="69"/>
      <c r="F38" s="70" t="s">
        <v>40</v>
      </c>
      <c r="G38" s="71" t="s">
        <v>21</v>
      </c>
      <c r="H38" s="71"/>
      <c r="I38" s="6">
        <v>1</v>
      </c>
      <c r="J38" s="6">
        <f t="shared" si="3"/>
        <v>1</v>
      </c>
      <c r="K38" s="2"/>
      <c r="L38" s="2">
        <v>37744.26</v>
      </c>
      <c r="M38" s="21"/>
      <c r="N38" s="2">
        <f t="shared" si="4"/>
        <v>37744.26</v>
      </c>
      <c r="O38" s="2">
        <f t="shared" si="5"/>
        <v>37744.26</v>
      </c>
      <c r="P38" s="157" t="inlineStr">
        <is>
          <t>Добавлен монтаж одного Евроконтейнера 1100 л на площадке ТБО по ведомости малых архитектурных форм (ПЗУ, лист 3, поз. 3). НР/СП без понижения: ТСН-2001.12 п. 3.4.6 абз. 4, ТСН-2001.8-0 п. 9; объект не эксплуатируется (ПОС 23-085-И-13, стр. 8).</t>
        </is>
      </c>
      <c r="Q38" s="19"/>
      <c r="R38" s="19" t="inlineStr">
        <is>
          <t>23/85-ПЗУ-ТЧ, лист 5; 23/085-И-ПЗУ, лист 3, ведомость МАФ</t>
        </is>
      </c>
    </row>
    <row r="39" spans="1:18" s="73" customFormat="1">
      <c r="A39" s="17">
        <v>24</v>
      </c>
      <c r="B39" s="6">
        <v>23</v>
      </c>
      <c r="C39" s="6"/>
      <c r="D39" s="69" t="s">
        <v>68</v>
      </c>
      <c r="E39" s="69"/>
      <c r="F39" s="70" t="s">
        <v>40</v>
      </c>
      <c r="G39" s="71" t="s">
        <v>21</v>
      </c>
      <c r="H39" s="71"/>
      <c r="I39" s="6">
        <v>0</v>
      </c>
      <c r="J39" s="6">
        <f t="shared" si="3"/>
        <v>0</v>
      </c>
      <c r="K39" s="2"/>
      <c r="L39" s="2">
        <v>0</v>
      </c>
      <c r="M39" s="21"/>
      <c r="N39" s="2">
        <f t="shared" si="4"/>
        <v>0</v>
      </c>
      <c r="O39" s="2">
        <f t="shared" si="5"/>
        <v>0</v>
      </c>
      <c r="P39" s="157" t="inlineStr">
        <is>
          <t>Исключено: установка евроконтейнера 1100 л учтена один раз (строка 38); по ведомости МАФ (23/085-И-ПЗУ, лист 3, поз. 3) контейнер — 1 шт.</t>
        </is>
      </c>
      <c r="Q39" s="19"/>
      <c r="R39" s="19" t="inlineStr">
        <is>
          <t>23/85-ПЗУ-ТЧ, лист 5; 23/085-И-ПЗУ, лист 3, ведомость МАФ</t>
        </is>
      </c>
    </row>
    <row r="40" spans="1:18" s="73" customFormat="1" ht="102" customHeight="1">
      <c r="A40" s="17">
        <v>25</v>
      </c>
      <c r="B40" s="6">
        <v>24</v>
      </c>
      <c r="C40" s="6"/>
      <c r="D40" s="69" t="s">
        <v>69</v>
      </c>
      <c r="E40" s="69"/>
      <c r="F40" s="70" t="s">
        <v>70</v>
      </c>
      <c r="G40" s="71" t="s">
        <v>17</v>
      </c>
      <c r="H40" s="71"/>
      <c r="I40" s="6">
        <v>1</v>
      </c>
      <c r="J40" s="6">
        <f t="shared" si="3"/>
        <v>1</v>
      </c>
      <c r="K40" s="2"/>
      <c r="L40" s="2">
        <v>64258.07</v>
      </c>
      <c r="M40" s="21"/>
      <c r="N40" s="2">
        <f t="shared" si="4"/>
        <v>64258.07</v>
      </c>
      <c r="O40" s="2">
        <f t="shared" si="5"/>
        <v>64258.07</v>
      </c>
      <c r="P40" s="157" t="inlineStr">
        <is>
          <t>Добавлен один Евроконтейнер 1100 л; количество и типоразмер совпадают с ведомостью МАФ листа 3.</t>
        </is>
      </c>
      <c r="Q40" s="19"/>
      <c r="R40" s="19" t="inlineStr">
        <is>
          <t>23/85-ПЗУ-ТЧ, лист 5; 23/085-И-ПЗУ, лист 3, ведомость МАФ</t>
        </is>
      </c>
    </row>
    <row r="41" spans="1:18" s="73" customFormat="1">
      <c r="A41" s="17"/>
      <c r="B41" s="126" t="inlineStr">
        <is>
          <t>Установка водоотводных лотков DN100</t>
        </is>
      </c>
      <c r="C41" s="127"/>
      <c r="D41" s="127"/>
      <c r="E41" s="127"/>
      <c r="F41" s="127"/>
      <c r="G41" s="155"/>
      <c r="H41" s="155"/>
      <c r="I41" s="155"/>
      <c r="J41" s="6"/>
      <c r="K41" s="2"/>
      <c r="L41" s="2"/>
      <c r="M41" s="21"/>
      <c r="N41" s="2"/>
      <c r="O41" s="2"/>
      <c r="P41" s="18"/>
      <c r="Q41" s="19"/>
      <c r="R41" s="19"/>
    </row>
    <row r="42" spans="1:18" s="73" customFormat="1">
      <c r="A42" s="17">
        <v>26</v>
      </c>
      <c r="B42" s="6">
        <v>25</v>
      </c>
      <c r="C42" s="6"/>
      <c r="D42" s="69" t="inlineStr">
        <is>
          <t>3.27-115-2</t>
        </is>
      </c>
      <c r="E42" s="69"/>
      <c r="F42" s="70" t="inlineStr">
        <is>
          <t>Устройство водоотводных лотков из сборного железобетона на тротуарах при асфальтобетонных покрытиях</t>
        </is>
      </c>
      <c r="G42" s="71" t="inlineStr">
        <is>
          <t>100 м лотков</t>
        </is>
      </c>
      <c r="H42" s="71"/>
      <c r="I42" s="87">
        <v>0.11600000000000001</v>
      </c>
      <c r="J42" s="6">
        <f t="shared" si="3"/>
        <v>0.11600000000000001</v>
      </c>
      <c r="K42" s="2"/>
      <c r="L42" s="2">
        <v>11423.67</v>
      </c>
      <c r="M42" s="21"/>
      <c r="N42" s="2">
        <f t="shared" si="4"/>
        <v>11423.67</v>
      </c>
      <c r="O42" s="2">
        <f t="shared" si="5"/>
        <v>11423.67</v>
      </c>
      <c r="P42" s="157" t="inlineStr">
        <is>
          <t>Устройство бетонных водоотводных лотков ЛВД Norma DN100 — 11,6 м по 23/085-И-ПЗУ, лист 4 (ведомость объёмов работ, поз. 2; схема каскадного подключения бетонных лотков, № 1–6, 12 лотков), на бетонное основание из бетона класса В15 (М200) 0,5568 м³ по норме расхода 4,8 м³ на 100 м лотков.</t>
        </is>
      </c>
      <c r="Q42" s="19"/>
      <c r="R42" s="19" t="inlineStr">
        <is>
          <t>23/85-ПЗУ-ТЧ, листы 3–5; 23/085-И-ПЗУ, лист 4, ведомость объёмов работ</t>
        </is>
      </c>
    </row>
    <row r="43" spans="1:18" s="73" customFormat="1">
      <c r="A43" s="17">
        <v>27</v>
      </c>
      <c r="B43" s="6">
        <v>26</v>
      </c>
      <c r="C43" s="6"/>
      <c r="D43" s="69" t="inlineStr">
        <is>
          <t>23.61.12.154, п.1</t>
        </is>
      </c>
      <c r="E43" s="69"/>
      <c r="F43" s="70" t="inlineStr">
        <is>
          <t>Лоток водоотводный бетонный ЛВБ Norma 100 с уклоном 0,5 % (№1–№6), без решётки</t>
        </is>
      </c>
      <c r="G43" s="71" t="s">
        <v>22</v>
      </c>
      <c r="H43" s="71"/>
      <c r="I43" s="156">
        <v>11.6</v>
      </c>
      <c r="J43" s="6">
        <f t="shared" si="3"/>
        <v>11.6</v>
      </c>
      <c r="K43" s="2"/>
      <c r="L43" s="2">
        <v>5742.64</v>
      </c>
      <c r="M43" s="21"/>
      <c r="N43" s="2">
        <f t="shared" si="4"/>
        <v>5742.64</v>
      </c>
      <c r="O43" s="2">
        <f t="shared" si="5"/>
        <v>5742.64</v>
      </c>
      <c r="P43" s="157" t="inlineStr">
        <is>
          <t>Цена по конъюнктурному анализу ЛСР 07-01-01 от 24.09.2026 (форма 13), п.1: ЛВБ Norma 100 №1–№6, минимальные цены Брик Парк (№1–2, 630,00), УГС Пласт и ООО «ВОДООТВОД» (ИНН 7720377683) (№3–6, 608,00) с НДС; 615,33 руб./м с НДС ÷1,22 ×1,02 × К (приведение к IX.2025, распоряжения ДЭПиР ДПР-Р-31/25, ДПР-Р-20/26, август 2026 — последний утверждённый месяц). К = 0,9622; база = 48,63 руб./м; ОкрИт(48,63 × 10,18) = 495,05 руб./м; ОкрИт(ОкрИт(11,6 × 48,63) × 10,18) = 5 742,64 руб.</t>
        </is>
      </c>
      <c r="Q43" s="19"/>
      <c r="R43" s="19" t="inlineStr">
        <is>
          <t>23/085-И-ПЗУ, лист 4; конъюнктурный анализ ЛСР 07-01-01 от 24.09.2026 (форма 13), п.1: по №1–2 три предложения, по №3–6 пять предложений на каждый номер</t>
        </is>
      </c>
    </row>
    <row r="44" spans="1:18" s="73" customFormat="1" ht="19.5" customHeight="1">
      <c r="A44" s="17"/>
      <c r="B44" s="126" t="s">
        <v>71</v>
      </c>
      <c r="C44" s="127"/>
      <c r="D44" s="127"/>
      <c r="E44" s="127"/>
      <c r="F44" s="127"/>
      <c r="G44" s="155"/>
      <c r="H44" s="155"/>
      <c r="I44" s="155"/>
      <c r="J44" s="6"/>
      <c r="K44" s="2"/>
      <c r="L44" s="2"/>
      <c r="M44" s="21"/>
      <c r="N44" s="2"/>
      <c r="O44" s="2"/>
      <c r="P44" s="18" t="inlineStr">
        <is>
          <t/>
        </is>
      </c>
      <c r="Q44" s="19"/>
      <c r="R44" s="19" t="inlineStr">
        <is>
          <t/>
        </is>
      </c>
    </row>
    <row r="45" spans="1:18" s="73" customFormat="1">
      <c r="A45" s="17">
        <v>28</v>
      </c>
      <c r="B45" s="6">
        <v>27</v>
      </c>
      <c r="C45" s="6"/>
      <c r="D45" s="69" t="s">
        <v>72</v>
      </c>
      <c r="E45" s="69"/>
      <c r="F45" s="70" t="s">
        <v>41</v>
      </c>
      <c r="G45" s="71" t="s">
        <v>73</v>
      </c>
      <c r="H45" s="71"/>
      <c r="I45" s="87">
        <v>0.60299999999999998</v>
      </c>
      <c r="J45" s="6">
        <f t="shared" ref="J45:J49" si="6">H45+I45</f>
        <v>0.60299999999999998</v>
      </c>
      <c r="K45" s="2"/>
      <c r="L45" s="2">
        <v>195466.38</v>
      </c>
      <c r="M45" s="21"/>
      <c r="N45" s="2">
        <f t="shared" ref="N45:N49" si="7">K45+L45+M45</f>
        <v>195466.38</v>
      </c>
      <c r="O45" s="2">
        <f t="shared" ref="O45:O49" si="8">N45-K45</f>
        <v>195466.38</v>
      </c>
      <c r="P45" s="157" t="inlineStr">
        <is>
          <t>Добавлена разборка асфальтобетонных слоёв 60,3 м³: покрытие проезда 480 м² × (0,05 + 0,06) м и отмостка 75 м² × (0,04 + 0,06) м (ПЗУ, лист 7 «План подготовительных работ», таблица «Объёмы работ»).</t>
        </is>
      </c>
      <c r="Q45" s="19"/>
      <c r="R45" s="19" t="inlineStr">
        <is>
          <t>23/085-И-ПЗУ, лист 7; 23/085-И-ООС2-ТЧ, приложение А, расчёт отходов; 23/085-И-ООС2, приложение Г, ведомость работ ПЗУ</t>
        </is>
      </c>
    </row>
    <row r="46" spans="1:18" s="73" customFormat="1">
      <c r="A46" s="17">
        <v>29</v>
      </c>
      <c r="B46" s="6">
        <v>28</v>
      </c>
      <c r="C46" s="6"/>
      <c r="D46" s="69" t="s">
        <v>74</v>
      </c>
      <c r="E46" s="69"/>
      <c r="F46" s="70" t="s">
        <v>42</v>
      </c>
      <c r="G46" s="71" t="s">
        <v>73</v>
      </c>
      <c r="H46" s="71"/>
      <c r="I46" s="87">
        <v>0</v>
      </c>
      <c r="J46" s="6">
        <f t="shared" si="6"/>
        <v>0</v>
      </c>
      <c r="K46" s="2"/>
      <c r="L46" s="2">
        <v>0</v>
      </c>
      <c r="M46" s="21"/>
      <c r="N46" s="2">
        <f t="shared" si="7"/>
        <v>0.00</v>
      </c>
      <c r="O46" s="2">
        <f t="shared" si="8"/>
        <v>0.00</v>
      </c>
      <c r="P46" s="157" t="inlineStr">
        <is>
          <t>Разборка цементобетонного основания 76,8 м³ (480 м² × 0,16 м) из ведомости работ в составе ООС2 не включена: по ПЗУ, лист 7 «План подготовительных работ» и лист 3 (разрез А-2) цементобетонного слоя в конструкции покрытия нет; при расхождении ведомости с проектной документацией принята ПД (письмо от 18.09.2026).</t>
        </is>
      </c>
      <c r="Q46" s="19"/>
      <c r="R46" s="19" t="inlineStr">
        <is>
          <t>23/085-И-ПЗУ, лист 7; 23/085-И-ООС2-ТЧ, приложение А, расчёт отходов; 23/085-И-ООС2, приложение Г, ведомость работ ПЗУ</t>
        </is>
      </c>
    </row>
    <row r="47" spans="1:18" s="73" customFormat="1">
      <c r="A47" s="17">
        <v>30</v>
      </c>
      <c r="B47" s="6">
        <v>29</v>
      </c>
      <c r="C47" s="6"/>
      <c r="D47" s="69" t="inlineStr">
        <is>
          <t>6.68-51-2</t>
        </is>
      </c>
      <c r="E47" s="69"/>
      <c r="F47" s="70" t="inlineStr">
        <is>
          <t>Разборка покрытий и оснований щебеночных</t>
        </is>
      </c>
      <c r="G47" s="71" t="s">
        <v>73</v>
      </c>
      <c r="H47" s="71"/>
      <c r="I47" s="88">
        <v>0.83250000000000002</v>
      </c>
      <c r="J47" s="6">
        <f t="shared" si="6"/>
        <v>0.83250000000000002</v>
      </c>
      <c r="K47" s="2"/>
      <c r="L47" s="2">
        <v>22605.3</v>
      </c>
      <c r="M47" s="21"/>
      <c r="N47" s="2">
        <f t="shared" si="7"/>
        <v>22605.3</v>
      </c>
      <c r="O47" s="2">
        <f t="shared" si="8"/>
        <v>22605.3</v>
      </c>
      <c r="P47" s="157" t="inlineStr">
        <is>
          <t>Добавлена разборка щебёночных слоёв 83,25 м³: проезд 480 м² × 0,15 м (щебень фракционный М600) и отмостка 75 м² × 0,15 м (щебёночная смесь) по 23/085-И-ПЗУ, лист 7 «План подготовительных работ».</t>
        </is>
      </c>
      <c r="Q47" s="19"/>
      <c r="R47" s="19" t="inlineStr">
        <is>
          <t>23/085-И-ПЗУ, лист 7; 23/085-И-ООС2-ТЧ, приложение А, расчёт отходов; 23/085-И-ООС2, приложение Г, ведомость работ ПЗУ</t>
        </is>
      </c>
    </row>
    <row r="48" spans="1:18" s="73" customFormat="1">
      <c r="A48" s="17">
        <v>31</v>
      </c>
      <c r="B48" s="6">
        <v>30</v>
      </c>
      <c r="C48" s="6"/>
      <c r="D48" s="69" t="inlineStr">
        <is>
          <t>3.1-3-4</t>
        </is>
      </c>
      <c r="E48" s="69"/>
      <c r="F48" s="70" t="inlineStr">
        <is>
          <t>Разработка грунта в отвал экскаватором с ковшом вместимостью 0,25 м3 группа грунтов 1-3</t>
        </is>
      </c>
      <c r="G48" s="71" t="s">
        <v>24</v>
      </c>
      <c r="H48" s="71"/>
      <c r="I48" s="88">
        <v>1.8675</v>
      </c>
      <c r="J48" s="6">
        <f t="shared" si="6"/>
        <v>1.8675</v>
      </c>
      <c r="K48" s="2"/>
      <c r="L48" s="2">
        <v>38590.07</v>
      </c>
      <c r="M48" s="21"/>
      <c r="N48" s="2">
        <f t="shared" si="7"/>
        <v>38590.07</v>
      </c>
      <c r="O48" s="2">
        <f t="shared" si="8"/>
        <v>38590.07</v>
      </c>
      <c r="P48" s="157" t="inlineStr">
        <is>
          <t>Добавлена разработка 186,75 м³ песчаного слоя разбираемых конструкций в отвал: проезд 480 м² × 0,35 м и отмостка 75 м² × 0,25 м (23/085-И-ПЗУ, лист 7 «План подготовительных работ»).</t>
        </is>
      </c>
      <c r="Q48" s="19"/>
      <c r="R48" s="19" t="inlineStr">
        <is>
          <t>23/085-И-ПЗУ, лист 7; 23/085-И-ООС2-ТЧ, приложение А, расчёт отходов; 23/085-И-ООС2, приложение Г, ведомость работ ПЗУ</t>
        </is>
      </c>
    </row>
    <row r="49" spans="1:18" s="73" customFormat="1">
      <c r="A49" s="17">
        <v>32</v>
      </c>
      <c r="B49" s="6">
        <v>31</v>
      </c>
      <c r="C49" s="6"/>
      <c r="D49" s="69" t="s">
        <v>75</v>
      </c>
      <c r="E49" s="69"/>
      <c r="F49" s="70" t="s">
        <v>43</v>
      </c>
      <c r="G49" s="71" t="s">
        <v>23</v>
      </c>
      <c r="H49" s="71"/>
      <c r="I49" s="72">
        <v>132.66</v>
      </c>
      <c r="J49" s="6">
        <f t="shared" si="6"/>
        <v>132.66</v>
      </c>
      <c r="K49" s="2"/>
      <c r="L49" s="2">
        <v>32701.27</v>
      </c>
      <c r="M49" s="21"/>
      <c r="N49" s="2">
        <f t="shared" si="7"/>
        <v>32701.27</v>
      </c>
      <c r="O49" s="2">
        <f t="shared" si="8"/>
        <v>32701.27</v>
      </c>
      <c r="P49" s="157" t="inlineStr">
        <is>
          <t>Добавлена погрузка 132,66 т лома асфальтобетонных покрытий: (480 м² × 0,11 м + 75 м² × 0,10 м) × 2,2 т/м³ по 23/085-И-ПЗУ, лист 7 и 23/085-И-ООС2-ТЧ, прил. А.</t>
        </is>
      </c>
      <c r="Q49" s="19"/>
      <c r="R49" s="19" t="inlineStr">
        <is>
          <t>23/085-И-ПЗУ, лист 7; 23/085-И-ООС2-ТЧ, приложение А, расчёт отходов; 23/085-И-ООС2, приложение Г, ведомость работ ПЗУ</t>
        </is>
      </c>
    </row>
    <row r="50" spans="1:18">
      <c r="A50" s="17"/>
      <c r="B50" s="3"/>
      <c r="C50" s="4"/>
      <c r="D50" s="4"/>
      <c r="E50" s="5"/>
      <c r="F50" s="5"/>
      <c r="G50" s="1"/>
      <c r="H50" s="3"/>
      <c r="I50" s="3"/>
      <c r="J50" s="20"/>
      <c r="K50" s="2"/>
      <c r="L50" s="2"/>
      <c r="M50" s="21"/>
      <c r="N50" s="2"/>
      <c r="O50" s="2"/>
      <c r="P50" s="18"/>
      <c r="Q50" s="22"/>
      <c r="R50" s="22"/>
    </row>
    <row r="51" spans="1:18" s="11" customFormat="1" ht="30.75" customHeight="1">
      <c r="A51" s="121" t="s">
        <v>19</v>
      </c>
      <c r="B51" s="122"/>
      <c r="C51" s="122"/>
      <c r="D51" s="123"/>
      <c r="E51" s="23"/>
      <c r="F51" s="23"/>
      <c r="G51" s="23"/>
      <c r="H51" s="24"/>
      <c r="I51" s="24"/>
      <c r="J51" s="24"/>
      <c r="K51" s="158">
        <f>SUM(K10:K50)</f>
        <v>0</v>
      </c>
      <c r="L51" s="158">
        <f>SUM(L10:L50)</f>
        <v>2765804.99</v>
      </c>
      <c r="M51" s="159">
        <f>SUM(M10:M50)</f>
        <v>0</v>
      </c>
      <c r="N51" s="158">
        <f>SUM(N10:N50)</f>
        <v>2765804.99</v>
      </c>
      <c r="O51" s="158">
        <f>SUM(O10:O50)</f>
        <v>2765804.99</v>
      </c>
      <c r="P51" s="23"/>
      <c r="Q51" s="23"/>
      <c r="R51" s="23"/>
    </row>
    <row r="52" spans="1:18" ht="15">
      <c r="L52" s="124"/>
      <c r="M52" s="125"/>
      <c r="N52" s="27"/>
      <c r="O52" s="27"/>
    </row>
    <row r="53" spans="1:18">
      <c r="B53" s="93" t="s">
        <v>20</v>
      </c>
      <c r="C53" s="93"/>
      <c r="D53" s="93"/>
      <c r="O53" s="27"/>
    </row>
    <row r="54" spans="1:18">
      <c r="K54" s="27"/>
      <c r="L54" s="27"/>
      <c r="M54" s="27"/>
    </row>
    <row r="57" spans="1:18">
      <c r="K57" s="160">
        <v>0</v>
      </c>
      <c r="L57" s="61">
        <v>2765804.99</v>
      </c>
      <c r="M57" s="160">
        <v>0</v>
      </c>
      <c r="N57" s="161">
        <f>SUM(K57:M57)</f>
        <v>2765804.99</v>
      </c>
    </row>
    <row r="58" spans="1:18">
      <c r="K58" s="162">
        <f>K57-K51</f>
        <v>0</v>
      </c>
      <c r="L58" s="162">
        <f t="shared" ref="L58:N58" si="9">L57-L51</f>
        <v>0</v>
      </c>
      <c r="M58" s="162">
        <f t="shared" si="9"/>
        <v>0</v>
      </c>
      <c r="N58" s="162">
        <f t="shared" si="9"/>
        <v>0</v>
      </c>
    </row>
    <row r="59" spans="1:18">
      <c r="K59" s="63"/>
      <c r="L59" s="63"/>
      <c r="M59" s="63"/>
      <c r="N59" s="63"/>
    </row>
  </sheetData>
  <mergeCells count="24">
    <mergeCell ref="L52:M52"/>
    <mergeCell ref="B11:F11"/>
    <mergeCell ref="B12:F12"/>
    <mergeCell ref="B20:E20"/>
    <mergeCell ref="B30:F30"/>
    <mergeCell ref="A35:F35"/>
    <mergeCell ref="B41:F41"/>
    <mergeCell ref="B44:F44"/>
    <mergeCell ref="A1:R1"/>
    <mergeCell ref="A4:H4"/>
    <mergeCell ref="B53:D53"/>
    <mergeCell ref="B10:F10"/>
    <mergeCell ref="A9:H9"/>
    <mergeCell ref="A6:A7"/>
    <mergeCell ref="B6:B7"/>
    <mergeCell ref="C6:D6"/>
    <mergeCell ref="E6:F6"/>
    <mergeCell ref="O6:O7"/>
    <mergeCell ref="P6:P7"/>
    <mergeCell ref="Q6:R6"/>
    <mergeCell ref="H6:J6"/>
    <mergeCell ref="G6:G7"/>
    <mergeCell ref="K6:N6"/>
    <mergeCell ref="A51:D5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2026-06-05T07:53:50Z</cp:lastPrinted>
  <dcterms:created xsi:type="dcterms:W3CDTF">2024-06-20T13:41:56Z</dcterms:created>
  <dcterms:modified xsi:type="dcterms:W3CDTF">2026-06-08T13:11:42Z</dcterms:modified>
</cp:coreProperties>
</file>