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24-01" sheetId="3" state="visible" r:id="rId3"/>
    <sheet xmlns:r="http://schemas.openxmlformats.org/officeDocument/2006/relationships" name="02-24-02" sheetId="4" state="visible" r:id="rId4"/>
    <sheet xmlns:r="http://schemas.openxmlformats.org/officeDocument/2006/relationships" name="02-24-03" sheetId="5" state="visible" r:id="rId5"/>
    <sheet xmlns:r="http://schemas.openxmlformats.org/officeDocument/2006/relationships" name="02-24-04" sheetId="6" state="visible" r:id="rId6"/>
    <sheet xmlns:r="http://schemas.openxmlformats.org/officeDocument/2006/relationships" name="02-24-05" sheetId="7" state="visible" r:id="rId7"/>
    <sheet xmlns:r="http://schemas.openxmlformats.org/officeDocument/2006/relationships" name="02-24-06" sheetId="8" state="visible" r:id="rId8"/>
    <sheet xmlns:r="http://schemas.openxmlformats.org/officeDocument/2006/relationships" name="02-24-07" sheetId="9" state="visible" r:id="rId9"/>
    <sheet xmlns:r="http://schemas.openxmlformats.org/officeDocument/2006/relationships" name="02-24-08" sheetId="10" state="visible" r:id="rId10"/>
    <sheet xmlns:r="http://schemas.openxmlformats.org/officeDocument/2006/relationships" name="СР-1" sheetId="11" state="visible" r:id="rId11"/>
    <sheet xmlns:r="http://schemas.openxmlformats.org/officeDocument/2006/relationships" name="СР-2" sheetId="12" state="visible" r:id="rId12"/>
    <sheet xmlns:r="http://schemas.openxmlformats.org/officeDocument/2006/relationships" name="СР-3" sheetId="13" state="visible" r:id="rId13"/>
  </sheets>
  <definedNames>
    <definedName name="_xlnm.Print_Titles" localSheetId="0">'ОСРб'!$13:$18</definedName>
    <definedName name="_xlnm.Print_Titles" localSheetId="1">'ОСРт'!$13:$18</definedName>
    <definedName name="_xlnm.Print_Area" localSheetId="2">'02-24-01'!$A$1:$N$205</definedName>
    <definedName name="_xlnm.Print_Area" localSheetId="3">'02-24-02'!$A$1:$N$135</definedName>
    <definedName name="_xlnm.Print_Area" localSheetId="4">'02-24-03'!$A$1:$N$205</definedName>
    <definedName name="_xlnm.Print_Area" localSheetId="5">'02-24-04'!$A$1:$N$135</definedName>
    <definedName name="_xlnm.Print_Area" localSheetId="6">'02-24-05'!$A$1:$N$205</definedName>
    <definedName name="_xlnm.Print_Area" localSheetId="7">'02-24-06'!$A$1:$N$135</definedName>
    <definedName name="_xlnm.Print_Area" localSheetId="8">'02-24-07'!$A$1:$N$205</definedName>
    <definedName name="_xlnm.Print_Area" localSheetId="9">'02-24-08'!$A$1:$N$135</definedName>
    <definedName name="_xlnm.Print_Area" localSheetId="10">'СР-1'!$A$1:$G$38</definedName>
    <definedName name="_xlnm.Print_Area" localSheetId="11">'СР-2'!$A$1:$K$26</definedName>
    <definedName name="_xlnm.Print_Area" localSheetId="12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##0.00"/>
    <numFmt numFmtId="165" formatCode="###\ ##0.00"/>
    <numFmt numFmtId="166" formatCode="dd\.mm\.yyyy"/>
    <numFmt numFmtId="167" formatCode="###\ ###\ ###\ ##0.00"/>
    <numFmt numFmtId="168" formatCode="#,##0.00#####"/>
    <numFmt numFmtId="169" formatCode="0.0"/>
    <numFmt numFmtId="170" formatCode="0.000"/>
    <numFmt numFmtId="171" formatCode="0.0000"/>
    <numFmt numFmtId="172" formatCode="0.00000"/>
    <numFmt numFmtId="173" formatCode="#,##0.000"/>
  </numFmts>
  <fonts count="26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1" fillId="0" borderId="0"/>
  </cellStyleXfs>
  <cellXfs count="280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 readingOrder="1"/>
    </xf>
    <xf numFmtId="0" fontId="2" fillId="0" borderId="0" applyAlignment="1" pivotButton="0" quotePrefix="0" xfId="0">
      <alignment horizontal="left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 readingOrder="1"/>
    </xf>
    <xf numFmtId="2" fontId="2" fillId="0" borderId="1" applyAlignment="1" pivotButton="0" quotePrefix="0" xfId="0">
      <alignment horizontal="left" wrapText="1" readingOrder="1"/>
    </xf>
    <xf numFmtId="14" fontId="2" fillId="0" borderId="1" applyAlignment="1" pivotButton="0" quotePrefix="0" xfId="0">
      <alignment horizontal="left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6" pivotButton="0" quotePrefix="0" xfId="0"/>
    <xf numFmtId="0" fontId="1" fillId="0" borderId="7" pivotButton="0" quotePrefix="0" xfId="0"/>
    <xf numFmtId="0" fontId="1" fillId="0" borderId="11" pivotButton="0" quotePrefix="0" xfId="0"/>
    <xf numFmtId="0" fontId="1" fillId="0" borderId="12" pivotButton="0" quotePrefix="0" xfId="0"/>
    <xf numFmtId="0" fontId="1" fillId="0" borderId="5" pivotButton="0" quotePrefix="0" xfId="0"/>
    <xf numFmtId="0" fontId="1" fillId="0" borderId="9" pivotButton="0" quotePrefix="0" xfId="0"/>
    <xf numFmtId="0" fontId="1" fillId="0" borderId="10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4" fontId="4" fillId="0" borderId="2" applyAlignment="1" pivotButton="0" quotePrefix="0" xfId="0">
      <alignment horizontal="left" vertical="top" shrinkToFit="1"/>
    </xf>
    <xf numFmtId="164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0" fontId="5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right" wrapText="1" indent="1" readingOrder="1"/>
    </xf>
    <xf numFmtId="0" fontId="5" fillId="0" borderId="1" applyAlignment="1" pivotButton="0" quotePrefix="0" xfId="0">
      <alignment horizontal="center" wrapText="1" readingOrder="1"/>
    </xf>
    <xf numFmtId="0" fontId="4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165" fontId="2" fillId="0" borderId="3" applyAlignment="1" pivotButton="0" quotePrefix="0" xfId="0">
      <alignment horizontal="left" vertical="top" shrinkToFit="1"/>
    </xf>
    <xf numFmtId="165" fontId="2" fillId="0" borderId="4" applyAlignment="1" pivotButton="0" quotePrefix="0" xfId="0">
      <alignment horizontal="left" vertical="top" wrapText="1"/>
    </xf>
    <xf numFmtId="165" fontId="4" fillId="0" borderId="2" applyAlignment="1" pivotButton="0" quotePrefix="0" xfId="0">
      <alignment horizontal="left" vertical="top" shrinkToFit="1"/>
    </xf>
    <xf numFmtId="165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wrapText="1"/>
    </xf>
    <xf numFmtId="166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11" applyAlignment="1" pivotButton="0" quotePrefix="0" xfId="0">
      <alignment horizontal="left" wrapText="1"/>
    </xf>
    <xf numFmtId="0" fontId="0" fillId="0" borderId="11" pivotButton="0" quotePrefix="0" xfId="0"/>
    <xf numFmtId="0" fontId="2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top" wrapText="1"/>
    </xf>
    <xf numFmtId="0" fontId="7" fillId="0" borderId="6" applyAlignment="1" pivotButton="0" quotePrefix="0" xfId="0">
      <alignment horizontal="center" vertical="top" wrapText="1"/>
    </xf>
    <xf numFmtId="0" fontId="0" fillId="0" borderId="6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7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7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8" fontId="2" fillId="0" borderId="11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7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7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12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49" fontId="2" fillId="0" borderId="2" applyAlignment="1" pivotButton="0" quotePrefix="0" xfId="0">
      <alignment horizontal="left" vertical="center" wrapText="1"/>
    </xf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170" fontId="2" fillId="0" borderId="1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2" fontId="6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167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7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173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18" applyAlignment="1" pivotButton="0" quotePrefix="0" xfId="0">
      <alignment horizontal="left" wrapText="1"/>
    </xf>
    <xf numFmtId="0" fontId="0" fillId="0" borderId="18" pivotButton="0" quotePrefix="0" xfId="0"/>
    <xf numFmtId="0" fontId="6" fillId="0" borderId="19" applyAlignment="1" pivotButton="0" quotePrefix="0" xfId="0">
      <alignment horizontal="center" vertical="top" wrapText="1"/>
    </xf>
    <xf numFmtId="49" fontId="6" fillId="0" borderId="19" applyAlignment="1" pivotButton="0" quotePrefix="0" xfId="0">
      <alignment horizontal="center" vertical="bottom" wrapText="1"/>
    </xf>
    <xf numFmtId="0" fontId="6" fillId="0" borderId="19" applyAlignment="1" pivotButton="0" quotePrefix="0" xfId="0">
      <alignment horizontal="center" vertical="bottom" wrapText="1"/>
    </xf>
    <xf numFmtId="49" fontId="4" fillId="0" borderId="2" applyAlignment="1" pivotButton="0" quotePrefix="0" xfId="0">
      <alignment horizontal="right" vertical="top" wrapText="1"/>
    </xf>
    <xf numFmtId="49" fontId="4" fillId="0" borderId="13" applyAlignment="1" pivotButton="0" quotePrefix="0" xfId="0">
      <alignment horizontal="right" vertical="top" wrapText="1"/>
    </xf>
    <xf numFmtId="0" fontId="4" fillId="0" borderId="13" applyAlignment="1" pivotButton="0" quotePrefix="0" xfId="0">
      <alignment horizontal="left" vertical="top" wrapText="1"/>
    </xf>
    <xf numFmtId="0" fontId="6" fillId="0" borderId="13" applyAlignment="1" pivotButton="0" quotePrefix="0" xfId="0">
      <alignment horizontal="left" vertical="top" wrapText="1"/>
    </xf>
    <xf numFmtId="4" fontId="6" fillId="0" borderId="13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4" fillId="0" borderId="20" applyAlignment="1" pivotButton="0" quotePrefix="0" xfId="0">
      <alignment horizontal="right" vertical="top" wrapText="1"/>
    </xf>
    <xf numFmtId="49" fontId="4" fillId="0" borderId="21" applyAlignment="1" pivotButton="0" quotePrefix="0" xfId="0">
      <alignment horizontal="right" vertical="top" wrapText="1"/>
    </xf>
    <xf numFmtId="0" fontId="2" fillId="0" borderId="21" applyAlignment="1" pivotButton="0" quotePrefix="0" xfId="0">
      <alignment horizontal="left" vertical="top" wrapText="1"/>
    </xf>
    <xf numFmtId="0" fontId="6" fillId="0" borderId="21" applyAlignment="1" pivotButton="0" quotePrefix="0" xfId="0">
      <alignment horizontal="left" vertical="top" wrapText="1"/>
    </xf>
    <xf numFmtId="0" fontId="6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4" fillId="0" borderId="21" applyAlignment="1" pivotButton="0" quotePrefix="0" xfId="0">
      <alignment horizontal="right" vertical="top" wrapText="1"/>
    </xf>
    <xf numFmtId="49" fontId="4" fillId="0" borderId="5" applyAlignment="1" pivotButton="0" quotePrefix="0" xfId="0">
      <alignment horizontal="right" vertical="top" wrapText="1"/>
    </xf>
    <xf numFmtId="0" fontId="6" fillId="0" borderId="5" applyAlignment="1" pivotButton="0" quotePrefix="0" xfId="0">
      <alignment horizontal="left" vertical="top" wrapText="1"/>
    </xf>
    <xf numFmtId="9" fontId="6" fillId="0" borderId="5" applyAlignment="1" pivotButton="0" quotePrefix="0" xfId="0">
      <alignment horizontal="left" vertical="top" wrapText="1"/>
    </xf>
    <xf numFmtId="0" fontId="6" fillId="0" borderId="5" applyAlignment="1" pivotButton="0" quotePrefix="0" xfId="0">
      <alignment horizontal="right" vertical="top" wrapText="1"/>
    </xf>
    <xf numFmtId="0" fontId="4" fillId="0" borderId="5" applyAlignment="1" pivotButton="0" quotePrefix="0" xfId="0">
      <alignment horizontal="left" vertical="top" wrapText="1"/>
    </xf>
    <xf numFmtId="4" fontId="4" fillId="0" borderId="5" applyAlignment="1" pivotButton="0" quotePrefix="0" xfId="0">
      <alignment horizontal="right" vertical="top" wrapText="1"/>
    </xf>
    <xf numFmtId="4" fontId="4" fillId="0" borderId="2" applyAlignment="1" pivotButton="0" quotePrefix="0" xfId="0">
      <alignment horizontal="right" vertical="top" wrapText="1"/>
    </xf>
    <xf numFmtId="0" fontId="6" fillId="0" borderId="2" applyAlignment="1" pivotButton="0" quotePrefix="0" xfId="0">
      <alignment horizontal="left" vertical="top" wrapText="1"/>
    </xf>
    <xf numFmtId="4" fontId="6" fillId="0" borderId="2" applyAlignment="1" pivotButton="0" quotePrefix="0" xfId="0">
      <alignment horizontal="right" vertical="top" wrapText="1"/>
    </xf>
    <xf numFmtId="4" fontId="11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left" vertical="top"/>
    </xf>
    <xf numFmtId="49" fontId="12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1" fillId="0" borderId="0" applyAlignment="1" pivotButton="0" quotePrefix="0" xfId="0">
      <alignment horizontal="general" vertical="center" wrapText="1"/>
    </xf>
    <xf numFmtId="0" fontId="13" fillId="0" borderId="0" applyAlignment="1" pivotButton="0" quotePrefix="0" xfId="0">
      <alignment horizontal="center" vertical="top" wrapText="1"/>
    </xf>
    <xf numFmtId="0" fontId="14" fillId="0" borderId="1" applyAlignment="1" pivotButton="0" quotePrefix="0" xfId="0">
      <alignment horizontal="left" vertical="top"/>
    </xf>
    <xf numFmtId="0" fontId="11" fillId="0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top" wrapText="1"/>
    </xf>
    <xf numFmtId="0" fontId="11" fillId="0" borderId="2" applyAlignment="1" pivotButton="0" quotePrefix="0" xfId="0">
      <alignment horizontal="center" vertical="top" wrapText="1"/>
    </xf>
    <xf numFmtId="4" fontId="11" fillId="0" borderId="2" applyAlignment="1" pivotButton="0" quotePrefix="0" xfId="0">
      <alignment horizontal="right" vertical="top" wrapText="1"/>
    </xf>
    <xf numFmtId="0" fontId="14" fillId="0" borderId="2" applyAlignment="1" pivotButton="0" quotePrefix="0" xfId="0">
      <alignment horizontal="general" vertical="center" wrapText="1"/>
    </xf>
    <xf numFmtId="0" fontId="14" fillId="0" borderId="2" applyAlignment="1" pivotButton="0" quotePrefix="0" xfId="0">
      <alignment horizontal="center" vertical="center" wrapText="1"/>
    </xf>
    <xf numFmtId="2" fontId="11" fillId="0" borderId="2" applyAlignment="1" pivotButton="0" quotePrefix="0" xfId="0">
      <alignment horizontal="center" vertical="center" wrapText="1"/>
    </xf>
    <xf numFmtId="1" fontId="11" fillId="0" borderId="2" applyAlignment="1" pivotButton="0" quotePrefix="0" xfId="0">
      <alignment horizontal="center" vertical="center" wrapText="1"/>
    </xf>
    <xf numFmtId="0" fontId="14" fillId="0" borderId="2" applyAlignment="1" pivotButton="0" quotePrefix="0" xfId="0">
      <alignment horizontal="left" vertical="center" wrapText="1"/>
    </xf>
    <xf numFmtId="1" fontId="14" fillId="0" borderId="2" applyAlignment="1" pivotButton="0" quotePrefix="0" xfId="0">
      <alignment horizontal="center" vertical="center" wrapText="1"/>
    </xf>
    <xf numFmtId="4" fontId="11" fillId="0" borderId="2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general" vertical="bottom"/>
    </xf>
    <xf numFmtId="0" fontId="16" fillId="0" borderId="2" applyAlignment="1" pivotButton="0" quotePrefix="0" xfId="0">
      <alignment horizontal="general" vertical="center" wrapText="1"/>
    </xf>
    <xf numFmtId="4" fontId="16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general" vertical="center" wrapText="1"/>
    </xf>
    <xf numFmtId="0" fontId="17" fillId="0" borderId="6" applyAlignment="1" pivotButton="0" quotePrefix="0" xfId="0">
      <alignment horizontal="left" vertical="center" wrapText="1"/>
    </xf>
    <xf numFmtId="4" fontId="11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3" fontId="11" fillId="0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4" fontId="11" fillId="0" borderId="0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general" vertical="center" wrapText="1"/>
    </xf>
    <xf numFmtId="3" fontId="11" fillId="0" borderId="0" applyAlignment="1" pivotButton="0" quotePrefix="0" xfId="0">
      <alignment horizontal="center" vertical="center" wrapText="1"/>
    </xf>
    <xf numFmtId="2" fontId="11" fillId="0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1" fillId="0" borderId="1" applyAlignment="1" pivotButton="0" quotePrefix="0" xfId="0">
      <alignment horizontal="center" vertical="bottom" wrapText="1"/>
    </xf>
    <xf numFmtId="0" fontId="11" fillId="0" borderId="0" applyAlignment="1" pivotButton="0" quotePrefix="0" xfId="0">
      <alignment horizontal="general" vertical="bottom" wrapText="1"/>
    </xf>
    <xf numFmtId="0" fontId="11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general" vertical="center"/>
    </xf>
    <xf numFmtId="0" fontId="15" fillId="0" borderId="0" applyAlignment="1" pivotButton="0" quotePrefix="0" xfId="0">
      <alignment horizontal="left" vertical="center"/>
    </xf>
    <xf numFmtId="0" fontId="18" fillId="0" borderId="0" applyAlignment="1" pivotButton="0" quotePrefix="0" xfId="0">
      <alignment horizontal="left" vertical="center" wrapText="1"/>
    </xf>
    <xf numFmtId="0" fontId="18" fillId="0" borderId="0" applyAlignment="1" pivotButton="0" quotePrefix="0" xfId="0">
      <alignment vertical="center"/>
    </xf>
    <xf numFmtId="0" fontId="19" fillId="0" borderId="0" applyAlignment="1" pivotButton="0" quotePrefix="0" xfId="0">
      <alignment horizontal="center" vertical="bottom"/>
    </xf>
    <xf numFmtId="0" fontId="20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2" fillId="0" borderId="0" pivotButton="0" quotePrefix="0" xfId="0"/>
    <xf numFmtId="0" fontId="21" fillId="0" borderId="2" applyAlignment="1" pivotButton="0" quotePrefix="0" xfId="0">
      <alignment horizontal="center" vertical="center" wrapText="1"/>
    </xf>
    <xf numFmtId="0" fontId="21" fillId="0" borderId="2" applyAlignment="1" pivotButton="0" quotePrefix="0" xfId="0">
      <alignment horizontal="center" vertical="center"/>
    </xf>
    <xf numFmtId="0" fontId="21" fillId="0" borderId="2" applyAlignment="1" pivotButton="0" quotePrefix="0" xfId="0">
      <alignment horizontal="left" vertical="center"/>
    </xf>
    <xf numFmtId="49" fontId="22" fillId="0" borderId="2" applyAlignment="1" pivotButton="0" quotePrefix="0" xfId="0">
      <alignment horizontal="center" vertical="center"/>
    </xf>
    <xf numFmtId="0" fontId="22" fillId="0" borderId="2" applyAlignment="1" pivotButton="0" quotePrefix="0" xfId="0">
      <alignment horizontal="left" vertical="center" wrapText="1"/>
    </xf>
    <xf numFmtId="0" fontId="22" fillId="0" borderId="2" applyAlignment="1" pivotButton="0" quotePrefix="0" xfId="0">
      <alignment horizontal="center" vertical="center"/>
    </xf>
    <xf numFmtId="1" fontId="22" fillId="0" borderId="2" applyAlignment="1" pivotButton="0" quotePrefix="0" xfId="0">
      <alignment horizontal="center" vertical="center"/>
    </xf>
    <xf numFmtId="0" fontId="22" fillId="0" borderId="12" applyAlignment="1" pivotButton="0" quotePrefix="0" xfId="0">
      <alignment horizontal="center" vertical="center"/>
    </xf>
    <xf numFmtId="0" fontId="22" fillId="0" borderId="11" applyAlignment="1" pivotButton="0" quotePrefix="0" xfId="0">
      <alignment horizontal="center" vertical="center"/>
    </xf>
    <xf numFmtId="0" fontId="20" fillId="0" borderId="2" applyAlignment="1" pivotButton="0" quotePrefix="0" xfId="0">
      <alignment horizontal="left" vertical="center" wrapText="1"/>
    </xf>
    <xf numFmtId="4" fontId="22" fillId="0" borderId="2" applyAlignment="1" pivotButton="0" quotePrefix="0" xfId="0">
      <alignment horizontal="center" vertical="center"/>
    </xf>
    <xf numFmtId="49" fontId="21" fillId="0" borderId="2" applyAlignment="1" pivotButton="0" quotePrefix="0" xfId="0">
      <alignment horizontal="center" vertical="center"/>
    </xf>
    <xf numFmtId="49" fontId="21" fillId="0" borderId="12" applyAlignment="1" pivotButton="0" quotePrefix="0" xfId="0">
      <alignment horizontal="left" vertical="center"/>
    </xf>
    <xf numFmtId="49" fontId="21" fillId="0" borderId="2" applyAlignment="1" pivotButton="0" quotePrefix="0" xfId="0">
      <alignment horizontal="left" vertical="center"/>
    </xf>
    <xf numFmtId="3" fontId="22" fillId="0" borderId="2" applyAlignment="1" pivotButton="0" quotePrefix="0" xfId="0">
      <alignment horizontal="center" vertical="center"/>
    </xf>
    <xf numFmtId="173" fontId="22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left" vertical="center" wrapText="1"/>
    </xf>
    <xf numFmtId="4" fontId="21" fillId="0" borderId="2" applyAlignment="1" pivotButton="0" quotePrefix="0" xfId="0">
      <alignment horizontal="center" vertical="center"/>
    </xf>
    <xf numFmtId="0" fontId="21" fillId="0" borderId="2" applyAlignment="1" pivotButton="0" quotePrefix="0" xfId="0">
      <alignment horizontal="general" vertical="center" wrapText="1"/>
    </xf>
    <xf numFmtId="0" fontId="23" fillId="0" borderId="2" applyAlignment="1" pivotButton="0" quotePrefix="0" xfId="0">
      <alignment horizontal="general" vertical="bottom" wrapText="1"/>
    </xf>
    <xf numFmtId="0" fontId="23" fillId="0" borderId="2" applyAlignment="1" pivotButton="0" quotePrefix="0" xfId="0">
      <alignment horizontal="center" vertical="center"/>
    </xf>
    <xf numFmtId="4" fontId="23" fillId="0" borderId="2" applyAlignment="1" pivotButton="0" quotePrefix="0" xfId="0">
      <alignment horizontal="center" vertical="center"/>
    </xf>
    <xf numFmtId="0" fontId="24" fillId="0" borderId="0" applyAlignment="1" pivotButton="0" quotePrefix="0" xfId="0">
      <alignment horizontal="left" vertical="center"/>
    </xf>
    <xf numFmtId="0" fontId="25" fillId="0" borderId="0" applyAlignment="1" pivotButton="0" quotePrefix="0" xfId="0">
      <alignment horizontal="general" vertical="bottom"/>
    </xf>
    <xf numFmtId="0" fontId="0" fillId="0" borderId="24" pivotButton="0" quotePrefix="0" xfId="0"/>
    <xf numFmtId="0" fontId="0" fillId="0" borderId="25" pivotButton="0" quotePrefix="0" xfId="0"/>
    <xf numFmtId="169" fontId="2" fillId="0" borderId="15" applyAlignment="1" pivotButton="0" quotePrefix="0" xfId="0">
      <alignment horizontal="center" vertical="top" wrapText="1"/>
    </xf>
    <xf numFmtId="170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center" vertical="center"/>
    </xf>
    <xf numFmtId="173" fontId="22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L38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11" customWidth="1" min="2" max="2"/>
    <col width="10" customWidth="1" min="3" max="3"/>
    <col width="12.85546875" customWidth="1" min="4" max="4"/>
    <col hidden="1" width="3.42578125" customWidth="1" min="5" max="5"/>
    <col width="10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8.85546875" customWidth="1" min="11" max="11"/>
    <col width="10.7109375" customWidth="1" min="12" max="12"/>
    <col width="9.140625" customWidth="1" min="13" max="16384"/>
  </cols>
  <sheetData>
    <row r="1" ht="19.7" customHeight="1">
      <c r="A1" s="1" t="n"/>
      <c r="B1" s="56" t="n"/>
      <c r="C1" s="56" t="n"/>
      <c r="D1" s="56" t="n"/>
      <c r="E1" s="56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02-24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24 ВЛ 220 кВ Сиваки - Мухинская.</t>
        </is>
      </c>
      <c r="E6" s="56" t="n"/>
      <c r="F6" s="56" t="n"/>
      <c r="G6" s="56" t="n"/>
      <c r="H6" s="56" t="n"/>
      <c r="I6" s="56" t="n"/>
      <c r="J6" s="56" t="n"/>
      <c r="K6" s="56" t="n"/>
      <c r="L6" s="56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J30</f>
        <v>188.70546</v>
      </c>
      <c r="E8" s="56" t="n"/>
      <c r="F8" s="56" t="n"/>
      <c r="G8" s="56" t="n"/>
      <c r="H8" s="56" t="n"/>
      <c r="I8" s="56" t="n"/>
      <c r="J8" s="56" t="n"/>
      <c r="K8" s="56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K30</f>
        <v>66.00968</v>
      </c>
      <c r="E9" s="56" t="n"/>
      <c r="F9" s="56" t="n"/>
      <c r="G9" s="56" t="n"/>
      <c r="H9" s="56" t="n"/>
      <c r="I9" s="56" t="n"/>
      <c r="J9" s="56" t="n"/>
      <c r="K9" s="56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6" t="n"/>
      <c r="G10" s="56" t="n"/>
      <c r="H10" s="56" t="n"/>
      <c r="I10" s="56" t="n"/>
      <c r="J10" s="56" t="n"/>
      <c r="K10" s="56" t="n"/>
      <c r="L10" s="56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1 квартал 2000 г.</t>
        </is>
      </c>
      <c r="F11" s="56" t="n"/>
      <c r="G11" s="56" t="n"/>
      <c r="H11" s="56" t="n"/>
      <c r="I11" s="56" t="n"/>
      <c r="J11" s="56" t="n"/>
      <c r="K11" s="56" t="n"/>
      <c r="L11" s="56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63" t="n"/>
      <c r="E13" s="84" t="n"/>
      <c r="F13" s="14" t="inlineStr">
        <is>
          <t>Сметная стоимость</t>
        </is>
      </c>
      <c r="G13" s="59" t="n"/>
      <c r="H13" s="59" t="n"/>
      <c r="I13" s="59" t="n"/>
      <c r="J13" s="91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6" t="n"/>
      <c r="B14" s="86" t="n"/>
      <c r="C14" s="87" t="n"/>
      <c r="D14" s="56" t="n"/>
      <c r="E14" s="88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6" t="n"/>
      <c r="L14" s="86" t="n"/>
    </row>
    <row r="15" hidden="1" ht="19.7" customHeight="1">
      <c r="A15" s="22" t="n"/>
      <c r="B15" s="22" t="n"/>
      <c r="C15" s="22" t="n"/>
      <c r="D15" s="59" t="n"/>
      <c r="E15" s="91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63" t="n"/>
      <c r="E16" s="84" t="n"/>
      <c r="F16" s="14" t="n"/>
      <c r="G16" s="59" t="n"/>
      <c r="H16" s="59" t="n"/>
      <c r="I16" s="59" t="n"/>
      <c r="J16" s="91" t="n"/>
      <c r="K16" s="14" t="n"/>
      <c r="L16" s="14" t="n"/>
    </row>
    <row r="17" hidden="1" ht="73.5" customHeight="1">
      <c r="A17" s="86" t="n"/>
      <c r="B17" s="86" t="n"/>
      <c r="C17" s="87" t="n"/>
      <c r="D17" s="56" t="n"/>
      <c r="E17" s="88" t="n"/>
      <c r="F17" s="14" t="n"/>
      <c r="G17" s="14" t="n"/>
      <c r="H17" s="14" t="n"/>
      <c r="I17" s="14" t="n"/>
      <c r="J17" s="14" t="n"/>
      <c r="K17" s="86" t="n"/>
      <c r="L17" s="86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9" t="n"/>
      <c r="E18" s="91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9" t="n"/>
      <c r="C19" s="59" t="n"/>
      <c r="D19" s="59" t="n"/>
      <c r="E19" s="59" t="n"/>
      <c r="F19" s="59" t="n"/>
      <c r="G19" s="59" t="n"/>
      <c r="H19" s="59" t="n"/>
      <c r="I19" s="59" t="n"/>
      <c r="J19" s="59" t="n"/>
      <c r="K19" s="59" t="n"/>
      <c r="L19" s="91" t="n"/>
    </row>
    <row r="20" ht="42" customHeight="1">
      <c r="A20" s="24" t="inlineStr">
        <is>
          <t>1</t>
        </is>
      </c>
      <c r="B20" s="25" t="inlineStr">
        <is>
          <t>02-24-01</t>
        </is>
      </c>
      <c r="C20" s="25" t="inlineStr">
        <is>
          <t>24 ВЛ 220 кВ Сиваки - Мухинская. Шимановский р-н Мухинский сельсовет</t>
        </is>
      </c>
      <c r="F20" s="26" t="n">
        <v>12.48146</v>
      </c>
      <c r="G20" s="26" t="n">
        <v>0</v>
      </c>
      <c r="H20" s="26" t="n">
        <v>0</v>
      </c>
      <c r="I20" s="26" t="n">
        <v>0</v>
      </c>
      <c r="J20" s="26" t="n">
        <f>SUM(F20:I20)</f>
        <v>12.48146</v>
      </c>
      <c r="K20" s="26" t="n">
        <v>4.25384</v>
      </c>
      <c r="L20" s="27" t="n"/>
    </row>
    <row r="21" ht="42" customHeight="1">
      <c r="A21" s="24" t="inlineStr">
        <is>
          <t>2</t>
        </is>
      </c>
      <c r="B21" s="25" t="inlineStr">
        <is>
          <t>02-24-02</t>
        </is>
      </c>
      <c r="C21" s="25" t="inlineStr">
        <is>
          <t>24 ВЛ 220 кВ Сиваки - Мухинская. Шимановский р-н Мухинский сельсовет</t>
        </is>
      </c>
      <c r="F21" s="26" t="n">
        <v>1.05688</v>
      </c>
      <c r="G21" s="26" t="n">
        <v>0</v>
      </c>
      <c r="H21" s="26" t="n">
        <v>0</v>
      </c>
      <c r="I21" s="26" t="n">
        <v>0</v>
      </c>
      <c r="J21" s="26" t="n">
        <f>SUM(F21:I21)</f>
        <v>1.05688</v>
      </c>
      <c r="K21" s="26" t="n">
        <v>0.45952</v>
      </c>
      <c r="L21" s="27" t="n"/>
    </row>
    <row r="22" ht="42" customHeight="1">
      <c r="A22" s="24" t="inlineStr">
        <is>
          <t>3</t>
        </is>
      </c>
      <c r="B22" s="25" t="inlineStr">
        <is>
          <t>02-24-03</t>
        </is>
      </c>
      <c r="C22" s="25" t="inlineStr">
        <is>
          <t>24 ВЛ 220 кВ Сиваки - Мухинская. Мухинское уч. л-во Шимановского л-ва</t>
        </is>
      </c>
      <c r="F22" s="26" t="n">
        <v>142.07897</v>
      </c>
      <c r="G22" s="26" t="n">
        <v>0</v>
      </c>
      <c r="H22" s="26" t="n">
        <v>0</v>
      </c>
      <c r="I22" s="26" t="n">
        <v>0</v>
      </c>
      <c r="J22" s="26" t="n">
        <f>SUM(F22:I22)</f>
        <v>142.07897</v>
      </c>
      <c r="K22" s="26" t="n">
        <v>48.71554</v>
      </c>
      <c r="L22" s="27" t="n"/>
    </row>
    <row r="23" ht="42" customHeight="1">
      <c r="A23" s="24" t="inlineStr">
        <is>
          <t>4</t>
        </is>
      </c>
      <c r="B23" s="25" t="inlineStr">
        <is>
          <t>02-24-04</t>
        </is>
      </c>
      <c r="C23" s="25" t="inlineStr">
        <is>
          <t>24 ВЛ 220 кВ Сиваки - Мухинская. Мухинское уч. л-во Шимановского л-ва</t>
        </is>
      </c>
      <c r="F23" s="26" t="n">
        <v>12.01861</v>
      </c>
      <c r="G23" s="26" t="n">
        <v>0</v>
      </c>
      <c r="H23" s="26" t="n">
        <v>0</v>
      </c>
      <c r="I23" s="26" t="n">
        <v>0</v>
      </c>
      <c r="J23" s="26" t="n">
        <f>SUM(F23:I23)</f>
        <v>12.01861</v>
      </c>
      <c r="K23" s="26" t="n">
        <v>5.22548</v>
      </c>
      <c r="L23" s="27" t="n"/>
    </row>
    <row r="24" ht="42" customHeight="1">
      <c r="A24" s="24" t="inlineStr">
        <is>
          <t>5</t>
        </is>
      </c>
      <c r="B24" s="25" t="inlineStr">
        <is>
          <t>02-24-05</t>
        </is>
      </c>
      <c r="C24" s="25" t="inlineStr">
        <is>
          <t>24 ВЛ 220 кВ Сиваки - Мухинская. Сивакское уч. л-во Магдагачинского л-ва</t>
        </is>
      </c>
      <c r="F24" s="26" t="n">
        <v>17.63712</v>
      </c>
      <c r="G24" s="26" t="n">
        <v>0</v>
      </c>
      <c r="H24" s="26" t="n">
        <v>0</v>
      </c>
      <c r="I24" s="26" t="n">
        <v>0</v>
      </c>
      <c r="J24" s="26" t="n">
        <f>SUM(F24:I24)</f>
        <v>17.63712</v>
      </c>
      <c r="K24" s="26" t="n">
        <v>6.02759</v>
      </c>
      <c r="L24" s="27" t="n"/>
    </row>
    <row r="25" ht="42" customHeight="1">
      <c r="A25" s="24" t="inlineStr">
        <is>
          <t>6</t>
        </is>
      </c>
      <c r="B25" s="25" t="inlineStr">
        <is>
          <t>02-24-06</t>
        </is>
      </c>
      <c r="C25" s="25" t="inlineStr">
        <is>
          <t>24 ВЛ 220 кВ Сиваки - Мухинская. Сивакское уч. л-во Магдагачинского л-ва</t>
        </is>
      </c>
      <c r="F25" s="26" t="n">
        <v>1.52267</v>
      </c>
      <c r="G25" s="26" t="n">
        <v>0</v>
      </c>
      <c r="H25" s="26" t="n">
        <v>0</v>
      </c>
      <c r="I25" s="26" t="n">
        <v>0</v>
      </c>
      <c r="J25" s="26" t="n">
        <f>SUM(F25:I25)</f>
        <v>1.52267</v>
      </c>
      <c r="K25" s="26" t="n">
        <v>0.66203</v>
      </c>
      <c r="L25" s="27" t="n"/>
    </row>
    <row r="26" ht="42" customHeight="1">
      <c r="A26" s="24" t="inlineStr">
        <is>
          <t>7</t>
        </is>
      </c>
      <c r="B26" s="25" t="inlineStr">
        <is>
          <t>02-24-07</t>
        </is>
      </c>
      <c r="C26" s="25" t="inlineStr">
        <is>
          <t>24 ВЛ 220 кВ Сиваки - Мухинская. Магдагачинский р-н</t>
        </is>
      </c>
      <c r="F26" s="26" t="n">
        <v>1.75611</v>
      </c>
      <c r="G26" s="26" t="n">
        <v>0</v>
      </c>
      <c r="H26" s="26" t="n">
        <v>0</v>
      </c>
      <c r="I26" s="26" t="n">
        <v>0</v>
      </c>
      <c r="J26" s="26" t="n">
        <f>SUM(F26:I26)</f>
        <v>1.75611</v>
      </c>
      <c r="K26" s="26" t="n">
        <v>0.59888</v>
      </c>
      <c r="L26" s="27" t="n"/>
    </row>
    <row r="27" ht="42" customHeight="1">
      <c r="A27" s="24" t="inlineStr">
        <is>
          <t>8</t>
        </is>
      </c>
      <c r="B27" s="25" t="inlineStr">
        <is>
          <t>02-24-08</t>
        </is>
      </c>
      <c r="C27" s="25" t="inlineStr">
        <is>
          <t>24 ВЛ 220 кВ Сиваки - Мухинская. Магдагачинский р-н</t>
        </is>
      </c>
      <c r="F27" s="26" t="n">
        <v>0.15364</v>
      </c>
      <c r="G27" s="26" t="n">
        <v>0</v>
      </c>
      <c r="H27" s="26" t="n">
        <v>0</v>
      </c>
      <c r="I27" s="26" t="n">
        <v>0</v>
      </c>
      <c r="J27" s="26" t="n">
        <f>SUM(F27:I27)</f>
        <v>0.15364</v>
      </c>
      <c r="K27" s="26" t="n">
        <v>0.0668</v>
      </c>
      <c r="L27" s="27" t="n"/>
    </row>
    <row r="28" ht="19.7" customHeight="1">
      <c r="A28" s="23" t="inlineStr">
        <is>
          <t>9</t>
        </is>
      </c>
      <c r="B28" s="28" t="inlineStr">
        <is>
          <t>Итого по разделу: Локальные сметы</t>
        </is>
      </c>
      <c r="C28" s="59" t="n"/>
      <c r="D28" s="59" t="n"/>
      <c r="E28" s="91" t="n"/>
      <c r="F28" s="29" t="n">
        <f>SUM(F20:F27)</f>
        <v>188.70546</v>
      </c>
      <c r="G28" s="29" t="n">
        <f>SUM(G20:G27)</f>
        <v>0</v>
      </c>
      <c r="H28" s="29" t="n">
        <f>SUM(H20:H27)</f>
        <v>0</v>
      </c>
      <c r="I28" s="29" t="n">
        <f>SUM(I20:I27)</f>
        <v>0</v>
      </c>
      <c r="J28" s="29" t="n">
        <f>SUM(J20:J27)</f>
        <v>188.70546</v>
      </c>
      <c r="K28" s="29" t="n">
        <f>SUM(K20:K27)</f>
        <v>66.00968</v>
      </c>
      <c r="L28" s="30" t="n"/>
    </row>
    <row r="29" ht="19.7" customHeight="1">
      <c r="A29" s="23" t="inlineStr">
        <is>
          <t>Всего по смете</t>
        </is>
      </c>
      <c r="B29" s="59" t="n"/>
      <c r="C29" s="59" t="n"/>
      <c r="D29" s="59" t="n"/>
      <c r="E29" s="59" t="n"/>
      <c r="F29" s="59" t="n"/>
      <c r="G29" s="59" t="n"/>
      <c r="H29" s="59" t="n"/>
      <c r="I29" s="59" t="n"/>
      <c r="J29" s="59" t="n"/>
      <c r="K29" s="59" t="n"/>
      <c r="L29" s="91" t="n"/>
    </row>
    <row r="30" ht="22.5" customHeight="1">
      <c r="A30" s="23" t="n"/>
      <c r="B30" s="28" t="inlineStr">
        <is>
          <t>Всего по смете</t>
        </is>
      </c>
      <c r="C30" s="59" t="n"/>
      <c r="D30" s="59" t="n"/>
      <c r="E30" s="91" t="n"/>
      <c r="F30" s="29" t="n">
        <f>SUM(F20:F27)</f>
        <v>188.70546</v>
      </c>
      <c r="G30" s="29" t="n">
        <f>SUM(G20:G27)</f>
        <v>0</v>
      </c>
      <c r="H30" s="29" t="n">
        <f>SUM(H20:H27)</f>
        <v>0</v>
      </c>
      <c r="I30" s="29" t="n">
        <f>SUM(I20:I27)</f>
        <v>0</v>
      </c>
      <c r="J30" s="29" t="n">
        <f>SUM(J20:J27)</f>
        <v>188.70546</v>
      </c>
      <c r="K30" s="29" t="n">
        <f>SUM(K20:K27)</f>
        <v>66.00968</v>
      </c>
      <c r="L30" s="30" t="n"/>
    </row>
    <row r="31" ht="19.7" customHeight="1">
      <c r="A31" s="31" t="inlineStr">
        <is>
          <t>Главный инженер проекта</t>
        </is>
      </c>
      <c r="E31" s="32" t="n"/>
      <c r="F31" s="56" t="n"/>
      <c r="G31" s="56" t="n"/>
      <c r="H31" s="56" t="n"/>
      <c r="I31" s="56" t="n"/>
      <c r="J31" s="56" t="n"/>
      <c r="K31" s="56" t="n"/>
      <c r="L31" s="56" t="n"/>
    </row>
    <row r="32" ht="19.7" customHeight="1">
      <c r="A32" s="33" t="n"/>
      <c r="B32" s="34" t="n"/>
      <c r="E32" s="35" t="inlineStr">
        <is>
          <t>подпись   (инициалы, фамилия)</t>
        </is>
      </c>
    </row>
    <row r="33" ht="19.7" customHeight="1">
      <c r="A33" s="36" t="inlineStr">
        <is>
          <t>Отдел</t>
        </is>
      </c>
      <c r="C33" s="37" t="n"/>
      <c r="D33" s="56" t="n"/>
      <c r="E33" s="56" t="n"/>
      <c r="F33" s="38" t="inlineStr">
        <is>
          <t>Начальник</t>
        </is>
      </c>
      <c r="H33" s="32" t="n"/>
      <c r="I33" s="56" t="n"/>
      <c r="J33" s="56" t="n"/>
      <c r="K33" s="56" t="n"/>
      <c r="L33" s="56" t="n"/>
    </row>
    <row r="34" ht="19.7" customHeight="1">
      <c r="A34" s="39" t="n"/>
      <c r="B34" s="40" t="n"/>
      <c r="C34" s="41" t="n"/>
      <c r="G34" s="41" t="n"/>
      <c r="H34" s="35" t="inlineStr">
        <is>
          <t>подпись   (инициалы, фамилия)</t>
        </is>
      </c>
    </row>
    <row r="35" ht="19.7" customHeight="1">
      <c r="A35" s="31" t="inlineStr">
        <is>
          <t>Составил</t>
        </is>
      </c>
      <c r="C35" s="32" t="inlineStr">
        <is>
          <t>Григорова И. А.</t>
        </is>
      </c>
      <c r="D35" s="56" t="n"/>
      <c r="E35" s="56" t="n"/>
      <c r="F35" s="56" t="n"/>
      <c r="G35" s="56" t="n"/>
      <c r="H35" s="56" t="n"/>
      <c r="I35" s="56" t="n"/>
      <c r="J35" s="56" t="n"/>
      <c r="K35" s="56" t="n"/>
      <c r="L35" s="56" t="n"/>
    </row>
    <row r="36" ht="19.7" customHeight="1">
      <c r="A36" s="39" t="n"/>
      <c r="B36" s="40" t="n"/>
      <c r="C36" s="41" t="n"/>
    </row>
    <row r="37" ht="19.7" customHeight="1">
      <c r="A37" s="31" t="inlineStr">
        <is>
          <t>Проверил</t>
        </is>
      </c>
      <c r="C37" s="32" t="inlineStr">
        <is>
          <t>Черкасов А. В.</t>
        </is>
      </c>
      <c r="D37" s="56" t="n"/>
      <c r="E37" s="56" t="n"/>
      <c r="F37" s="56" t="n"/>
      <c r="G37" s="56" t="n"/>
      <c r="H37" s="56" t="n"/>
      <c r="I37" s="56" t="n"/>
      <c r="J37" s="56" t="n"/>
      <c r="K37" s="56" t="n"/>
      <c r="L37" s="56" t="n"/>
    </row>
    <row r="38" ht="19.7" customHeight="1">
      <c r="A38" s="33" t="n"/>
      <c r="B38" s="34" t="n"/>
      <c r="C38" s="41" t="n"/>
    </row>
    <row r="39" ht="19.7" customHeight="1"/>
  </sheetData>
  <mergeCells count="57">
    <mergeCell ref="L13:L14"/>
    <mergeCell ref="C13:E14"/>
    <mergeCell ref="F16:J16"/>
    <mergeCell ref="B30:E30"/>
    <mergeCell ref="C22:E22"/>
    <mergeCell ref="B28:E28"/>
    <mergeCell ref="C7:L7"/>
    <mergeCell ref="A1:E1"/>
    <mergeCell ref="A16:A17"/>
    <mergeCell ref="C21:E21"/>
    <mergeCell ref="A3:L3"/>
    <mergeCell ref="A10:D10"/>
    <mergeCell ref="C38:L38"/>
    <mergeCell ref="H34:L34"/>
    <mergeCell ref="C37:L37"/>
    <mergeCell ref="A31:D31"/>
    <mergeCell ref="C27:E27"/>
    <mergeCell ref="C36:L36"/>
    <mergeCell ref="B13:B14"/>
    <mergeCell ref="A8:C8"/>
    <mergeCell ref="C23:E23"/>
    <mergeCell ref="C34:F34"/>
    <mergeCell ref="F33:G33"/>
    <mergeCell ref="E10:L10"/>
    <mergeCell ref="A37:B37"/>
    <mergeCell ref="A11:D11"/>
    <mergeCell ref="E31:L31"/>
    <mergeCell ref="A4:L4"/>
    <mergeCell ref="C16:E17"/>
    <mergeCell ref="A29:L29"/>
    <mergeCell ref="A2:E2"/>
    <mergeCell ref="A19:L19"/>
    <mergeCell ref="A13:A14"/>
    <mergeCell ref="A33:B33"/>
    <mergeCell ref="B32:D32"/>
    <mergeCell ref="E11:L11"/>
    <mergeCell ref="C18:E18"/>
    <mergeCell ref="A9:C9"/>
    <mergeCell ref="K13:K14"/>
    <mergeCell ref="C35:L35"/>
    <mergeCell ref="C15:E15"/>
    <mergeCell ref="F13:J13"/>
    <mergeCell ref="C24:E24"/>
    <mergeCell ref="A35:B35"/>
    <mergeCell ref="D9:K9"/>
    <mergeCell ref="C33:E33"/>
    <mergeCell ref="D8:K8"/>
    <mergeCell ref="A6:C6"/>
    <mergeCell ref="E32:L32"/>
    <mergeCell ref="K16:K17"/>
    <mergeCell ref="C26:E26"/>
    <mergeCell ref="L16:L17"/>
    <mergeCell ref="B16:B17"/>
    <mergeCell ref="H33:L33"/>
    <mergeCell ref="C20:E20"/>
    <mergeCell ref="D6:L6"/>
    <mergeCell ref="C25:E25"/>
  </mergeCells>
  <pageMargins left="0.5905511811023623" right="0.3937007874015748" top="0.7874015748031497" bottom="0.5905511811023623" header="0.1968503937007874" footer="0.1968503937007874"/>
  <pageSetup orientation="portrait" paperSize="9" scale="92" fitToHeight="0" fitToWidth="1" errors="blank" horizontalDpi="300" verticalDpi="3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25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L38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11" customWidth="1" min="2" max="2"/>
    <col width="10" customWidth="1" min="3" max="3"/>
    <col width="12.85546875" customWidth="1" min="4" max="4"/>
    <col hidden="1" width="3.42578125" customWidth="1" min="5" max="5"/>
    <col width="10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8.85546875" customWidth="1" min="11" max="11"/>
    <col width="10.7109375" customWidth="1" min="12" max="12"/>
    <col width="9.140625" customWidth="1" min="13" max="16384"/>
  </cols>
  <sheetData>
    <row r="1" ht="19.7" customHeight="1">
      <c r="A1" s="1" t="n"/>
      <c r="B1" s="56" t="n"/>
      <c r="C1" s="56" t="n"/>
      <c r="D1" s="56" t="n"/>
      <c r="E1" s="56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02-24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24 ВЛ 220 кВ Сиваки - Мухинская.</t>
        </is>
      </c>
      <c r="E6" s="56" t="n"/>
      <c r="F6" s="56" t="n"/>
      <c r="G6" s="56" t="n"/>
      <c r="H6" s="56" t="n"/>
      <c r="I6" s="56" t="n"/>
      <c r="J6" s="56" t="n"/>
      <c r="K6" s="56" t="n"/>
      <c r="L6" s="56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J30</f>
        <v>11198.29067</v>
      </c>
      <c r="E8" s="56" t="n"/>
      <c r="F8" s="56" t="n"/>
      <c r="G8" s="56" t="n"/>
      <c r="H8" s="56" t="n"/>
      <c r="I8" s="56" t="n"/>
      <c r="J8" s="56" t="n"/>
      <c r="K8" s="56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K30</f>
        <v>4703.84976</v>
      </c>
      <c r="E9" s="56" t="n"/>
      <c r="F9" s="56" t="n"/>
      <c r="G9" s="56" t="n"/>
      <c r="H9" s="56" t="n"/>
      <c r="I9" s="56" t="n"/>
      <c r="J9" s="56" t="n"/>
      <c r="K9" s="56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6" t="n"/>
      <c r="G10" s="56" t="n"/>
      <c r="H10" s="56" t="n"/>
      <c r="I10" s="56" t="n"/>
      <c r="J10" s="56" t="n"/>
      <c r="K10" s="56" t="n"/>
      <c r="L10" s="56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I квартал 2026 года</t>
        </is>
      </c>
      <c r="F11" s="56" t="n"/>
      <c r="G11" s="56" t="n"/>
      <c r="H11" s="56" t="n"/>
      <c r="I11" s="56" t="n"/>
      <c r="J11" s="56" t="n"/>
      <c r="K11" s="56" t="n"/>
      <c r="L11" s="56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63" t="n"/>
      <c r="E13" s="84" t="n"/>
      <c r="F13" s="14" t="inlineStr">
        <is>
          <t>Сметная стоимость</t>
        </is>
      </c>
      <c r="G13" s="59" t="n"/>
      <c r="H13" s="59" t="n"/>
      <c r="I13" s="59" t="n"/>
      <c r="J13" s="91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6" t="n"/>
      <c r="B14" s="86" t="n"/>
      <c r="C14" s="87" t="n"/>
      <c r="D14" s="56" t="n"/>
      <c r="E14" s="88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6" t="n"/>
      <c r="L14" s="86" t="n"/>
    </row>
    <row r="15" hidden="1" ht="19.7" customHeight="1">
      <c r="A15" s="22" t="n"/>
      <c r="B15" s="22" t="n"/>
      <c r="C15" s="22" t="n"/>
      <c r="D15" s="59" t="n"/>
      <c r="E15" s="91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63" t="n"/>
      <c r="E16" s="84" t="n"/>
      <c r="F16" s="14" t="n"/>
      <c r="G16" s="59" t="n"/>
      <c r="H16" s="59" t="n"/>
      <c r="I16" s="59" t="n"/>
      <c r="J16" s="91" t="n"/>
      <c r="K16" s="14" t="n"/>
      <c r="L16" s="14" t="n"/>
    </row>
    <row r="17" hidden="1" ht="73.5" customHeight="1">
      <c r="A17" s="86" t="n"/>
      <c r="B17" s="86" t="n"/>
      <c r="C17" s="87" t="n"/>
      <c r="D17" s="56" t="n"/>
      <c r="E17" s="88" t="n"/>
      <c r="F17" s="14" t="n"/>
      <c r="G17" s="14" t="n"/>
      <c r="H17" s="14" t="n"/>
      <c r="I17" s="14" t="n"/>
      <c r="J17" s="14" t="n"/>
      <c r="K17" s="86" t="n"/>
      <c r="L17" s="86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9" t="n"/>
      <c r="E18" s="91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9" t="n"/>
      <c r="C19" s="59" t="n"/>
      <c r="D19" s="59" t="n"/>
      <c r="E19" s="59" t="n"/>
      <c r="F19" s="59" t="n"/>
      <c r="G19" s="59" t="n"/>
      <c r="H19" s="59" t="n"/>
      <c r="I19" s="59" t="n"/>
      <c r="J19" s="59" t="n"/>
      <c r="K19" s="59" t="n"/>
      <c r="L19" s="91" t="n"/>
    </row>
    <row r="20" ht="42" customHeight="1">
      <c r="A20" s="24" t="inlineStr">
        <is>
          <t>1</t>
        </is>
      </c>
      <c r="B20" s="25" t="inlineStr">
        <is>
          <t>02-24-01</t>
        </is>
      </c>
      <c r="C20" s="25" t="inlineStr">
        <is>
          <t>24 ВЛ 220 кВ Сиваки - Мухинская. Шимановский р-н Мухинский сельсовет</t>
        </is>
      </c>
      <c r="F20" s="26" t="n">
        <v>724.94723</v>
      </c>
      <c r="G20" s="26" t="n">
        <v>0</v>
      </c>
      <c r="H20" s="26" t="n">
        <v>0</v>
      </c>
      <c r="I20" s="26" t="n">
        <v>0</v>
      </c>
      <c r="J20" s="26" t="n">
        <f>SUM(F20:I20)</f>
        <v>724.94723</v>
      </c>
      <c r="K20" s="26" t="n">
        <v>303.12863</v>
      </c>
      <c r="L20" s="27" t="n"/>
    </row>
    <row r="21" ht="42" customHeight="1">
      <c r="A21" s="24" t="inlineStr">
        <is>
          <t>2</t>
        </is>
      </c>
      <c r="B21" s="25" t="inlineStr">
        <is>
          <t>02-24-02</t>
        </is>
      </c>
      <c r="C21" s="25" t="inlineStr">
        <is>
          <t>24 ВЛ 220 кВ Сиваки - Мухинская. Шимановский р-н Мухинский сельсовет</t>
        </is>
      </c>
      <c r="F21" s="26" t="n">
        <v>75.31442</v>
      </c>
      <c r="G21" s="26" t="n">
        <v>0</v>
      </c>
      <c r="H21" s="26" t="n">
        <v>0</v>
      </c>
      <c r="I21" s="26" t="n">
        <v>0</v>
      </c>
      <c r="J21" s="26" t="n">
        <f>SUM(F21:I21)</f>
        <v>75.31442</v>
      </c>
      <c r="K21" s="26" t="n">
        <v>32.7454</v>
      </c>
      <c r="L21" s="27" t="n"/>
    </row>
    <row r="22" ht="42" customHeight="1">
      <c r="A22" s="24" t="inlineStr">
        <is>
          <t>3</t>
        </is>
      </c>
      <c r="B22" s="25" t="inlineStr">
        <is>
          <t>02-24-03</t>
        </is>
      </c>
      <c r="C22" s="25" t="inlineStr">
        <is>
          <t>24 ВЛ 220 кВ Сиваки - Мухинская. Мухинское уч. л-во Шимановского л-ва</t>
        </is>
      </c>
      <c r="F22" s="42" t="n">
        <v>8293.347229999999</v>
      </c>
      <c r="G22" s="26" t="n">
        <v>0</v>
      </c>
      <c r="H22" s="26" t="n">
        <v>0</v>
      </c>
      <c r="I22" s="26" t="n">
        <v>0</v>
      </c>
      <c r="J22" s="42" t="n">
        <f>SUM(F22:I22)</f>
        <v>8293.34723</v>
      </c>
      <c r="K22" s="42" t="n">
        <v>3471.46936</v>
      </c>
      <c r="L22" s="43" t="n"/>
    </row>
    <row r="23" ht="42" customHeight="1">
      <c r="A23" s="24" t="inlineStr">
        <is>
          <t>4</t>
        </is>
      </c>
      <c r="B23" s="25" t="inlineStr">
        <is>
          <t>02-24-04</t>
        </is>
      </c>
      <c r="C23" s="25" t="inlineStr">
        <is>
          <t>24 ВЛ 220 кВ Сиваки - Мухинская. Мухинское уч. л-во Шимановского л-ва</t>
        </is>
      </c>
      <c r="F23" s="42" t="n">
        <v>856.44574</v>
      </c>
      <c r="G23" s="26" t="n">
        <v>0</v>
      </c>
      <c r="H23" s="26" t="n">
        <v>0</v>
      </c>
      <c r="I23" s="26" t="n">
        <v>0</v>
      </c>
      <c r="J23" s="42" t="n">
        <f>SUM(F23:I23)</f>
        <v>856.44574</v>
      </c>
      <c r="K23" s="26" t="n">
        <v>372.36771</v>
      </c>
      <c r="L23" s="43" t="n"/>
    </row>
    <row r="24" ht="42" customHeight="1">
      <c r="A24" s="24" t="inlineStr">
        <is>
          <t>5</t>
        </is>
      </c>
      <c r="B24" s="25" t="inlineStr">
        <is>
          <t>02-24-05</t>
        </is>
      </c>
      <c r="C24" s="25" t="inlineStr">
        <is>
          <t>24 ВЛ 220 кВ Сиваки - Мухинская. Сивакское уч. л-во Магдагачинского л-ва</t>
        </is>
      </c>
      <c r="F24" s="26" t="n">
        <v>1026.73112</v>
      </c>
      <c r="G24" s="26" t="n">
        <v>0</v>
      </c>
      <c r="H24" s="26" t="n">
        <v>0</v>
      </c>
      <c r="I24" s="26" t="n">
        <v>0</v>
      </c>
      <c r="J24" s="26" t="n">
        <f>SUM(F24:I24)</f>
        <v>1026.73112</v>
      </c>
      <c r="K24" s="26" t="n">
        <v>429.52606</v>
      </c>
      <c r="L24" s="27" t="n"/>
    </row>
    <row r="25" ht="42" customHeight="1">
      <c r="A25" s="24" t="inlineStr">
        <is>
          <t>6</t>
        </is>
      </c>
      <c r="B25" s="25" t="inlineStr">
        <is>
          <t>02-24-06</t>
        </is>
      </c>
      <c r="C25" s="25" t="inlineStr">
        <is>
          <t>24 ВЛ 220 кВ Сиваки - Мухинская. Сивакское уч. л-во Магдагачинского л-ва</t>
        </is>
      </c>
      <c r="F25" s="26" t="n">
        <v>108.50539</v>
      </c>
      <c r="G25" s="26" t="n">
        <v>0</v>
      </c>
      <c r="H25" s="26" t="n">
        <v>0</v>
      </c>
      <c r="I25" s="26" t="n">
        <v>0</v>
      </c>
      <c r="J25" s="26" t="n">
        <f>SUM(F25:I25)</f>
        <v>108.50539</v>
      </c>
      <c r="K25" s="26" t="n">
        <v>47.17625</v>
      </c>
      <c r="L25" s="27" t="n"/>
    </row>
    <row r="26" ht="42" customHeight="1">
      <c r="A26" s="24" t="inlineStr">
        <is>
          <t>7</t>
        </is>
      </c>
      <c r="B26" s="25" t="inlineStr">
        <is>
          <t>02-24-07</t>
        </is>
      </c>
      <c r="C26" s="25" t="inlineStr">
        <is>
          <t>24 ВЛ 220 кВ Сиваки - Мухинская. Магдагачинский р-н</t>
        </is>
      </c>
      <c r="F26" s="26" t="n">
        <v>102.05118</v>
      </c>
      <c r="G26" s="26" t="n">
        <v>0</v>
      </c>
      <c r="H26" s="26" t="n">
        <v>0</v>
      </c>
      <c r="I26" s="26" t="n">
        <v>0</v>
      </c>
      <c r="J26" s="26" t="n">
        <f>SUM(F26:I26)</f>
        <v>102.05118</v>
      </c>
      <c r="K26" s="26" t="n">
        <v>42.67619</v>
      </c>
      <c r="L26" s="27" t="n"/>
    </row>
    <row r="27" ht="42" customHeight="1">
      <c r="A27" s="24" t="inlineStr">
        <is>
          <t>8</t>
        </is>
      </c>
      <c r="B27" s="25" t="inlineStr">
        <is>
          <t>02-24-08</t>
        </is>
      </c>
      <c r="C27" s="25" t="inlineStr">
        <is>
          <t>24 ВЛ 220 кВ Сиваки - Мухинская. Магдагачинский р-н</t>
        </is>
      </c>
      <c r="F27" s="26" t="n">
        <v>10.94836</v>
      </c>
      <c r="G27" s="26" t="n">
        <v>0</v>
      </c>
      <c r="H27" s="26" t="n">
        <v>0</v>
      </c>
      <c r="I27" s="26" t="n">
        <v>0</v>
      </c>
      <c r="J27" s="26" t="n">
        <f>SUM(F27:I27)</f>
        <v>10.94836</v>
      </c>
      <c r="K27" s="26" t="n">
        <v>4.76016</v>
      </c>
      <c r="L27" s="27" t="n"/>
    </row>
    <row r="28" ht="19.7" customHeight="1">
      <c r="A28" s="23" t="inlineStr">
        <is>
          <t>9</t>
        </is>
      </c>
      <c r="B28" s="28" t="inlineStr">
        <is>
          <t>Итого по разделу: Локальные сметы</t>
        </is>
      </c>
      <c r="C28" s="59" t="n"/>
      <c r="D28" s="59" t="n"/>
      <c r="E28" s="91" t="n"/>
      <c r="F28" s="44" t="n">
        <f>SUM(F20:F27)</f>
        <v>11198.29067</v>
      </c>
      <c r="G28" s="29" t="n">
        <f>SUM(G20:G27)</f>
        <v>0</v>
      </c>
      <c r="H28" s="29" t="n">
        <f>SUM(H20:H27)</f>
        <v>0</v>
      </c>
      <c r="I28" s="29" t="n">
        <f>SUM(I20:I27)</f>
        <v>0</v>
      </c>
      <c r="J28" s="44" t="n">
        <f>SUM(J20:J27)</f>
        <v>11198.29067</v>
      </c>
      <c r="K28" s="44" t="n">
        <f>SUM(K20:K27)</f>
        <v>4703.84976</v>
      </c>
      <c r="L28" s="45" t="n"/>
    </row>
    <row r="29" ht="19.7" customHeight="1">
      <c r="A29" s="23" t="inlineStr">
        <is>
          <t>Всего по смете</t>
        </is>
      </c>
      <c r="B29" s="59" t="n"/>
      <c r="C29" s="59" t="n"/>
      <c r="D29" s="59" t="n"/>
      <c r="E29" s="59" t="n"/>
      <c r="F29" s="59" t="n"/>
      <c r="G29" s="59" t="n"/>
      <c r="H29" s="59" t="n"/>
      <c r="I29" s="59" t="n"/>
      <c r="J29" s="59" t="n"/>
      <c r="K29" s="59" t="n"/>
      <c r="L29" s="91" t="n"/>
    </row>
    <row r="30" ht="22.5" customHeight="1">
      <c r="A30" s="23" t="n"/>
      <c r="B30" s="28" t="inlineStr">
        <is>
          <t>Всего по смете</t>
        </is>
      </c>
      <c r="C30" s="59" t="n"/>
      <c r="D30" s="59" t="n"/>
      <c r="E30" s="91" t="n"/>
      <c r="F30" s="44" t="n">
        <f>SUM(F20:F27)</f>
        <v>11198.29067</v>
      </c>
      <c r="G30" s="29" t="n">
        <f>SUM(G20:G27)</f>
        <v>0</v>
      </c>
      <c r="H30" s="29" t="n">
        <f>SUM(H20:H27)</f>
        <v>0</v>
      </c>
      <c r="I30" s="29" t="n">
        <f>SUM(I20:I27)</f>
        <v>0</v>
      </c>
      <c r="J30" s="44" t="n">
        <f>SUM(J20:J27)</f>
        <v>11198.29067</v>
      </c>
      <c r="K30" s="44" t="n">
        <f>SUM(K20:K27)</f>
        <v>4703.84976</v>
      </c>
      <c r="L30" s="45" t="n"/>
    </row>
    <row r="31" ht="19.7" customHeight="1">
      <c r="A31" s="31" t="inlineStr">
        <is>
          <t>Главный инженер проекта</t>
        </is>
      </c>
      <c r="E31" s="32" t="n"/>
      <c r="F31" s="56" t="n"/>
      <c r="G31" s="56" t="n"/>
      <c r="H31" s="56" t="n"/>
      <c r="I31" s="56" t="n"/>
      <c r="J31" s="56" t="n"/>
      <c r="K31" s="56" t="n"/>
      <c r="L31" s="56" t="n"/>
    </row>
    <row r="32" ht="19.7" customHeight="1">
      <c r="A32" s="33" t="n"/>
      <c r="B32" s="34" t="n"/>
      <c r="E32" s="35" t="inlineStr">
        <is>
          <t>подпись   (инициалы, фамилия)</t>
        </is>
      </c>
    </row>
    <row r="33" ht="19.7" customHeight="1">
      <c r="A33" s="36" t="inlineStr">
        <is>
          <t>Отдел</t>
        </is>
      </c>
      <c r="C33" s="37" t="n"/>
      <c r="D33" s="56" t="n"/>
      <c r="E33" s="56" t="n"/>
      <c r="F33" s="38" t="inlineStr">
        <is>
          <t>Начальник</t>
        </is>
      </c>
      <c r="H33" s="32" t="n"/>
      <c r="I33" s="56" t="n"/>
      <c r="J33" s="56" t="n"/>
      <c r="K33" s="56" t="n"/>
      <c r="L33" s="56" t="n"/>
    </row>
    <row r="34" ht="19.7" customHeight="1">
      <c r="A34" s="39" t="n"/>
      <c r="B34" s="40" t="n"/>
      <c r="C34" s="41" t="n"/>
      <c r="G34" s="41" t="n"/>
      <c r="H34" s="35" t="inlineStr">
        <is>
          <t>подпись   (инициалы, фамилия)</t>
        </is>
      </c>
    </row>
    <row r="35" ht="19.7" customHeight="1">
      <c r="A35" s="31" t="inlineStr">
        <is>
          <t>Составил</t>
        </is>
      </c>
      <c r="C35" s="32" t="inlineStr">
        <is>
          <t>Григорова И. А.</t>
        </is>
      </c>
      <c r="D35" s="56" t="n"/>
      <c r="E35" s="56" t="n"/>
      <c r="F35" s="56" t="n"/>
      <c r="G35" s="56" t="n"/>
      <c r="H35" s="56" t="n"/>
      <c r="I35" s="56" t="n"/>
      <c r="J35" s="56" t="n"/>
      <c r="K35" s="56" t="n"/>
      <c r="L35" s="56" t="n"/>
    </row>
    <row r="36" ht="19.7" customHeight="1">
      <c r="A36" s="39" t="n"/>
      <c r="B36" s="40" t="n"/>
      <c r="C36" s="41" t="n"/>
    </row>
    <row r="37" ht="19.7" customHeight="1">
      <c r="A37" s="31" t="inlineStr">
        <is>
          <t>Проверил</t>
        </is>
      </c>
      <c r="C37" s="32" t="inlineStr">
        <is>
          <t>Черкасов А. В.</t>
        </is>
      </c>
      <c r="D37" s="56" t="n"/>
      <c r="E37" s="56" t="n"/>
      <c r="F37" s="56" t="n"/>
      <c r="G37" s="56" t="n"/>
      <c r="H37" s="56" t="n"/>
      <c r="I37" s="56" t="n"/>
      <c r="J37" s="56" t="n"/>
      <c r="K37" s="56" t="n"/>
      <c r="L37" s="56" t="n"/>
    </row>
    <row r="38" ht="19.7" customHeight="1">
      <c r="A38" s="33" t="n"/>
      <c r="B38" s="34" t="n"/>
      <c r="C38" s="41" t="n"/>
    </row>
    <row r="39" ht="19.7" customHeight="1"/>
  </sheetData>
  <mergeCells count="57">
    <mergeCell ref="L13:L14"/>
    <mergeCell ref="C13:E14"/>
    <mergeCell ref="F16:J16"/>
    <mergeCell ref="B30:E30"/>
    <mergeCell ref="C22:E22"/>
    <mergeCell ref="B28:E28"/>
    <mergeCell ref="C7:L7"/>
    <mergeCell ref="A1:E1"/>
    <mergeCell ref="A16:A17"/>
    <mergeCell ref="C21:E21"/>
    <mergeCell ref="A3:L3"/>
    <mergeCell ref="A10:D10"/>
    <mergeCell ref="C38:L38"/>
    <mergeCell ref="H34:L34"/>
    <mergeCell ref="C37:L37"/>
    <mergeCell ref="A31:D31"/>
    <mergeCell ref="C27:E27"/>
    <mergeCell ref="C36:L36"/>
    <mergeCell ref="B13:B14"/>
    <mergeCell ref="A8:C8"/>
    <mergeCell ref="C23:E23"/>
    <mergeCell ref="C34:F34"/>
    <mergeCell ref="F33:G33"/>
    <mergeCell ref="E10:L10"/>
    <mergeCell ref="A37:B37"/>
    <mergeCell ref="A11:D11"/>
    <mergeCell ref="E31:L31"/>
    <mergeCell ref="A4:L4"/>
    <mergeCell ref="C16:E17"/>
    <mergeCell ref="A29:L29"/>
    <mergeCell ref="A2:E2"/>
    <mergeCell ref="A19:L19"/>
    <mergeCell ref="A13:A14"/>
    <mergeCell ref="A33:B33"/>
    <mergeCell ref="B32:D32"/>
    <mergeCell ref="E11:L11"/>
    <mergeCell ref="C18:E18"/>
    <mergeCell ref="A9:C9"/>
    <mergeCell ref="K13:K14"/>
    <mergeCell ref="C35:L35"/>
    <mergeCell ref="C15:E15"/>
    <mergeCell ref="F13:J13"/>
    <mergeCell ref="C24:E24"/>
    <mergeCell ref="A35:B35"/>
    <mergeCell ref="D9:K9"/>
    <mergeCell ref="C33:E33"/>
    <mergeCell ref="D8:K8"/>
    <mergeCell ref="A6:C6"/>
    <mergeCell ref="E32:L32"/>
    <mergeCell ref="K16:K17"/>
    <mergeCell ref="C26:E26"/>
    <mergeCell ref="L16:L17"/>
    <mergeCell ref="B16:B17"/>
    <mergeCell ref="H33:L33"/>
    <mergeCell ref="C20:E20"/>
    <mergeCell ref="D6:L6"/>
    <mergeCell ref="C25:E25"/>
  </mergeCells>
  <pageMargins left="0.5905511811023623" right="0.3937007874015748" top="0.7874015748031497" bottom="0.5905511811023623" header="0.1968503937007874" footer="0.1968503937007874"/>
  <pageSetup orientation="portrait" paperSize="9" scale="92" fitToHeight="0" fitToWidth="1" errors="blank" horizontalDpi="300" verticalDpi="3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25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7109375" customWidth="1" min="12" max="12"/>
    <col width="9.85546875" customWidth="1" min="13" max="13"/>
    <col width="13.140625" customWidth="1" min="14" max="14"/>
  </cols>
  <sheetData>
    <row r="1" ht="19.35" customHeight="1">
      <c r="A1" s="46" t="n"/>
      <c r="B1" s="46" t="n"/>
      <c r="C1" s="46" t="n"/>
      <c r="D1" s="4" t="n"/>
      <c r="E1" s="4" t="n"/>
      <c r="F1" s="47" t="inlineStr">
        <is>
          <t>Приложение № 2</t>
        </is>
      </c>
    </row>
    <row r="2" ht="19.35" customHeight="1">
      <c r="A2" s="48" t="n"/>
      <c r="B2" s="48" t="n"/>
      <c r="C2" s="48" t="n"/>
      <c r="D2" s="4" t="n"/>
      <c r="E2" s="4" t="n"/>
      <c r="F2" s="47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8" t="n"/>
      <c r="B3" s="48" t="n"/>
      <c r="C3" s="48" t="n"/>
      <c r="D3" s="4" t="n"/>
      <c r="E3" s="4" t="n"/>
      <c r="F3" s="47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9" t="n"/>
      <c r="B4" s="50" t="n"/>
      <c r="C4" s="50" t="n"/>
      <c r="D4" s="4" t="n"/>
      <c r="E4" s="4" t="n"/>
      <c r="F4" s="51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9" t="n"/>
      <c r="B5" s="50" t="n"/>
      <c r="C5" s="50" t="n"/>
      <c r="D5" s="4" t="n"/>
      <c r="E5" s="4" t="n"/>
      <c r="F5" s="51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9" t="n"/>
      <c r="B6" s="50" t="n"/>
      <c r="C6" s="50" t="n"/>
      <c r="D6" s="4" t="n"/>
      <c r="E6" s="4" t="n"/>
      <c r="F6" s="47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9" t="n"/>
      <c r="B7" s="50" t="n"/>
      <c r="C7" s="50" t="n"/>
      <c r="D7" s="4" t="n"/>
      <c r="E7" s="4" t="n"/>
      <c r="F7" s="47" t="n"/>
      <c r="G7" s="47" t="n"/>
      <c r="H7" s="47" t="n"/>
      <c r="I7" s="47" t="n"/>
      <c r="J7" s="47" t="n"/>
      <c r="K7" s="47" t="n"/>
      <c r="L7" s="47" t="n"/>
      <c r="M7" s="47" t="n"/>
      <c r="N7" s="47" t="n"/>
    </row>
    <row r="8" hidden="1" ht="19.35" customHeight="1">
      <c r="A8" s="52" t="n"/>
      <c r="D8" s="4" t="n"/>
      <c r="E8" s="4" t="n"/>
      <c r="F8" s="47" t="n"/>
      <c r="G8" s="47" t="n"/>
      <c r="H8" s="47" t="n"/>
      <c r="I8" s="47" t="n"/>
      <c r="J8" s="3" t="n"/>
    </row>
    <row r="9" hidden="1" ht="19.5" customHeight="1">
      <c r="A9" s="52" t="n"/>
      <c r="D9" s="4" t="n"/>
      <c r="E9" s="4" t="n"/>
      <c r="F9" s="47" t="n"/>
      <c r="G9" s="47" t="n"/>
      <c r="H9" s="47" t="n"/>
      <c r="I9" s="47" t="n"/>
      <c r="J9" s="3" t="n"/>
    </row>
    <row r="10" hidden="1" ht="19.35" customHeight="1">
      <c r="A10" s="52" t="n"/>
      <c r="D10" s="4" t="n"/>
      <c r="E10" s="4" t="n"/>
      <c r="F10" s="47" t="n"/>
      <c r="G10" s="47" t="n"/>
      <c r="H10" s="47" t="n"/>
      <c r="I10" s="47" t="n"/>
      <c r="J10" s="3" t="n"/>
    </row>
    <row r="11" hidden="1" ht="19.5" customHeight="1">
      <c r="A11" s="52" t="n"/>
      <c r="D11" s="4" t="n"/>
      <c r="E11" s="4" t="n"/>
      <c r="F11" s="47" t="n"/>
      <c r="G11" s="47" t="n"/>
      <c r="H11" s="47" t="n"/>
      <c r="I11" s="47" t="n"/>
      <c r="J11" s="3" t="n"/>
    </row>
    <row r="12" hidden="1" ht="19.35" customHeight="1">
      <c r="A12" s="53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4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5" t="inlineStr">
        <is>
          <t>ПК Госстройсмета-3</t>
        </is>
      </c>
      <c r="I13" s="56" t="n"/>
      <c r="J13" s="56" t="n"/>
      <c r="K13" s="56" t="n"/>
      <c r="L13" s="56" t="n"/>
      <c r="M13" s="56" t="n"/>
      <c r="N13" s="56" t="n"/>
    </row>
    <row r="14" ht="35.25" customHeight="1">
      <c r="A14" s="57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5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6" t="n"/>
      <c r="J14" s="56" t="n"/>
      <c r="K14" s="56" t="n"/>
      <c r="L14" s="56" t="n"/>
      <c r="M14" s="56" t="n"/>
      <c r="N14" s="56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8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9" t="n"/>
      <c r="J15" s="59" t="n"/>
      <c r="K15" s="59" t="n"/>
      <c r="L15" s="59" t="n"/>
      <c r="M15" s="59" t="n"/>
      <c r="N15" s="59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8" t="inlineStr">
        <is>
          <t>Письмо Минстрой России от 30.12.2025 № 81879-ИФ/09, I квартал 2026; Прочие объекты; Амурская область</t>
        </is>
      </c>
      <c r="I16" s="59" t="n"/>
      <c r="J16" s="59" t="n"/>
      <c r="K16" s="59" t="n"/>
      <c r="L16" s="59" t="n"/>
      <c r="M16" s="59" t="n"/>
      <c r="N16" s="59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8" t="n"/>
      <c r="I17" s="59" t="n"/>
      <c r="J17" s="59" t="n"/>
      <c r="K17" s="59" t="n"/>
      <c r="L17" s="59" t="n"/>
      <c r="M17" s="59" t="n"/>
      <c r="N17" s="59" t="n"/>
    </row>
    <row r="18" ht="21" customHeight="1">
      <c r="A18" s="6" t="inlineStr">
        <is>
          <t>Наименование субъекта Российской Федерации</t>
        </is>
      </c>
      <c r="H18" s="58" t="inlineStr">
        <is>
          <t>Амурская область</t>
        </is>
      </c>
      <c r="I18" s="59" t="n"/>
      <c r="J18" s="59" t="n"/>
      <c r="K18" s="59" t="n"/>
      <c r="L18" s="59" t="n"/>
      <c r="M18" s="59" t="n"/>
      <c r="N18" s="59" t="n"/>
    </row>
    <row r="19" ht="21" customHeight="1">
      <c r="A19" s="6" t="inlineStr">
        <is>
          <t>Наименование зоны субъекта Российской Федерации</t>
        </is>
      </c>
      <c r="H19" s="58" t="inlineStr">
        <is>
          <t>1 зона</t>
        </is>
      </c>
      <c r="I19" s="59" t="n"/>
      <c r="J19" s="59" t="n"/>
      <c r="K19" s="59" t="n"/>
      <c r="L19" s="59" t="n"/>
      <c r="M19" s="59" t="n"/>
      <c r="N19" s="59" t="n"/>
    </row>
    <row r="20" ht="24" customHeight="1">
      <c r="A20" s="60" t="inlineStr">
        <is>
          <t>Расширение просеки ВЛ 220-500 кВ</t>
        </is>
      </c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</row>
    <row r="21" ht="19.35" customHeight="1">
      <c r="A21" s="61" t="inlineStr">
        <is>
          <t>(наименование стройки)</t>
        </is>
      </c>
    </row>
    <row r="22" ht="19.35" customHeight="1">
      <c r="A22" s="60" t="inlineStr">
        <is>
          <t>24 ВЛ 220 кВ Сиваки - Мухинская.</t>
        </is>
      </c>
      <c r="B22" s="56" t="n"/>
      <c r="C22" s="56" t="n"/>
      <c r="D22" s="56" t="n"/>
      <c r="E22" s="56" t="n"/>
      <c r="F22" s="56" t="n"/>
      <c r="G22" s="56" t="n"/>
      <c r="H22" s="56" t="n"/>
      <c r="I22" s="56" t="n"/>
      <c r="J22" s="56" t="n"/>
      <c r="K22" s="56" t="n"/>
      <c r="L22" s="56" t="n"/>
      <c r="M22" s="56" t="n"/>
      <c r="N22" s="56" t="n"/>
    </row>
    <row r="23" ht="19.35" customHeight="1">
      <c r="A23" s="62" t="inlineStr">
        <is>
          <t>(наименование объекта капитального строительства)</t>
        </is>
      </c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63" t="n"/>
      <c r="M23" s="63" t="n"/>
      <c r="N23" s="63" t="n"/>
    </row>
    <row r="24" ht="19.35" customHeight="1">
      <c r="A24" s="64" t="inlineStr">
        <is>
          <t>ЛОКАЛЬНЫЙ СМЕТНЫЙ РАСЧЕТ (СМЕТА) № 02-24-01</t>
        </is>
      </c>
    </row>
    <row r="25" ht="19.35" customHeight="1">
      <c r="A25" s="60" t="inlineStr">
        <is>
          <t>24 ВЛ 220 кВ Сиваки - Мухинская. Шимановский р-н Мухинский сельсовет</t>
        </is>
      </c>
      <c r="B25" s="56" t="n"/>
      <c r="C25" s="56" t="n"/>
      <c r="D25" s="56" t="n"/>
      <c r="E25" s="56" t="n"/>
      <c r="F25" s="56" t="n"/>
      <c r="G25" s="56" t="n"/>
      <c r="H25" s="56" t="n"/>
      <c r="I25" s="56" t="n"/>
      <c r="J25" s="56" t="n"/>
      <c r="K25" s="56" t="n"/>
      <c r="L25" s="56" t="n"/>
      <c r="M25" s="56" t="n"/>
      <c r="N25" s="56" t="n"/>
    </row>
    <row r="26" ht="19.35" customHeight="1">
      <c r="A26" s="62" t="inlineStr">
        <is>
          <t>(наименование работ и затрат)</t>
        </is>
      </c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63" t="n"/>
      <c r="M26" s="63" t="n"/>
      <c r="N26" s="63" t="n"/>
    </row>
    <row r="27" ht="18" customHeight="1">
      <c r="A27" s="57" t="inlineStr">
        <is>
          <t xml:space="preserve">Составлен </t>
        </is>
      </c>
      <c r="B27" s="65" t="n"/>
      <c r="C27" s="66" t="inlineStr">
        <is>
          <t>Базисно-индексным</t>
        </is>
      </c>
      <c r="D27" s="56" t="n"/>
      <c r="E27" s="67" t="n"/>
      <c r="F27" s="57" t="inlineStr">
        <is>
          <t>методом</t>
        </is>
      </c>
      <c r="G27" s="65" t="n"/>
      <c r="H27" s="65" t="n"/>
      <c r="I27" s="65" t="n"/>
      <c r="J27" s="65" t="n"/>
      <c r="K27" s="65" t="n"/>
      <c r="L27" s="65" t="n"/>
      <c r="M27" s="65" t="n"/>
      <c r="N27" s="65" t="n"/>
    </row>
    <row r="28" ht="18" customHeight="1">
      <c r="A28" s="6" t="inlineStr">
        <is>
          <t xml:space="preserve">Основание: </t>
        </is>
      </c>
      <c r="C28" s="68" t="inlineStr">
        <is>
          <t>Ф.579959-19.24-РД</t>
        </is>
      </c>
      <c r="D28" s="56" t="n"/>
      <c r="E28" s="56" t="n"/>
      <c r="F28" s="56" t="n"/>
      <c r="G28" s="56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62" t="inlineStr">
        <is>
          <t>(проектная и (или) иная техническая документация)</t>
        </is>
      </c>
      <c r="D29" s="63" t="n"/>
      <c r="E29" s="63" t="n"/>
      <c r="F29" s="63" t="n"/>
      <c r="G29" s="63" t="n"/>
      <c r="H29" s="61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9" t="n"/>
      <c r="C31" s="6" t="n"/>
      <c r="D31" s="6" t="n"/>
      <c r="E31" s="6" t="n"/>
      <c r="F31" s="6" t="n"/>
      <c r="G31" s="6" t="n"/>
      <c r="H31" s="6" t="n"/>
      <c r="I31" s="6" t="n"/>
      <c r="J31" s="57" t="n"/>
      <c r="K31" s="70" t="inlineStr">
        <is>
          <t>Средства на оплату труда рабочих</t>
        </is>
      </c>
      <c r="L31" s="71" t="n">
        <v>262.39</v>
      </c>
      <c r="M31" s="69" t="n">
        <v>3.68</v>
      </c>
      <c r="N31" s="72" t="inlineStr">
        <is>
          <t>тыс. руб.</t>
        </is>
      </c>
    </row>
    <row r="32" ht="22.5" customHeight="1">
      <c r="A32" s="73" t="inlineStr">
        <is>
          <t>Сметная стоимость</t>
        </is>
      </c>
      <c r="C32" s="74" t="n"/>
      <c r="D32" s="75" t="n">
        <v>724.95</v>
      </c>
      <c r="E32" s="76" t="inlineStr">
        <is>
          <t>(</t>
        </is>
      </c>
      <c r="F32" s="75" t="n">
        <v>12.48</v>
      </c>
      <c r="G32" s="77" t="inlineStr">
        <is>
          <t>) тыс. руб.</t>
        </is>
      </c>
      <c r="H32" s="72" t="n"/>
      <c r="I32" s="6" t="n"/>
      <c r="J32" s="6" t="n"/>
      <c r="K32" s="70" t="inlineStr">
        <is>
          <t>Нормативные затраты труда рабочих</t>
        </is>
      </c>
      <c r="L32" s="78" t="n">
        <v>435.76</v>
      </c>
      <c r="M32" s="59" t="n"/>
      <c r="N32" s="6" t="inlineStr">
        <is>
          <t>чел. ч.</t>
        </is>
      </c>
    </row>
    <row r="33" ht="21.75" customHeight="1">
      <c r="A33" s="48" t="n"/>
      <c r="B33" s="10" t="inlineStr">
        <is>
          <t>в том числе:</t>
        </is>
      </c>
      <c r="C33" s="48" t="n"/>
      <c r="D33" s="48" t="n"/>
      <c r="E33" s="48" t="n"/>
      <c r="F33" s="48" t="n"/>
      <c r="G33" s="48" t="n"/>
      <c r="H33" s="48" t="n"/>
      <c r="I33" s="48" t="n"/>
      <c r="J33" s="48" t="n"/>
      <c r="K33" s="70" t="inlineStr">
        <is>
          <t>Нормативные затраты труда машинистов</t>
        </is>
      </c>
      <c r="L33" s="78" t="n">
        <v>42.35</v>
      </c>
      <c r="M33" s="59" t="n"/>
      <c r="N33" s="6" t="inlineStr">
        <is>
          <t>чел. ч.</t>
        </is>
      </c>
    </row>
    <row r="34" ht="19.35" customHeight="1">
      <c r="A34" s="79" t="n"/>
      <c r="B34" s="80" t="inlineStr">
        <is>
          <t>строительных работ</t>
        </is>
      </c>
      <c r="C34" s="81" t="n"/>
      <c r="D34" s="82" t="n">
        <v>724.95</v>
      </c>
      <c r="E34" s="76" t="inlineStr">
        <is>
          <t>(</t>
        </is>
      </c>
      <c r="F34" s="82" t="n">
        <v>12.48</v>
      </c>
      <c r="G34" s="72" t="inlineStr">
        <is>
          <t>) тыс. руб.</t>
        </is>
      </c>
      <c r="H34" s="72" t="n"/>
      <c r="I34" s="79" t="n"/>
      <c r="J34" s="79" t="n"/>
      <c r="K34" s="4" t="n"/>
      <c r="L34" s="3" t="n"/>
      <c r="N34" s="4" t="n"/>
    </row>
    <row r="35" ht="19.35" customHeight="1">
      <c r="A35" s="79" t="n"/>
      <c r="B35" s="80" t="inlineStr">
        <is>
          <t>монтажных работ</t>
        </is>
      </c>
      <c r="C35" s="81" t="n"/>
      <c r="D35" s="82" t="n">
        <v>0</v>
      </c>
      <c r="E35" s="76" t="inlineStr">
        <is>
          <t>(</t>
        </is>
      </c>
      <c r="F35" s="82" t="n">
        <v>0</v>
      </c>
      <c r="G35" s="72" t="inlineStr">
        <is>
          <t>) тыс. руб.</t>
        </is>
      </c>
      <c r="H35" s="72" t="n"/>
      <c r="I35" s="79" t="n"/>
      <c r="J35" s="79" t="n"/>
      <c r="K35" s="4" t="n"/>
      <c r="L35" s="3" t="n"/>
      <c r="N35" s="4" t="n"/>
    </row>
    <row r="36" ht="19.35" customHeight="1">
      <c r="A36" s="79" t="n"/>
      <c r="B36" s="80" t="inlineStr">
        <is>
          <t>оборудования</t>
        </is>
      </c>
      <c r="C36" s="81" t="n"/>
      <c r="D36" s="82" t="n">
        <v>0</v>
      </c>
      <c r="E36" s="76" t="inlineStr">
        <is>
          <t>(</t>
        </is>
      </c>
      <c r="F36" s="82" t="n">
        <v>0</v>
      </c>
      <c r="G36" s="72" t="inlineStr">
        <is>
          <t>) тыс. руб.</t>
        </is>
      </c>
      <c r="H36" s="72" t="n"/>
      <c r="I36" s="79" t="n"/>
      <c r="J36" s="79" t="n"/>
      <c r="K36" s="4" t="n"/>
      <c r="L36" s="4" t="n"/>
      <c r="M36" s="4" t="n"/>
      <c r="N36" s="4" t="n"/>
    </row>
    <row r="37" ht="19.35" customHeight="1">
      <c r="A37" s="79" t="n"/>
      <c r="B37" s="80" t="inlineStr">
        <is>
          <t>прочих затрат</t>
        </is>
      </c>
      <c r="C37" s="81" t="n"/>
      <c r="D37" s="82" t="n">
        <v>0</v>
      </c>
      <c r="E37" s="76" t="inlineStr">
        <is>
          <t>(</t>
        </is>
      </c>
      <c r="F37" s="82" t="n">
        <v>0</v>
      </c>
      <c r="G37" s="72" t="inlineStr">
        <is>
          <t>) тыс. руб.</t>
        </is>
      </c>
      <c r="H37" s="72" t="n"/>
      <c r="I37" s="79" t="n"/>
      <c r="J37" s="79" t="n"/>
      <c r="K37" s="4" t="n"/>
      <c r="L37" s="3" t="n"/>
      <c r="N37" s="4" t="n"/>
    </row>
    <row r="38" ht="19.35" customHeight="1">
      <c r="A38" s="79" t="n"/>
      <c r="B38" s="79" t="n"/>
      <c r="C38" s="79" t="n"/>
      <c r="D38" s="79" t="n"/>
      <c r="E38" s="79" t="n"/>
      <c r="F38" s="79" t="n"/>
      <c r="G38" s="79" t="n"/>
      <c r="H38" s="79" t="n"/>
      <c r="I38" s="79" t="n"/>
      <c r="J38" s="79" t="n"/>
      <c r="K38" s="79" t="n"/>
      <c r="L38" s="79" t="n"/>
      <c r="M38" s="79" t="n"/>
      <c r="N38" s="79" t="n"/>
    </row>
    <row r="39" ht="55.35" customHeight="1">
      <c r="A39" s="14" t="inlineStr">
        <is>
          <t>№ п.п.</t>
        </is>
      </c>
      <c r="B39" s="83" t="inlineStr">
        <is>
          <t>Обоснование</t>
        </is>
      </c>
      <c r="C39" s="14" t="inlineStr">
        <is>
          <t>Наименование работ и затрат</t>
        </is>
      </c>
      <c r="D39" s="63" t="n"/>
      <c r="E39" s="84" t="n"/>
      <c r="F39" s="14" t="inlineStr">
        <is>
          <t>Единица измерения</t>
        </is>
      </c>
      <c r="G39" s="85" t="inlineStr">
        <is>
          <t>Количество</t>
        </is>
      </c>
      <c r="H39" s="63" t="n"/>
      <c r="I39" s="84" t="n"/>
      <c r="J39" s="8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63" t="n"/>
      <c r="L39" s="84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6" t="n"/>
      <c r="B40" s="86" t="n"/>
      <c r="C40" s="87" t="n"/>
      <c r="D40" s="56" t="n"/>
      <c r="E40" s="88" t="n"/>
      <c r="F40" s="86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6" t="n"/>
      <c r="N40" s="86" t="n"/>
    </row>
    <row r="41" ht="19.35" customHeight="1">
      <c r="A41" s="89" t="n">
        <v>1</v>
      </c>
      <c r="B41" s="90" t="n">
        <v>2</v>
      </c>
      <c r="C41" s="14" t="n">
        <v>3</v>
      </c>
      <c r="D41" s="59" t="n"/>
      <c r="E41" s="91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9" t="n">
        <v>12</v>
      </c>
    </row>
    <row r="42" ht="19.35" customHeight="1">
      <c r="A42" s="92" t="inlineStr">
        <is>
          <t>Раздел 1. Вырубка просеки</t>
        </is>
      </c>
      <c r="B42" s="269" t="n"/>
      <c r="C42" s="269" t="n"/>
      <c r="D42" s="269" t="n"/>
      <c r="E42" s="269" t="n"/>
      <c r="F42" s="269" t="n"/>
      <c r="G42" s="269" t="n"/>
      <c r="H42" s="269" t="n"/>
      <c r="I42" s="269" t="n"/>
      <c r="J42" s="269" t="n"/>
      <c r="K42" s="269" t="n"/>
      <c r="L42" s="269" t="n"/>
      <c r="M42" s="269" t="n"/>
      <c r="N42" s="270" t="n"/>
    </row>
    <row r="43" ht="19.35" customHeight="1">
      <c r="A43" s="94" t="inlineStr">
        <is>
          <t>Срезка и сгребание кустарников</t>
        </is>
      </c>
      <c r="B43" s="59" t="n"/>
      <c r="C43" s="59" t="n"/>
      <c r="D43" s="59" t="n"/>
      <c r="E43" s="59" t="n"/>
      <c r="F43" s="59" t="n"/>
      <c r="G43" s="59" t="n"/>
      <c r="H43" s="59" t="n"/>
      <c r="I43" s="59" t="n"/>
      <c r="J43" s="59" t="n"/>
      <c r="K43" s="59" t="n"/>
      <c r="L43" s="59" t="n"/>
      <c r="M43" s="59" t="n"/>
      <c r="N43" s="91" t="n"/>
    </row>
    <row r="44" ht="55.35" customHeight="1">
      <c r="A44" s="92" t="inlineStr">
        <is>
          <t>1</t>
        </is>
      </c>
      <c r="B44" s="95" t="inlineStr">
        <is>
          <t>ФЕР01-02-119-02</t>
        </is>
      </c>
      <c r="C44" s="96" t="inlineStr">
        <is>
          <t>Расчистка площадей от кустарника и мелколесья вручную: при средней поросли</t>
        </is>
      </c>
      <c r="D44" s="269" t="n"/>
      <c r="E44" s="270" t="n"/>
      <c r="F44" s="97" t="inlineStr">
        <is>
          <t>100 м2</t>
        </is>
      </c>
      <c r="G44" s="98" t="n">
        <v>64</v>
      </c>
      <c r="H44" s="99" t="n">
        <v>1</v>
      </c>
      <c r="I44" s="99" t="n">
        <v>64</v>
      </c>
      <c r="J44" s="98" t="n"/>
      <c r="K44" s="98" t="n"/>
      <c r="L44" s="98" t="n"/>
      <c r="M44" s="98" t="n"/>
      <c r="N44" s="98" t="n"/>
    </row>
    <row r="45" ht="19.35" customHeight="1">
      <c r="A45" s="100" t="n"/>
      <c r="B45" s="101" t="inlineStr">
        <is>
          <t>1</t>
        </is>
      </c>
      <c r="C45" s="102" t="inlineStr">
        <is>
          <t>ОТ</t>
        </is>
      </c>
      <c r="D45" s="269" t="n"/>
      <c r="E45" s="270" t="n"/>
      <c r="F45" s="103" t="n"/>
      <c r="G45" s="103" t="n"/>
      <c r="H45" s="103" t="n"/>
      <c r="I45" s="104" t="n"/>
      <c r="J45" s="105" t="n">
        <v>37.79</v>
      </c>
      <c r="K45" s="271" t="n">
        <v>1.2</v>
      </c>
      <c r="L45" s="107" t="n">
        <v>2902.27</v>
      </c>
      <c r="M45" s="105" t="n">
        <v>71.26000000000001</v>
      </c>
      <c r="N45" s="107" t="n">
        <v>206815.76</v>
      </c>
    </row>
    <row r="46" ht="19.35" customHeight="1">
      <c r="A46" s="100" t="n"/>
      <c r="B46" s="108" t="n"/>
      <c r="C46" s="102" t="inlineStr">
        <is>
          <t>ЗТ</t>
        </is>
      </c>
      <c r="D46" s="269" t="n"/>
      <c r="E46" s="270" t="n"/>
      <c r="F46" s="109" t="inlineStr">
        <is>
          <t>чел.-ч</t>
        </is>
      </c>
      <c r="G46" s="105" t="n">
        <v>4.43</v>
      </c>
      <c r="H46" s="271" t="n">
        <v>1.2</v>
      </c>
      <c r="I46" s="272" t="n">
        <v>340.224</v>
      </c>
      <c r="J46" s="104" t="n"/>
      <c r="K46" s="104" t="n"/>
      <c r="L46" s="104" t="n"/>
      <c r="M46" s="104" t="n"/>
      <c r="N46" s="104" t="n"/>
    </row>
    <row r="47" ht="19.35" customHeight="1">
      <c r="A47" s="100" t="n"/>
      <c r="B47" s="108" t="n"/>
      <c r="C47" s="102" t="inlineStr">
        <is>
          <t>Итого по расценке</t>
        </is>
      </c>
      <c r="D47" s="269" t="n"/>
      <c r="E47" s="270" t="n"/>
      <c r="F47" s="103" t="n"/>
      <c r="G47" s="111" t="n"/>
      <c r="H47" s="111" t="n"/>
      <c r="I47" s="104" t="n"/>
      <c r="J47" s="105" t="n">
        <v>37.79</v>
      </c>
      <c r="K47" s="104" t="n"/>
      <c r="L47" s="107" t="n">
        <v>2902.27</v>
      </c>
      <c r="M47" s="104" t="n"/>
      <c r="N47" s="112" t="n"/>
    </row>
    <row r="48" ht="19.35" customHeight="1">
      <c r="A48" s="100" t="n"/>
      <c r="B48" s="113" t="n"/>
      <c r="C48" s="102" t="inlineStr">
        <is>
          <t>ФОТ</t>
        </is>
      </c>
      <c r="D48" s="269" t="n"/>
      <c r="E48" s="270" t="n"/>
      <c r="F48" s="103" t="n"/>
      <c r="G48" s="111" t="n"/>
      <c r="H48" s="111" t="n"/>
      <c r="I48" s="104" t="n"/>
      <c r="J48" s="104" t="n"/>
      <c r="K48" s="104" t="n"/>
      <c r="L48" s="107" t="n">
        <v>2902.27</v>
      </c>
      <c r="M48" s="104" t="n"/>
      <c r="N48" s="107" t="n">
        <v>206815.76</v>
      </c>
    </row>
    <row r="49" ht="42" customHeight="1">
      <c r="A49" s="100" t="n"/>
      <c r="B49" s="114" t="inlineStr">
        <is>
          <t>Пр/812-001.4-1</t>
        </is>
      </c>
      <c r="C49" s="102" t="inlineStr">
        <is>
          <t>НР Земляные работы по другим видам работ (подготовительным, сопутствующим, укрепительным)</t>
        </is>
      </c>
      <c r="D49" s="269" t="n"/>
      <c r="E49" s="270" t="n"/>
      <c r="F49" s="109" t="inlineStr">
        <is>
          <t>%</t>
        </is>
      </c>
      <c r="G49" s="115" t="n">
        <v>89</v>
      </c>
      <c r="H49" s="116" t="n"/>
      <c r="I49" s="115" t="n">
        <v>89</v>
      </c>
      <c r="J49" s="104" t="n"/>
      <c r="K49" s="104" t="n"/>
      <c r="L49" s="107" t="n">
        <v>2583.02</v>
      </c>
      <c r="M49" s="104" t="n"/>
      <c r="N49" s="117" t="n">
        <v>184066.03</v>
      </c>
    </row>
    <row r="50" ht="42" customHeight="1">
      <c r="A50" s="100" t="n"/>
      <c r="B50" s="114" t="inlineStr">
        <is>
          <t>Пр/774-001.4</t>
        </is>
      </c>
      <c r="C50" s="102" t="inlineStr">
        <is>
          <t>СП Земляные работы по другим видам работ (подготовительным, сопутствующим, укрепительным)</t>
        </is>
      </c>
      <c r="D50" s="269" t="n"/>
      <c r="E50" s="270" t="n"/>
      <c r="F50" s="109" t="inlineStr">
        <is>
          <t>%</t>
        </is>
      </c>
      <c r="G50" s="115" t="n">
        <v>41</v>
      </c>
      <c r="H50" s="116" t="n"/>
      <c r="I50" s="115" t="n">
        <v>41</v>
      </c>
      <c r="J50" s="104" t="n"/>
      <c r="K50" s="104" t="n"/>
      <c r="L50" s="107" t="n">
        <v>1189.93</v>
      </c>
      <c r="M50" s="104" t="n"/>
      <c r="N50" s="107" t="n">
        <v>84794.46000000001</v>
      </c>
    </row>
    <row r="51" ht="19.35" customHeight="1">
      <c r="A51" s="100" t="n"/>
      <c r="B51" s="113" t="n"/>
      <c r="C51" s="92" t="inlineStr">
        <is>
          <t>Всего по позиции</t>
        </is>
      </c>
      <c r="D51" s="269" t="n"/>
      <c r="E51" s="270" t="n"/>
      <c r="F51" s="104" t="n"/>
      <c r="G51" s="111" t="n"/>
      <c r="H51" s="111" t="n"/>
      <c r="I51" s="118" t="n"/>
      <c r="J51" s="118" t="n"/>
      <c r="K51" s="118" t="n"/>
      <c r="L51" s="119" t="n">
        <v>6675.22</v>
      </c>
      <c r="M51" s="118" t="n"/>
      <c r="N51" s="98" t="n"/>
    </row>
    <row r="52" ht="19.35" customHeight="1">
      <c r="A52" s="94" t="inlineStr">
        <is>
          <t>Пролет 1-8,18-25</t>
        </is>
      </c>
      <c r="B52" s="59" t="n"/>
      <c r="C52" s="59" t="n"/>
      <c r="D52" s="59" t="n"/>
      <c r="E52" s="59" t="n"/>
      <c r="F52" s="59" t="n"/>
      <c r="G52" s="59" t="n"/>
      <c r="H52" s="59" t="n"/>
      <c r="I52" s="59" t="n"/>
      <c r="J52" s="59" t="n"/>
      <c r="K52" s="59" t="n"/>
      <c r="L52" s="59" t="n"/>
      <c r="M52" s="59" t="n"/>
      <c r="N52" s="91" t="n"/>
    </row>
    <row r="53" ht="55.35" customHeight="1">
      <c r="A53" s="92" t="inlineStr">
        <is>
          <t>2</t>
        </is>
      </c>
      <c r="B53" s="95" t="inlineStr">
        <is>
          <t>ФЕР01-02-099-01</t>
        </is>
      </c>
      <c r="C53" s="96" t="inlineStr">
        <is>
          <t>Валка деревьев мягких пород с корня, диаметр стволов: до 16 см</t>
        </is>
      </c>
      <c r="D53" s="269" t="n"/>
      <c r="E53" s="270" t="n"/>
      <c r="F53" s="97" t="inlineStr">
        <is>
          <t>100 шт</t>
        </is>
      </c>
      <c r="G53" s="98" t="n">
        <v>1.65</v>
      </c>
      <c r="H53" s="99" t="n">
        <v>1</v>
      </c>
      <c r="I53" s="120" t="n">
        <v>1.65</v>
      </c>
      <c r="J53" s="98" t="n"/>
      <c r="K53" s="98" t="n"/>
      <c r="L53" s="98" t="n"/>
      <c r="M53" s="98" t="n"/>
      <c r="N53" s="98" t="n"/>
    </row>
    <row r="54" ht="19.35" customHeight="1">
      <c r="A54" s="100" t="n"/>
      <c r="B54" s="101" t="inlineStr">
        <is>
          <t>1</t>
        </is>
      </c>
      <c r="C54" s="102" t="inlineStr">
        <is>
          <t>ОТ</t>
        </is>
      </c>
      <c r="D54" s="269" t="n"/>
      <c r="E54" s="270" t="n"/>
      <c r="F54" s="103" t="n"/>
      <c r="G54" s="103" t="n"/>
      <c r="H54" s="103" t="n"/>
      <c r="I54" s="104" t="n"/>
      <c r="J54" s="105" t="n">
        <v>48.97</v>
      </c>
      <c r="K54" s="271" t="n">
        <v>1.2</v>
      </c>
      <c r="L54" s="105" t="n">
        <v>96.95999999999999</v>
      </c>
      <c r="M54" s="105" t="n">
        <v>71.26000000000001</v>
      </c>
      <c r="N54" s="107" t="n">
        <v>6909.37</v>
      </c>
    </row>
    <row r="55" ht="19.35" customHeight="1">
      <c r="A55" s="100" t="n"/>
      <c r="B55" s="108" t="n"/>
      <c r="C55" s="102" t="inlineStr">
        <is>
          <t>ЗТ</t>
        </is>
      </c>
      <c r="D55" s="269" t="n"/>
      <c r="E55" s="270" t="n"/>
      <c r="F55" s="109" t="inlineStr">
        <is>
          <t>чел.-ч</t>
        </is>
      </c>
      <c r="G55" s="105" t="n">
        <v>5.21</v>
      </c>
      <c r="H55" s="271" t="n">
        <v>1.2</v>
      </c>
      <c r="I55" s="273" t="n">
        <v>10.3158</v>
      </c>
      <c r="J55" s="104" t="n"/>
      <c r="K55" s="104" t="n"/>
      <c r="L55" s="104" t="n"/>
      <c r="M55" s="104" t="n"/>
      <c r="N55" s="104" t="n"/>
    </row>
    <row r="56" ht="19.35" customHeight="1">
      <c r="A56" s="100" t="n"/>
      <c r="B56" s="108" t="n"/>
      <c r="C56" s="102" t="inlineStr">
        <is>
          <t>Итого по расценке</t>
        </is>
      </c>
      <c r="D56" s="269" t="n"/>
      <c r="E56" s="270" t="n"/>
      <c r="F56" s="103" t="n"/>
      <c r="G56" s="111" t="n"/>
      <c r="H56" s="111" t="n"/>
      <c r="I56" s="104" t="n"/>
      <c r="J56" s="105" t="n">
        <v>48.97</v>
      </c>
      <c r="K56" s="104" t="n"/>
      <c r="L56" s="105" t="n">
        <v>96.95999999999999</v>
      </c>
      <c r="M56" s="104" t="n"/>
      <c r="N56" s="112" t="n"/>
    </row>
    <row r="57" ht="19.35" customHeight="1">
      <c r="A57" s="100" t="n"/>
      <c r="B57" s="113" t="n"/>
      <c r="C57" s="102" t="inlineStr">
        <is>
          <t>ФОТ</t>
        </is>
      </c>
      <c r="D57" s="269" t="n"/>
      <c r="E57" s="270" t="n"/>
      <c r="F57" s="103" t="n"/>
      <c r="G57" s="111" t="n"/>
      <c r="H57" s="111" t="n"/>
      <c r="I57" s="104" t="n"/>
      <c r="J57" s="104" t="n"/>
      <c r="K57" s="104" t="n"/>
      <c r="L57" s="105" t="n">
        <v>96.95999999999999</v>
      </c>
      <c r="M57" s="104" t="n"/>
      <c r="N57" s="107" t="n">
        <v>6909.37</v>
      </c>
    </row>
    <row r="58" ht="42" customHeight="1">
      <c r="A58" s="100" t="n"/>
      <c r="B58" s="114" t="inlineStr">
        <is>
          <t>Пр/812-001.4-1</t>
        </is>
      </c>
      <c r="C58" s="102" t="inlineStr">
        <is>
          <t>НР Земляные работы по другим видам работ (подготовительным, сопутствующим, укрепительным)</t>
        </is>
      </c>
      <c r="D58" s="269" t="n"/>
      <c r="E58" s="270" t="n"/>
      <c r="F58" s="109" t="inlineStr">
        <is>
          <t>%</t>
        </is>
      </c>
      <c r="G58" s="115" t="n">
        <v>89</v>
      </c>
      <c r="H58" s="116" t="n"/>
      <c r="I58" s="115" t="n">
        <v>89</v>
      </c>
      <c r="J58" s="104" t="n"/>
      <c r="K58" s="104" t="n"/>
      <c r="L58" s="105" t="n">
        <v>86.29000000000001</v>
      </c>
      <c r="M58" s="104" t="n"/>
      <c r="N58" s="117" t="n">
        <v>6149.34</v>
      </c>
    </row>
    <row r="59" ht="42" customHeight="1">
      <c r="A59" s="100" t="n"/>
      <c r="B59" s="114" t="inlineStr">
        <is>
          <t>Пр/774-001.4</t>
        </is>
      </c>
      <c r="C59" s="102" t="inlineStr">
        <is>
          <t>СП Земляные работы по другим видам работ (подготовительным, сопутствующим, укрепительным)</t>
        </is>
      </c>
      <c r="D59" s="269" t="n"/>
      <c r="E59" s="270" t="n"/>
      <c r="F59" s="109" t="inlineStr">
        <is>
          <t>%</t>
        </is>
      </c>
      <c r="G59" s="115" t="n">
        <v>41</v>
      </c>
      <c r="H59" s="116" t="n"/>
      <c r="I59" s="115" t="n">
        <v>41</v>
      </c>
      <c r="J59" s="104" t="n"/>
      <c r="K59" s="104" t="n"/>
      <c r="L59" s="105" t="n">
        <v>39.75</v>
      </c>
      <c r="M59" s="104" t="n"/>
      <c r="N59" s="107" t="n">
        <v>2832.84</v>
      </c>
    </row>
    <row r="60" ht="19.35" customHeight="1">
      <c r="A60" s="100" t="n"/>
      <c r="B60" s="113" t="n"/>
      <c r="C60" s="92" t="inlineStr">
        <is>
          <t>Всего по позиции</t>
        </is>
      </c>
      <c r="D60" s="269" t="n"/>
      <c r="E60" s="270" t="n"/>
      <c r="F60" s="104" t="n"/>
      <c r="G60" s="111" t="n"/>
      <c r="H60" s="111" t="n"/>
      <c r="I60" s="118" t="n"/>
      <c r="J60" s="118" t="n"/>
      <c r="K60" s="118" t="n"/>
      <c r="L60" s="120" t="n">
        <v>223</v>
      </c>
      <c r="M60" s="118" t="n"/>
      <c r="N60" s="98" t="n"/>
    </row>
    <row r="61" ht="55.35" customHeight="1">
      <c r="A61" s="92" t="inlineStr">
        <is>
          <t>3</t>
        </is>
      </c>
      <c r="B61" s="95" t="inlineStr">
        <is>
          <t>ФЕР01-02-099-04</t>
        </is>
      </c>
      <c r="C61" s="96" t="inlineStr">
        <is>
          <t>Валка деревьев мягких пород с корня, диаметр стволов: до 28 см</t>
        </is>
      </c>
      <c r="D61" s="269" t="n"/>
      <c r="E61" s="270" t="n"/>
      <c r="F61" s="97" t="inlineStr">
        <is>
          <t>100 шт</t>
        </is>
      </c>
      <c r="G61" s="98" t="n">
        <v>0.74</v>
      </c>
      <c r="H61" s="99" t="n">
        <v>1</v>
      </c>
      <c r="I61" s="120" t="n">
        <v>0.74</v>
      </c>
      <c r="J61" s="98" t="n"/>
      <c r="K61" s="98" t="n"/>
      <c r="L61" s="98" t="n"/>
      <c r="M61" s="98" t="n"/>
      <c r="N61" s="98" t="n"/>
    </row>
    <row r="62" ht="19.35" customHeight="1">
      <c r="A62" s="100" t="n"/>
      <c r="B62" s="101" t="inlineStr">
        <is>
          <t>1</t>
        </is>
      </c>
      <c r="C62" s="102" t="inlineStr">
        <is>
          <t>ОТ</t>
        </is>
      </c>
      <c r="D62" s="269" t="n"/>
      <c r="E62" s="270" t="n"/>
      <c r="F62" s="103" t="n"/>
      <c r="G62" s="103" t="n"/>
      <c r="H62" s="103" t="n"/>
      <c r="I62" s="104" t="n"/>
      <c r="J62" s="105" t="n">
        <v>94.94</v>
      </c>
      <c r="K62" s="271" t="n">
        <v>1.2</v>
      </c>
      <c r="L62" s="105" t="n">
        <v>84.31</v>
      </c>
      <c r="M62" s="105" t="n">
        <v>71.26000000000001</v>
      </c>
      <c r="N62" s="107" t="n">
        <v>6007.93</v>
      </c>
    </row>
    <row r="63" ht="19.35" customHeight="1">
      <c r="A63" s="100" t="n"/>
      <c r="B63" s="108" t="n"/>
      <c r="C63" s="102" t="inlineStr">
        <is>
          <t>ЗТ</t>
        </is>
      </c>
      <c r="D63" s="269" t="n"/>
      <c r="E63" s="270" t="n"/>
      <c r="F63" s="109" t="inlineStr">
        <is>
          <t>чел.-ч</t>
        </is>
      </c>
      <c r="G63" s="274" t="n">
        <v>10.1</v>
      </c>
      <c r="H63" s="271" t="n">
        <v>1.2</v>
      </c>
      <c r="I63" s="273" t="n">
        <v>8.9688</v>
      </c>
      <c r="J63" s="104" t="n"/>
      <c r="K63" s="104" t="n"/>
      <c r="L63" s="104" t="n"/>
      <c r="M63" s="104" t="n"/>
      <c r="N63" s="104" t="n"/>
    </row>
    <row r="64" ht="19.35" customHeight="1">
      <c r="A64" s="100" t="n"/>
      <c r="B64" s="108" t="n"/>
      <c r="C64" s="102" t="inlineStr">
        <is>
          <t>Итого по расценке</t>
        </is>
      </c>
      <c r="D64" s="269" t="n"/>
      <c r="E64" s="270" t="n"/>
      <c r="F64" s="103" t="n"/>
      <c r="G64" s="111" t="n"/>
      <c r="H64" s="111" t="n"/>
      <c r="I64" s="104" t="n"/>
      <c r="J64" s="105" t="n">
        <v>94.94</v>
      </c>
      <c r="K64" s="104" t="n"/>
      <c r="L64" s="105" t="n">
        <v>84.31</v>
      </c>
      <c r="M64" s="104" t="n"/>
      <c r="N64" s="112" t="n"/>
    </row>
    <row r="65" ht="19.35" customHeight="1">
      <c r="A65" s="100" t="n"/>
      <c r="B65" s="113" t="n"/>
      <c r="C65" s="102" t="inlineStr">
        <is>
          <t>ФОТ</t>
        </is>
      </c>
      <c r="D65" s="269" t="n"/>
      <c r="E65" s="270" t="n"/>
      <c r="F65" s="103" t="n"/>
      <c r="G65" s="111" t="n"/>
      <c r="H65" s="111" t="n"/>
      <c r="I65" s="104" t="n"/>
      <c r="J65" s="104" t="n"/>
      <c r="K65" s="104" t="n"/>
      <c r="L65" s="105" t="n">
        <v>84.31</v>
      </c>
      <c r="M65" s="104" t="n"/>
      <c r="N65" s="107" t="n">
        <v>6007.93</v>
      </c>
    </row>
    <row r="66" ht="42" customHeight="1">
      <c r="A66" s="100" t="n"/>
      <c r="B66" s="114" t="inlineStr">
        <is>
          <t>Пр/812-001.4-1</t>
        </is>
      </c>
      <c r="C66" s="102" t="inlineStr">
        <is>
          <t>НР Земляные работы по другим видам работ (подготовительным, сопутствующим, укрепительным)</t>
        </is>
      </c>
      <c r="D66" s="269" t="n"/>
      <c r="E66" s="270" t="n"/>
      <c r="F66" s="109" t="inlineStr">
        <is>
          <t>%</t>
        </is>
      </c>
      <c r="G66" s="115" t="n">
        <v>89</v>
      </c>
      <c r="H66" s="116" t="n"/>
      <c r="I66" s="115" t="n">
        <v>89</v>
      </c>
      <c r="J66" s="104" t="n"/>
      <c r="K66" s="104" t="n"/>
      <c r="L66" s="105" t="n">
        <v>75.04000000000001</v>
      </c>
      <c r="M66" s="104" t="n"/>
      <c r="N66" s="117" t="n">
        <v>5347.06</v>
      </c>
    </row>
    <row r="67" ht="42" customHeight="1">
      <c r="A67" s="100" t="n"/>
      <c r="B67" s="114" t="inlineStr">
        <is>
          <t>Пр/774-001.4</t>
        </is>
      </c>
      <c r="C67" s="102" t="inlineStr">
        <is>
          <t>СП Земляные работы по другим видам работ (подготовительным, сопутствующим, укрепительным)</t>
        </is>
      </c>
      <c r="D67" s="269" t="n"/>
      <c r="E67" s="270" t="n"/>
      <c r="F67" s="109" t="inlineStr">
        <is>
          <t>%</t>
        </is>
      </c>
      <c r="G67" s="115" t="n">
        <v>41</v>
      </c>
      <c r="H67" s="116" t="n"/>
      <c r="I67" s="115" t="n">
        <v>41</v>
      </c>
      <c r="J67" s="104" t="n"/>
      <c r="K67" s="104" t="n"/>
      <c r="L67" s="105" t="n">
        <v>34.57</v>
      </c>
      <c r="M67" s="104" t="n"/>
      <c r="N67" s="107" t="n">
        <v>2463.25</v>
      </c>
    </row>
    <row r="68" ht="19.35" customHeight="1">
      <c r="A68" s="100" t="n"/>
      <c r="B68" s="113" t="n"/>
      <c r="C68" s="92" t="inlineStr">
        <is>
          <t>Всего по позиции</t>
        </is>
      </c>
      <c r="D68" s="269" t="n"/>
      <c r="E68" s="270" t="n"/>
      <c r="F68" s="104" t="n"/>
      <c r="G68" s="111" t="n"/>
      <c r="H68" s="111" t="n"/>
      <c r="I68" s="118" t="n"/>
      <c r="J68" s="118" t="n"/>
      <c r="K68" s="118" t="n"/>
      <c r="L68" s="120" t="n">
        <v>193.92</v>
      </c>
      <c r="M68" s="118" t="n"/>
      <c r="N68" s="98" t="n"/>
    </row>
    <row r="69" ht="55.35" customHeight="1">
      <c r="A69" s="92" t="inlineStr">
        <is>
          <t>4</t>
        </is>
      </c>
      <c r="B69" s="95" t="inlineStr">
        <is>
          <t>ФЕР01-02-099-05</t>
        </is>
      </c>
      <c r="C69" s="96" t="inlineStr">
        <is>
          <t>Валка деревьев мягких пород с корня, диаметр стволов: до 32 см</t>
        </is>
      </c>
      <c r="D69" s="269" t="n"/>
      <c r="E69" s="270" t="n"/>
      <c r="F69" s="97" t="inlineStr">
        <is>
          <t>100 шт</t>
        </is>
      </c>
      <c r="G69" s="98" t="n">
        <v>0.05</v>
      </c>
      <c r="H69" s="99" t="n">
        <v>1</v>
      </c>
      <c r="I69" s="120" t="n">
        <v>0.05</v>
      </c>
      <c r="J69" s="98" t="n"/>
      <c r="K69" s="98" t="n"/>
      <c r="L69" s="98" t="n"/>
      <c r="M69" s="98" t="n"/>
      <c r="N69" s="98" t="n"/>
    </row>
    <row r="70" ht="19.35" customHeight="1">
      <c r="A70" s="100" t="n"/>
      <c r="B70" s="101" t="inlineStr">
        <is>
          <t>1</t>
        </is>
      </c>
      <c r="C70" s="102" t="inlineStr">
        <is>
          <t>ОТ</t>
        </is>
      </c>
      <c r="D70" s="269" t="n"/>
      <c r="E70" s="270" t="n"/>
      <c r="F70" s="103" t="n"/>
      <c r="G70" s="103" t="n"/>
      <c r="H70" s="103" t="n"/>
      <c r="I70" s="104" t="n"/>
      <c r="J70" s="105" t="n">
        <v>125.96</v>
      </c>
      <c r="K70" s="271" t="n">
        <v>1.2</v>
      </c>
      <c r="L70" s="105" t="n">
        <v>7.56</v>
      </c>
      <c r="M70" s="105" t="n">
        <v>71.26000000000001</v>
      </c>
      <c r="N70" s="105" t="n">
        <v>538.73</v>
      </c>
    </row>
    <row r="71" ht="19.35" customHeight="1">
      <c r="A71" s="100" t="n"/>
      <c r="B71" s="108" t="n"/>
      <c r="C71" s="102" t="inlineStr">
        <is>
          <t>ЗТ</t>
        </is>
      </c>
      <c r="D71" s="269" t="n"/>
      <c r="E71" s="270" t="n"/>
      <c r="F71" s="109" t="inlineStr">
        <is>
          <t>чел.-ч</t>
        </is>
      </c>
      <c r="G71" s="274" t="n">
        <v>13.4</v>
      </c>
      <c r="H71" s="271" t="n">
        <v>1.2</v>
      </c>
      <c r="I71" s="272" t="n">
        <v>0.804</v>
      </c>
      <c r="J71" s="104" t="n"/>
      <c r="K71" s="104" t="n"/>
      <c r="L71" s="104" t="n"/>
      <c r="M71" s="104" t="n"/>
      <c r="N71" s="104" t="n"/>
    </row>
    <row r="72" ht="19.35" customHeight="1">
      <c r="A72" s="100" t="n"/>
      <c r="B72" s="108" t="n"/>
      <c r="C72" s="102" t="inlineStr">
        <is>
          <t>Итого по расценке</t>
        </is>
      </c>
      <c r="D72" s="269" t="n"/>
      <c r="E72" s="270" t="n"/>
      <c r="F72" s="103" t="n"/>
      <c r="G72" s="111" t="n"/>
      <c r="H72" s="111" t="n"/>
      <c r="I72" s="104" t="n"/>
      <c r="J72" s="105" t="n">
        <v>125.96</v>
      </c>
      <c r="K72" s="104" t="n"/>
      <c r="L72" s="105" t="n">
        <v>7.56</v>
      </c>
      <c r="M72" s="104" t="n"/>
      <c r="N72" s="112" t="n"/>
    </row>
    <row r="73" ht="19.35" customHeight="1">
      <c r="A73" s="100" t="n"/>
      <c r="B73" s="113" t="n"/>
      <c r="C73" s="102" t="inlineStr">
        <is>
          <t>ФОТ</t>
        </is>
      </c>
      <c r="D73" s="269" t="n"/>
      <c r="E73" s="270" t="n"/>
      <c r="F73" s="103" t="n"/>
      <c r="G73" s="111" t="n"/>
      <c r="H73" s="111" t="n"/>
      <c r="I73" s="104" t="n"/>
      <c r="J73" s="104" t="n"/>
      <c r="K73" s="104" t="n"/>
      <c r="L73" s="105" t="n">
        <v>7.56</v>
      </c>
      <c r="M73" s="104" t="n"/>
      <c r="N73" s="105" t="n">
        <v>538.73</v>
      </c>
    </row>
    <row r="74" ht="42" customHeight="1">
      <c r="A74" s="100" t="n"/>
      <c r="B74" s="114" t="inlineStr">
        <is>
          <t>Пр/812-001.4-1</t>
        </is>
      </c>
      <c r="C74" s="102" t="inlineStr">
        <is>
          <t>НР Земляные работы по другим видам работ (подготовительным, сопутствующим, укрепительным)</t>
        </is>
      </c>
      <c r="D74" s="269" t="n"/>
      <c r="E74" s="270" t="n"/>
      <c r="F74" s="109" t="inlineStr">
        <is>
          <t>%</t>
        </is>
      </c>
      <c r="G74" s="115" t="n">
        <v>89</v>
      </c>
      <c r="H74" s="116" t="n"/>
      <c r="I74" s="115" t="n">
        <v>89</v>
      </c>
      <c r="J74" s="104" t="n"/>
      <c r="K74" s="104" t="n"/>
      <c r="L74" s="105" t="n">
        <v>6.73</v>
      </c>
      <c r="M74" s="104" t="n"/>
      <c r="N74" s="123" t="n">
        <v>479.47</v>
      </c>
    </row>
    <row r="75" ht="42" customHeight="1">
      <c r="A75" s="100" t="n"/>
      <c r="B75" s="114" t="inlineStr">
        <is>
          <t>Пр/774-001.4</t>
        </is>
      </c>
      <c r="C75" s="102" t="inlineStr">
        <is>
          <t>СП Земляные работы по другим видам работ (подготовительным, сопутствующим, укрепительным)</t>
        </is>
      </c>
      <c r="D75" s="269" t="n"/>
      <c r="E75" s="270" t="n"/>
      <c r="F75" s="109" t="inlineStr">
        <is>
          <t>%</t>
        </is>
      </c>
      <c r="G75" s="115" t="n">
        <v>41</v>
      </c>
      <c r="H75" s="116" t="n"/>
      <c r="I75" s="115" t="n">
        <v>41</v>
      </c>
      <c r="J75" s="104" t="n"/>
      <c r="K75" s="104" t="n"/>
      <c r="L75" s="105" t="n">
        <v>3.1</v>
      </c>
      <c r="M75" s="104" t="n"/>
      <c r="N75" s="105" t="n">
        <v>220.88</v>
      </c>
    </row>
    <row r="76" ht="19.35" customHeight="1">
      <c r="A76" s="100" t="n"/>
      <c r="B76" s="113" t="n"/>
      <c r="C76" s="92" t="inlineStr">
        <is>
          <t>Всего по позиции</t>
        </is>
      </c>
      <c r="D76" s="269" t="n"/>
      <c r="E76" s="270" t="n"/>
      <c r="F76" s="104" t="n"/>
      <c r="G76" s="111" t="n"/>
      <c r="H76" s="111" t="n"/>
      <c r="I76" s="118" t="n"/>
      <c r="J76" s="118" t="n"/>
      <c r="K76" s="118" t="n"/>
      <c r="L76" s="120" t="n">
        <v>17.39</v>
      </c>
      <c r="M76" s="118" t="n"/>
      <c r="N76" s="98" t="n"/>
    </row>
    <row r="77" ht="55.35" customHeight="1">
      <c r="A77" s="92" t="inlineStr">
        <is>
          <t>5</t>
        </is>
      </c>
      <c r="B77" s="95" t="inlineStr">
        <is>
          <t>ФЕР01-02-099-07</t>
        </is>
      </c>
      <c r="C77" s="96" t="inlineStr">
        <is>
          <t>Валка деревьев твердых пород и лиственницы с корня, диаметр стволов: до 16 см</t>
        </is>
      </c>
      <c r="D77" s="269" t="n"/>
      <c r="E77" s="270" t="n"/>
      <c r="F77" s="97" t="inlineStr">
        <is>
          <t>100 шт</t>
        </is>
      </c>
      <c r="G77" s="98" t="n">
        <v>0.11</v>
      </c>
      <c r="H77" s="99" t="n">
        <v>1</v>
      </c>
      <c r="I77" s="120" t="n">
        <v>0.11</v>
      </c>
      <c r="J77" s="98" t="n"/>
      <c r="K77" s="98" t="n"/>
      <c r="L77" s="98" t="n"/>
      <c r="M77" s="98" t="n"/>
      <c r="N77" s="98" t="n"/>
    </row>
    <row r="78" ht="19.35" customHeight="1">
      <c r="A78" s="100" t="n"/>
      <c r="B78" s="101" t="inlineStr">
        <is>
          <t>1</t>
        </is>
      </c>
      <c r="C78" s="102" t="inlineStr">
        <is>
          <t>ОТ</t>
        </is>
      </c>
      <c r="D78" s="269" t="n"/>
      <c r="E78" s="270" t="n"/>
      <c r="F78" s="103" t="n"/>
      <c r="G78" s="103" t="n"/>
      <c r="H78" s="103" t="n"/>
      <c r="I78" s="104" t="n"/>
      <c r="J78" s="105" t="n">
        <v>59.22</v>
      </c>
      <c r="K78" s="271" t="n">
        <v>1.2</v>
      </c>
      <c r="L78" s="105" t="n">
        <v>7.82</v>
      </c>
      <c r="M78" s="105" t="n">
        <v>71.26000000000001</v>
      </c>
      <c r="N78" s="105" t="n">
        <v>557.25</v>
      </c>
    </row>
    <row r="79" ht="19.35" customHeight="1">
      <c r="A79" s="100" t="n"/>
      <c r="B79" s="108" t="n"/>
      <c r="C79" s="102" t="inlineStr">
        <is>
          <t>ЗТ</t>
        </is>
      </c>
      <c r="D79" s="269" t="n"/>
      <c r="E79" s="270" t="n"/>
      <c r="F79" s="109" t="inlineStr">
        <is>
          <t>чел.-ч</t>
        </is>
      </c>
      <c r="G79" s="274" t="n">
        <v>6.3</v>
      </c>
      <c r="H79" s="271" t="n">
        <v>1.2</v>
      </c>
      <c r="I79" s="273" t="n">
        <v>0.8316</v>
      </c>
      <c r="J79" s="104" t="n"/>
      <c r="K79" s="104" t="n"/>
      <c r="L79" s="104" t="n"/>
      <c r="M79" s="104" t="n"/>
      <c r="N79" s="104" t="n"/>
    </row>
    <row r="80" ht="19.35" customHeight="1">
      <c r="A80" s="100" t="n"/>
      <c r="B80" s="108" t="n"/>
      <c r="C80" s="102" t="inlineStr">
        <is>
          <t>Итого по расценке</t>
        </is>
      </c>
      <c r="D80" s="269" t="n"/>
      <c r="E80" s="270" t="n"/>
      <c r="F80" s="103" t="n"/>
      <c r="G80" s="111" t="n"/>
      <c r="H80" s="111" t="n"/>
      <c r="I80" s="104" t="n"/>
      <c r="J80" s="105" t="n">
        <v>59.22</v>
      </c>
      <c r="K80" s="104" t="n"/>
      <c r="L80" s="105" t="n">
        <v>7.82</v>
      </c>
      <c r="M80" s="104" t="n"/>
      <c r="N80" s="112" t="n"/>
    </row>
    <row r="81" ht="19.35" customHeight="1">
      <c r="A81" s="100" t="n"/>
      <c r="B81" s="113" t="n"/>
      <c r="C81" s="102" t="inlineStr">
        <is>
          <t>ФОТ</t>
        </is>
      </c>
      <c r="D81" s="269" t="n"/>
      <c r="E81" s="270" t="n"/>
      <c r="F81" s="103" t="n"/>
      <c r="G81" s="111" t="n"/>
      <c r="H81" s="111" t="n"/>
      <c r="I81" s="104" t="n"/>
      <c r="J81" s="104" t="n"/>
      <c r="K81" s="104" t="n"/>
      <c r="L81" s="105" t="n">
        <v>7.82</v>
      </c>
      <c r="M81" s="104" t="n"/>
      <c r="N81" s="105" t="n">
        <v>557.25</v>
      </c>
    </row>
    <row r="82" ht="42" customHeight="1">
      <c r="A82" s="100" t="n"/>
      <c r="B82" s="114" t="inlineStr">
        <is>
          <t>Пр/812-001.4-1</t>
        </is>
      </c>
      <c r="C82" s="102" t="inlineStr">
        <is>
          <t>НР Земляные работы по другим видам работ (подготовительным, сопутствующим, укрепительным)</t>
        </is>
      </c>
      <c r="D82" s="269" t="n"/>
      <c r="E82" s="270" t="n"/>
      <c r="F82" s="109" t="inlineStr">
        <is>
          <t>%</t>
        </is>
      </c>
      <c r="G82" s="115" t="n">
        <v>89</v>
      </c>
      <c r="H82" s="116" t="n"/>
      <c r="I82" s="115" t="n">
        <v>89</v>
      </c>
      <c r="J82" s="104" t="n"/>
      <c r="K82" s="104" t="n"/>
      <c r="L82" s="105" t="n">
        <v>6.96</v>
      </c>
      <c r="M82" s="104" t="n"/>
      <c r="N82" s="123" t="n">
        <v>495.95</v>
      </c>
    </row>
    <row r="83" ht="42" customHeight="1">
      <c r="A83" s="100" t="n"/>
      <c r="B83" s="114" t="inlineStr">
        <is>
          <t>Пр/774-001.4</t>
        </is>
      </c>
      <c r="C83" s="102" t="inlineStr">
        <is>
          <t>СП Земляные работы по другим видам работ (подготовительным, сопутствующим, укрепительным)</t>
        </is>
      </c>
      <c r="D83" s="269" t="n"/>
      <c r="E83" s="270" t="n"/>
      <c r="F83" s="109" t="inlineStr">
        <is>
          <t>%</t>
        </is>
      </c>
      <c r="G83" s="115" t="n">
        <v>41</v>
      </c>
      <c r="H83" s="116" t="n"/>
      <c r="I83" s="115" t="n">
        <v>41</v>
      </c>
      <c r="J83" s="104" t="n"/>
      <c r="K83" s="104" t="n"/>
      <c r="L83" s="105" t="n">
        <v>3.21</v>
      </c>
      <c r="M83" s="104" t="n"/>
      <c r="N83" s="105" t="n">
        <v>228.47</v>
      </c>
    </row>
    <row r="84" ht="19.35" customHeight="1">
      <c r="A84" s="100" t="n"/>
      <c r="B84" s="113" t="n"/>
      <c r="C84" s="92" t="inlineStr">
        <is>
          <t>Всего по позиции</t>
        </is>
      </c>
      <c r="D84" s="269" t="n"/>
      <c r="E84" s="270" t="n"/>
      <c r="F84" s="104" t="n"/>
      <c r="G84" s="111" t="n"/>
      <c r="H84" s="111" t="n"/>
      <c r="I84" s="118" t="n"/>
      <c r="J84" s="118" t="n"/>
      <c r="K84" s="118" t="n"/>
      <c r="L84" s="120" t="n">
        <v>17.99</v>
      </c>
      <c r="M84" s="118" t="n"/>
      <c r="N84" s="98" t="n"/>
    </row>
    <row r="85" ht="55.35" customHeight="1">
      <c r="A85" s="92" t="inlineStr">
        <is>
          <t>6</t>
        </is>
      </c>
      <c r="B85" s="95" t="inlineStr">
        <is>
          <t>ФЕР01-02-099-10</t>
        </is>
      </c>
      <c r="C85" s="96" t="inlineStr">
        <is>
          <t>Валка деревьев твердых пород и лиственницы с корня, диаметр стволов: до 28 см</t>
        </is>
      </c>
      <c r="D85" s="269" t="n"/>
      <c r="E85" s="270" t="n"/>
      <c r="F85" s="97" t="inlineStr">
        <is>
          <t>100 шт</t>
        </is>
      </c>
      <c r="G85" s="98" t="n">
        <v>0.05</v>
      </c>
      <c r="H85" s="99" t="n">
        <v>1</v>
      </c>
      <c r="I85" s="120" t="n">
        <v>0.05</v>
      </c>
      <c r="J85" s="98" t="n"/>
      <c r="K85" s="98" t="n"/>
      <c r="L85" s="98" t="n"/>
      <c r="M85" s="98" t="n"/>
      <c r="N85" s="98" t="n"/>
    </row>
    <row r="86" ht="19.35" customHeight="1">
      <c r="A86" s="100" t="n"/>
      <c r="B86" s="101" t="inlineStr">
        <is>
          <t>1</t>
        </is>
      </c>
      <c r="C86" s="102" t="inlineStr">
        <is>
          <t>ОТ</t>
        </is>
      </c>
      <c r="D86" s="269" t="n"/>
      <c r="E86" s="270" t="n"/>
      <c r="F86" s="103" t="n"/>
      <c r="G86" s="103" t="n"/>
      <c r="H86" s="103" t="n"/>
      <c r="I86" s="104" t="n"/>
      <c r="J86" s="105" t="n">
        <v>115.62</v>
      </c>
      <c r="K86" s="271" t="n">
        <v>1.2</v>
      </c>
      <c r="L86" s="105" t="n">
        <v>6.94</v>
      </c>
      <c r="M86" s="105" t="n">
        <v>71.26000000000001</v>
      </c>
      <c r="N86" s="105" t="n">
        <v>494.54</v>
      </c>
    </row>
    <row r="87" ht="19.35" customHeight="1">
      <c r="A87" s="100" t="n"/>
      <c r="B87" s="108" t="n"/>
      <c r="C87" s="102" t="inlineStr">
        <is>
          <t>ЗТ</t>
        </is>
      </c>
      <c r="D87" s="269" t="n"/>
      <c r="E87" s="270" t="n"/>
      <c r="F87" s="109" t="inlineStr">
        <is>
          <t>чел.-ч</t>
        </is>
      </c>
      <c r="G87" s="274" t="n">
        <v>12.3</v>
      </c>
      <c r="H87" s="271" t="n">
        <v>1.2</v>
      </c>
      <c r="I87" s="272" t="n">
        <v>0.738</v>
      </c>
      <c r="J87" s="104" t="n"/>
      <c r="K87" s="104" t="n"/>
      <c r="L87" s="104" t="n"/>
      <c r="M87" s="104" t="n"/>
      <c r="N87" s="104" t="n"/>
    </row>
    <row r="88" ht="19.35" customHeight="1">
      <c r="A88" s="100" t="n"/>
      <c r="B88" s="108" t="n"/>
      <c r="C88" s="102" t="inlineStr">
        <is>
          <t>Итого по расценке</t>
        </is>
      </c>
      <c r="D88" s="269" t="n"/>
      <c r="E88" s="270" t="n"/>
      <c r="F88" s="103" t="n"/>
      <c r="G88" s="111" t="n"/>
      <c r="H88" s="111" t="n"/>
      <c r="I88" s="104" t="n"/>
      <c r="J88" s="105" t="n">
        <v>115.62</v>
      </c>
      <c r="K88" s="104" t="n"/>
      <c r="L88" s="105" t="n">
        <v>6.94</v>
      </c>
      <c r="M88" s="104" t="n"/>
      <c r="N88" s="112" t="n"/>
    </row>
    <row r="89" ht="19.35" customHeight="1">
      <c r="A89" s="100" t="n"/>
      <c r="B89" s="113" t="n"/>
      <c r="C89" s="102" t="inlineStr">
        <is>
          <t>ФОТ</t>
        </is>
      </c>
      <c r="D89" s="269" t="n"/>
      <c r="E89" s="270" t="n"/>
      <c r="F89" s="103" t="n"/>
      <c r="G89" s="111" t="n"/>
      <c r="H89" s="111" t="n"/>
      <c r="I89" s="104" t="n"/>
      <c r="J89" s="104" t="n"/>
      <c r="K89" s="104" t="n"/>
      <c r="L89" s="105" t="n">
        <v>6.94</v>
      </c>
      <c r="M89" s="104" t="n"/>
      <c r="N89" s="105" t="n">
        <v>494.54</v>
      </c>
    </row>
    <row r="90" ht="42" customHeight="1">
      <c r="A90" s="100" t="n"/>
      <c r="B90" s="114" t="inlineStr">
        <is>
          <t>Пр/812-001.4-1</t>
        </is>
      </c>
      <c r="C90" s="102" t="inlineStr">
        <is>
          <t>НР Земляные работы по другим видам работ (подготовительным, сопутствующим, укрепительным)</t>
        </is>
      </c>
      <c r="D90" s="269" t="n"/>
      <c r="E90" s="270" t="n"/>
      <c r="F90" s="109" t="inlineStr">
        <is>
          <t>%</t>
        </is>
      </c>
      <c r="G90" s="115" t="n">
        <v>89</v>
      </c>
      <c r="H90" s="116" t="n"/>
      <c r="I90" s="115" t="n">
        <v>89</v>
      </c>
      <c r="J90" s="104" t="n"/>
      <c r="K90" s="104" t="n"/>
      <c r="L90" s="105" t="n">
        <v>6.18</v>
      </c>
      <c r="M90" s="104" t="n"/>
      <c r="N90" s="123" t="n">
        <v>440.14</v>
      </c>
    </row>
    <row r="91" ht="42" customHeight="1">
      <c r="A91" s="100" t="n"/>
      <c r="B91" s="114" t="inlineStr">
        <is>
          <t>Пр/774-001.4</t>
        </is>
      </c>
      <c r="C91" s="102" t="inlineStr">
        <is>
          <t>СП Земляные работы по другим видам работ (подготовительным, сопутствующим, укрепительным)</t>
        </is>
      </c>
      <c r="D91" s="269" t="n"/>
      <c r="E91" s="270" t="n"/>
      <c r="F91" s="109" t="inlineStr">
        <is>
          <t>%</t>
        </is>
      </c>
      <c r="G91" s="115" t="n">
        <v>41</v>
      </c>
      <c r="H91" s="116" t="n"/>
      <c r="I91" s="115" t="n">
        <v>41</v>
      </c>
      <c r="J91" s="104" t="n"/>
      <c r="K91" s="104" t="n"/>
      <c r="L91" s="105" t="n">
        <v>2.85</v>
      </c>
      <c r="M91" s="104" t="n"/>
      <c r="N91" s="105" t="n">
        <v>202.76</v>
      </c>
    </row>
    <row r="92" ht="19.35" customHeight="1">
      <c r="A92" s="100" t="n"/>
      <c r="B92" s="113" t="n"/>
      <c r="C92" s="92" t="inlineStr">
        <is>
          <t>Всего по позиции</t>
        </is>
      </c>
      <c r="D92" s="269" t="n"/>
      <c r="E92" s="270" t="n"/>
      <c r="F92" s="104" t="n"/>
      <c r="G92" s="111" t="n"/>
      <c r="H92" s="111" t="n"/>
      <c r="I92" s="118" t="n"/>
      <c r="J92" s="118" t="n"/>
      <c r="K92" s="118" t="n"/>
      <c r="L92" s="120" t="n">
        <v>15.97</v>
      </c>
      <c r="M92" s="118" t="n"/>
      <c r="N92" s="98" t="n"/>
    </row>
    <row r="93" ht="68.65000000000001" customHeight="1">
      <c r="A93" s="92" t="inlineStr">
        <is>
          <t>7</t>
        </is>
      </c>
      <c r="B93" s="95" t="inlineStr">
        <is>
          <t>ФЕР01-02-100-01</t>
        </is>
      </c>
      <c r="C93" s="9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269" t="n"/>
      <c r="E93" s="270" t="n"/>
      <c r="F93" s="97" t="inlineStr">
        <is>
          <t>100 шт</t>
        </is>
      </c>
      <c r="G93" s="98" t="n">
        <v>1.76</v>
      </c>
      <c r="H93" s="99" t="n">
        <v>1</v>
      </c>
      <c r="I93" s="120" t="n">
        <v>1.76</v>
      </c>
      <c r="J93" s="98" t="n"/>
      <c r="K93" s="98" t="n"/>
      <c r="L93" s="98" t="n"/>
      <c r="M93" s="98" t="n"/>
      <c r="N93" s="98" t="n"/>
    </row>
    <row r="94" ht="19.35" customHeight="1">
      <c r="A94" s="100" t="n"/>
      <c r="B94" s="101" t="inlineStr">
        <is>
          <t>1</t>
        </is>
      </c>
      <c r="C94" s="102" t="inlineStr">
        <is>
          <t>ОТ</t>
        </is>
      </c>
      <c r="D94" s="269" t="n"/>
      <c r="E94" s="270" t="n"/>
      <c r="F94" s="103" t="n"/>
      <c r="G94" s="103" t="n"/>
      <c r="H94" s="103" t="n"/>
      <c r="I94" s="104" t="n"/>
      <c r="J94" s="105" t="n">
        <v>115.44</v>
      </c>
      <c r="K94" s="271" t="n">
        <v>1.2</v>
      </c>
      <c r="L94" s="105" t="n">
        <v>243.81</v>
      </c>
      <c r="M94" s="105" t="n">
        <v>71.26000000000001</v>
      </c>
      <c r="N94" s="107" t="n">
        <v>17373.9</v>
      </c>
    </row>
    <row r="95" ht="19.35" customHeight="1">
      <c r="A95" s="100" t="n"/>
      <c r="B95" s="101" t="inlineStr">
        <is>
          <t>2</t>
        </is>
      </c>
      <c r="C95" s="102" t="inlineStr">
        <is>
          <t>ЭМ</t>
        </is>
      </c>
      <c r="D95" s="269" t="n"/>
      <c r="E95" s="270" t="n"/>
      <c r="F95" s="103" t="n"/>
      <c r="G95" s="103" t="n"/>
      <c r="H95" s="103" t="n"/>
      <c r="I95" s="104" t="n"/>
      <c r="J95" s="105" t="n">
        <v>655.4299999999999</v>
      </c>
      <c r="K95" s="271" t="n">
        <v>1.2</v>
      </c>
      <c r="L95" s="107" t="n">
        <v>1384.27</v>
      </c>
      <c r="M95" s="104" t="n"/>
      <c r="N95" s="104" t="n"/>
    </row>
    <row r="96" ht="19.35" customHeight="1">
      <c r="A96" s="100" t="n"/>
      <c r="B96" s="101" t="inlineStr">
        <is>
          <t>3</t>
        </is>
      </c>
      <c r="C96" s="102" t="inlineStr">
        <is>
          <t>в т.ч. ОТм</t>
        </is>
      </c>
      <c r="D96" s="269" t="n"/>
      <c r="E96" s="270" t="n"/>
      <c r="F96" s="103" t="n"/>
      <c r="G96" s="103" t="n"/>
      <c r="H96" s="103" t="n"/>
      <c r="I96" s="104" t="n"/>
      <c r="J96" s="105" t="n">
        <v>114.62</v>
      </c>
      <c r="K96" s="271" t="n">
        <v>1.2</v>
      </c>
      <c r="L96" s="105" t="n">
        <v>242.08</v>
      </c>
      <c r="M96" s="105" t="n">
        <v>71.26000000000001</v>
      </c>
      <c r="N96" s="107" t="n">
        <v>17250.62</v>
      </c>
    </row>
    <row r="97" ht="19.35" customHeight="1">
      <c r="A97" s="100" t="n"/>
      <c r="B97" s="108" t="n"/>
      <c r="C97" s="102" t="inlineStr">
        <is>
          <t>ЗТ</t>
        </is>
      </c>
      <c r="D97" s="269" t="n"/>
      <c r="E97" s="270" t="n"/>
      <c r="F97" s="109" t="inlineStr">
        <is>
          <t>чел.-ч</t>
        </is>
      </c>
      <c r="G97" s="274" t="n">
        <v>14.8</v>
      </c>
      <c r="H97" s="271" t="n">
        <v>1.2</v>
      </c>
      <c r="I97" s="273" t="n">
        <v>31.2576</v>
      </c>
      <c r="J97" s="104" t="n"/>
      <c r="K97" s="104" t="n"/>
      <c r="L97" s="104" t="n"/>
      <c r="M97" s="104" t="n"/>
      <c r="N97" s="104" t="n"/>
    </row>
    <row r="98" ht="19.35" customHeight="1">
      <c r="A98" s="100" t="n"/>
      <c r="B98" s="108" t="n"/>
      <c r="C98" s="102" t="inlineStr">
        <is>
          <t>ЗТм</t>
        </is>
      </c>
      <c r="D98" s="269" t="n"/>
      <c r="E98" s="270" t="n"/>
      <c r="F98" s="109" t="inlineStr">
        <is>
          <t>чел.-ч</t>
        </is>
      </c>
      <c r="G98" s="105" t="n">
        <v>8.49</v>
      </c>
      <c r="H98" s="271" t="n">
        <v>1.2</v>
      </c>
      <c r="I98" s="275" t="n">
        <v>17.93088</v>
      </c>
      <c r="J98" s="104" t="n"/>
      <c r="K98" s="104" t="n"/>
      <c r="L98" s="104" t="n"/>
      <c r="M98" s="104" t="n"/>
      <c r="N98" s="104" t="n"/>
    </row>
    <row r="99" ht="19.35" customHeight="1">
      <c r="A99" s="100" t="n"/>
      <c r="B99" s="108" t="n"/>
      <c r="C99" s="102" t="inlineStr">
        <is>
          <t>Итого по расценке</t>
        </is>
      </c>
      <c r="D99" s="269" t="n"/>
      <c r="E99" s="270" t="n"/>
      <c r="F99" s="103" t="n"/>
      <c r="G99" s="111" t="n"/>
      <c r="H99" s="111" t="n"/>
      <c r="I99" s="104" t="n"/>
      <c r="J99" s="105" t="n">
        <v>770.87</v>
      </c>
      <c r="K99" s="104" t="n"/>
      <c r="L99" s="107" t="n">
        <v>1628.08</v>
      </c>
      <c r="M99" s="104" t="n"/>
      <c r="N99" s="112" t="n"/>
    </row>
    <row r="100" ht="19.35" customHeight="1">
      <c r="A100" s="100" t="n"/>
      <c r="B100" s="113" t="n"/>
      <c r="C100" s="102" t="inlineStr">
        <is>
          <t>ФОТ</t>
        </is>
      </c>
      <c r="D100" s="269" t="n"/>
      <c r="E100" s="270" t="n"/>
      <c r="F100" s="103" t="n"/>
      <c r="G100" s="111" t="n"/>
      <c r="H100" s="111" t="n"/>
      <c r="I100" s="104" t="n"/>
      <c r="J100" s="104" t="n"/>
      <c r="K100" s="104" t="n"/>
      <c r="L100" s="105" t="n">
        <v>485.89</v>
      </c>
      <c r="M100" s="104" t="n"/>
      <c r="N100" s="107" t="n">
        <v>34624.52</v>
      </c>
    </row>
    <row r="101" ht="42" customHeight="1">
      <c r="A101" s="100" t="n"/>
      <c r="B101" s="114" t="inlineStr">
        <is>
          <t>Пр/812-001.4-1</t>
        </is>
      </c>
      <c r="C101" s="102" t="inlineStr">
        <is>
          <t>НР Земляные работы по другим видам работ (подготовительным, сопутствующим, укрепительным)</t>
        </is>
      </c>
      <c r="D101" s="269" t="n"/>
      <c r="E101" s="270" t="n"/>
      <c r="F101" s="109" t="inlineStr">
        <is>
          <t>%</t>
        </is>
      </c>
      <c r="G101" s="115" t="n">
        <v>89</v>
      </c>
      <c r="H101" s="116" t="n"/>
      <c r="I101" s="115" t="n">
        <v>89</v>
      </c>
      <c r="J101" s="104" t="n"/>
      <c r="K101" s="104" t="n"/>
      <c r="L101" s="105" t="n">
        <v>432.44</v>
      </c>
      <c r="M101" s="104" t="n"/>
      <c r="N101" s="117" t="n">
        <v>30815.82</v>
      </c>
    </row>
    <row r="102" ht="42" customHeight="1">
      <c r="A102" s="100" t="n"/>
      <c r="B102" s="114" t="inlineStr">
        <is>
          <t>Пр/774-001.4</t>
        </is>
      </c>
      <c r="C102" s="102" t="inlineStr">
        <is>
          <t>СП Земляные работы по другим видам работ (подготовительным, сопутствующим, укрепительным)</t>
        </is>
      </c>
      <c r="D102" s="269" t="n"/>
      <c r="E102" s="270" t="n"/>
      <c r="F102" s="109" t="inlineStr">
        <is>
          <t>%</t>
        </is>
      </c>
      <c r="G102" s="115" t="n">
        <v>41</v>
      </c>
      <c r="H102" s="116" t="n"/>
      <c r="I102" s="115" t="n">
        <v>41</v>
      </c>
      <c r="J102" s="104" t="n"/>
      <c r="K102" s="104" t="n"/>
      <c r="L102" s="105" t="n">
        <v>199.21</v>
      </c>
      <c r="M102" s="104" t="n"/>
      <c r="N102" s="107" t="n">
        <v>14196.05</v>
      </c>
    </row>
    <row r="103" ht="19.35" customHeight="1">
      <c r="A103" s="100" t="n"/>
      <c r="B103" s="113" t="n"/>
      <c r="C103" s="92" t="inlineStr">
        <is>
          <t>Всего по позиции</t>
        </is>
      </c>
      <c r="D103" s="269" t="n"/>
      <c r="E103" s="270" t="n"/>
      <c r="F103" s="104" t="n"/>
      <c r="G103" s="111" t="n"/>
      <c r="H103" s="111" t="n"/>
      <c r="I103" s="118" t="n"/>
      <c r="J103" s="118" t="n"/>
      <c r="K103" s="118" t="n"/>
      <c r="L103" s="119" t="n">
        <v>2259.73</v>
      </c>
      <c r="M103" s="118" t="n"/>
      <c r="N103" s="98" t="n"/>
    </row>
    <row r="104" ht="55.35" customHeight="1">
      <c r="A104" s="92" t="inlineStr">
        <is>
          <t>8</t>
        </is>
      </c>
      <c r="B104" s="95" t="inlineStr">
        <is>
          <t>ФЕР01-02-100-07</t>
        </is>
      </c>
      <c r="C104" s="96" t="inlineStr">
        <is>
          <t>При трелевке на каждые последующие 100 м добавлять: к расценке 01-02-100-01</t>
        </is>
      </c>
      <c r="D104" s="269" t="n"/>
      <c r="E104" s="270" t="n"/>
      <c r="F104" s="97" t="inlineStr">
        <is>
          <t>100 шт</t>
        </is>
      </c>
      <c r="G104" s="98" t="n">
        <v>1.76</v>
      </c>
      <c r="H104" s="99" t="n">
        <v>1</v>
      </c>
      <c r="I104" s="120" t="n">
        <v>1.76</v>
      </c>
      <c r="J104" s="98" t="n"/>
      <c r="K104" s="98" t="n"/>
      <c r="L104" s="98" t="n"/>
      <c r="M104" s="98" t="n"/>
      <c r="N104" s="98" t="n"/>
    </row>
    <row r="105" ht="19.35" customHeight="1">
      <c r="A105" s="100" t="n"/>
      <c r="B105" s="101" t="inlineStr">
        <is>
          <t>1</t>
        </is>
      </c>
      <c r="C105" s="102" t="inlineStr">
        <is>
          <t>ОТ</t>
        </is>
      </c>
      <c r="D105" s="269" t="n"/>
      <c r="E105" s="270" t="n"/>
      <c r="F105" s="103" t="n"/>
      <c r="G105" s="103" t="n"/>
      <c r="H105" s="103" t="n"/>
      <c r="I105" s="104" t="n"/>
      <c r="J105" s="105" t="n">
        <v>28.94</v>
      </c>
      <c r="K105" s="271" t="n">
        <v>1.2</v>
      </c>
      <c r="L105" s="105" t="n">
        <v>61.12</v>
      </c>
      <c r="M105" s="105" t="n">
        <v>71.26000000000001</v>
      </c>
      <c r="N105" s="107" t="n">
        <v>4355.41</v>
      </c>
    </row>
    <row r="106" ht="19.35" customHeight="1">
      <c r="A106" s="100" t="n"/>
      <c r="B106" s="101" t="inlineStr">
        <is>
          <t>2</t>
        </is>
      </c>
      <c r="C106" s="102" t="inlineStr">
        <is>
          <t>ЭМ</t>
        </is>
      </c>
      <c r="D106" s="269" t="n"/>
      <c r="E106" s="270" t="n"/>
      <c r="F106" s="103" t="n"/>
      <c r="G106" s="103" t="n"/>
      <c r="H106" s="103" t="n"/>
      <c r="I106" s="104" t="n"/>
      <c r="J106" s="105" t="n">
        <v>163.66</v>
      </c>
      <c r="K106" s="271" t="n">
        <v>1.2</v>
      </c>
      <c r="L106" s="105" t="n">
        <v>345.65</v>
      </c>
      <c r="M106" s="104" t="n"/>
      <c r="N106" s="104" t="n"/>
    </row>
    <row r="107" ht="19.35" customHeight="1">
      <c r="A107" s="100" t="n"/>
      <c r="B107" s="101" t="inlineStr">
        <is>
          <t>3</t>
        </is>
      </c>
      <c r="C107" s="102" t="inlineStr">
        <is>
          <t>в т.ч. ОТм</t>
        </is>
      </c>
      <c r="D107" s="269" t="n"/>
      <c r="E107" s="270" t="n"/>
      <c r="F107" s="103" t="n"/>
      <c r="G107" s="103" t="n"/>
      <c r="H107" s="103" t="n"/>
      <c r="I107" s="104" t="n"/>
      <c r="J107" s="105" t="n">
        <v>28.62</v>
      </c>
      <c r="K107" s="271" t="n">
        <v>1.2</v>
      </c>
      <c r="L107" s="105" t="n">
        <v>60.45</v>
      </c>
      <c r="M107" s="105" t="n">
        <v>71.26000000000001</v>
      </c>
      <c r="N107" s="107" t="n">
        <v>4307.67</v>
      </c>
    </row>
    <row r="108" ht="19.35" customHeight="1">
      <c r="A108" s="100" t="n"/>
      <c r="B108" s="108" t="n"/>
      <c r="C108" s="102" t="inlineStr">
        <is>
          <t>ЗТ</t>
        </is>
      </c>
      <c r="D108" s="269" t="n"/>
      <c r="E108" s="270" t="n"/>
      <c r="F108" s="109" t="inlineStr">
        <is>
          <t>чел.-ч</t>
        </is>
      </c>
      <c r="G108" s="105" t="n">
        <v>3.71</v>
      </c>
      <c r="H108" s="271" t="n">
        <v>1.2</v>
      </c>
      <c r="I108" s="275" t="n">
        <v>7.83552</v>
      </c>
      <c r="J108" s="104" t="n"/>
      <c r="K108" s="104" t="n"/>
      <c r="L108" s="104" t="n"/>
      <c r="M108" s="104" t="n"/>
      <c r="N108" s="104" t="n"/>
    </row>
    <row r="109" ht="19.35" customHeight="1">
      <c r="A109" s="100" t="n"/>
      <c r="B109" s="108" t="n"/>
      <c r="C109" s="102" t="inlineStr">
        <is>
          <t>ЗТм</t>
        </is>
      </c>
      <c r="D109" s="269" t="n"/>
      <c r="E109" s="270" t="n"/>
      <c r="F109" s="109" t="inlineStr">
        <is>
          <t>чел.-ч</t>
        </is>
      </c>
      <c r="G109" s="105" t="n">
        <v>2.12</v>
      </c>
      <c r="H109" s="271" t="n">
        <v>1.2</v>
      </c>
      <c r="I109" s="275" t="n">
        <v>4.47744</v>
      </c>
      <c r="J109" s="104" t="n"/>
      <c r="K109" s="104" t="n"/>
      <c r="L109" s="104" t="n"/>
      <c r="M109" s="104" t="n"/>
      <c r="N109" s="104" t="n"/>
    </row>
    <row r="110" ht="19.35" customHeight="1">
      <c r="A110" s="100" t="n"/>
      <c r="B110" s="108" t="n"/>
      <c r="C110" s="102" t="inlineStr">
        <is>
          <t>Итого по расценке</t>
        </is>
      </c>
      <c r="D110" s="269" t="n"/>
      <c r="E110" s="270" t="n"/>
      <c r="F110" s="103" t="n"/>
      <c r="G110" s="111" t="n"/>
      <c r="H110" s="111" t="n"/>
      <c r="I110" s="104" t="n"/>
      <c r="J110" s="105" t="n">
        <v>192.6</v>
      </c>
      <c r="K110" s="104" t="n"/>
      <c r="L110" s="105" t="n">
        <v>406.77</v>
      </c>
      <c r="M110" s="104" t="n"/>
      <c r="N110" s="112" t="n"/>
    </row>
    <row r="111" ht="19.35" customHeight="1">
      <c r="A111" s="100" t="n"/>
      <c r="B111" s="113" t="n"/>
      <c r="C111" s="102" t="inlineStr">
        <is>
          <t>ФОТ</t>
        </is>
      </c>
      <c r="D111" s="269" t="n"/>
      <c r="E111" s="270" t="n"/>
      <c r="F111" s="103" t="n"/>
      <c r="G111" s="111" t="n"/>
      <c r="H111" s="111" t="n"/>
      <c r="I111" s="104" t="n"/>
      <c r="J111" s="104" t="n"/>
      <c r="K111" s="104" t="n"/>
      <c r="L111" s="105" t="n">
        <v>121.57</v>
      </c>
      <c r="M111" s="104" t="n"/>
      <c r="N111" s="107" t="n">
        <v>8663.08</v>
      </c>
    </row>
    <row r="112" ht="42" customHeight="1">
      <c r="A112" s="100" t="n"/>
      <c r="B112" s="114" t="inlineStr">
        <is>
          <t>Пр/812-001.4-1</t>
        </is>
      </c>
      <c r="C112" s="102" t="inlineStr">
        <is>
          <t>НР Земляные работы по другим видам работ (подготовительным, сопутствующим, укрепительным)</t>
        </is>
      </c>
      <c r="D112" s="269" t="n"/>
      <c r="E112" s="270" t="n"/>
      <c r="F112" s="109" t="inlineStr">
        <is>
          <t>%</t>
        </is>
      </c>
      <c r="G112" s="115" t="n">
        <v>89</v>
      </c>
      <c r="H112" s="116" t="n"/>
      <c r="I112" s="115" t="n">
        <v>89</v>
      </c>
      <c r="J112" s="104" t="n"/>
      <c r="K112" s="104" t="n"/>
      <c r="L112" s="105" t="n">
        <v>108.2</v>
      </c>
      <c r="M112" s="104" t="n"/>
      <c r="N112" s="117" t="n">
        <v>7710.14</v>
      </c>
    </row>
    <row r="113" ht="42" customHeight="1">
      <c r="A113" s="100" t="n"/>
      <c r="B113" s="114" t="inlineStr">
        <is>
          <t>Пр/774-001.4</t>
        </is>
      </c>
      <c r="C113" s="102" t="inlineStr">
        <is>
          <t>СП Земляные работы по другим видам работ (подготовительным, сопутствующим, укрепительным)</t>
        </is>
      </c>
      <c r="D113" s="269" t="n"/>
      <c r="E113" s="270" t="n"/>
      <c r="F113" s="109" t="inlineStr">
        <is>
          <t>%</t>
        </is>
      </c>
      <c r="G113" s="115" t="n">
        <v>41</v>
      </c>
      <c r="H113" s="116" t="n"/>
      <c r="I113" s="115" t="n">
        <v>41</v>
      </c>
      <c r="J113" s="104" t="n"/>
      <c r="K113" s="104" t="n"/>
      <c r="L113" s="105" t="n">
        <v>49.84</v>
      </c>
      <c r="M113" s="104" t="n"/>
      <c r="N113" s="107" t="n">
        <v>3551.86</v>
      </c>
    </row>
    <row r="114" ht="19.35" customHeight="1">
      <c r="A114" s="100" t="n"/>
      <c r="B114" s="113" t="n"/>
      <c r="C114" s="92" t="inlineStr">
        <is>
          <t>Всего по позиции</t>
        </is>
      </c>
      <c r="D114" s="269" t="n"/>
      <c r="E114" s="270" t="n"/>
      <c r="F114" s="104" t="n"/>
      <c r="G114" s="111" t="n"/>
      <c r="H114" s="111" t="n"/>
      <c r="I114" s="118" t="n"/>
      <c r="J114" s="118" t="n"/>
      <c r="K114" s="118" t="n"/>
      <c r="L114" s="120" t="n">
        <v>564.8099999999999</v>
      </c>
      <c r="M114" s="118" t="n"/>
      <c r="N114" s="98" t="n"/>
    </row>
    <row r="115" ht="68.65000000000001" customHeight="1">
      <c r="A115" s="92" t="inlineStr">
        <is>
          <t>9</t>
        </is>
      </c>
      <c r="B115" s="95" t="inlineStr">
        <is>
          <t>ФЕР01-02-100-02</t>
        </is>
      </c>
      <c r="C115" s="9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269" t="n"/>
      <c r="E115" s="270" t="n"/>
      <c r="F115" s="97" t="inlineStr">
        <is>
          <t>100 шт</t>
        </is>
      </c>
      <c r="G115" s="98" t="n">
        <v>0.79</v>
      </c>
      <c r="H115" s="99" t="n">
        <v>1</v>
      </c>
      <c r="I115" s="120" t="n">
        <v>0.79</v>
      </c>
      <c r="J115" s="98" t="n"/>
      <c r="K115" s="98" t="n"/>
      <c r="L115" s="98" t="n"/>
      <c r="M115" s="98" t="n"/>
      <c r="N115" s="98" t="n"/>
    </row>
    <row r="116" ht="19.35" customHeight="1">
      <c r="A116" s="100" t="n"/>
      <c r="B116" s="101" t="inlineStr">
        <is>
          <t>1</t>
        </is>
      </c>
      <c r="C116" s="102" t="inlineStr">
        <is>
          <t>ОТ</t>
        </is>
      </c>
      <c r="D116" s="269" t="n"/>
      <c r="E116" s="270" t="n"/>
      <c r="F116" s="103" t="n"/>
      <c r="G116" s="103" t="n"/>
      <c r="H116" s="103" t="n"/>
      <c r="I116" s="104" t="n"/>
      <c r="J116" s="105" t="n">
        <v>201.24</v>
      </c>
      <c r="K116" s="271" t="n">
        <v>1.2</v>
      </c>
      <c r="L116" s="105" t="n">
        <v>190.78</v>
      </c>
      <c r="M116" s="105" t="n">
        <v>71.26000000000001</v>
      </c>
      <c r="N116" s="107" t="n">
        <v>13594.98</v>
      </c>
    </row>
    <row r="117" ht="19.35" customHeight="1">
      <c r="A117" s="100" t="n"/>
      <c r="B117" s="101" t="inlineStr">
        <is>
          <t>2</t>
        </is>
      </c>
      <c r="C117" s="102" t="inlineStr">
        <is>
          <t>ЭМ</t>
        </is>
      </c>
      <c r="D117" s="269" t="n"/>
      <c r="E117" s="270" t="n"/>
      <c r="F117" s="103" t="n"/>
      <c r="G117" s="103" t="n"/>
      <c r="H117" s="103" t="n"/>
      <c r="I117" s="104" t="n"/>
      <c r="J117" s="107" t="n">
        <v>1142.56</v>
      </c>
      <c r="K117" s="271" t="n">
        <v>1.2</v>
      </c>
      <c r="L117" s="107" t="n">
        <v>1083.15</v>
      </c>
      <c r="M117" s="104" t="n"/>
      <c r="N117" s="104" t="n"/>
    </row>
    <row r="118" ht="19.35" customHeight="1">
      <c r="A118" s="100" t="n"/>
      <c r="B118" s="101" t="inlineStr">
        <is>
          <t>3</t>
        </is>
      </c>
      <c r="C118" s="102" t="inlineStr">
        <is>
          <t>в т.ч. ОТм</t>
        </is>
      </c>
      <c r="D118" s="269" t="n"/>
      <c r="E118" s="270" t="n"/>
      <c r="F118" s="103" t="n"/>
      <c r="G118" s="103" t="n"/>
      <c r="H118" s="103" t="n"/>
      <c r="I118" s="104" t="n"/>
      <c r="J118" s="105" t="n">
        <v>199.8</v>
      </c>
      <c r="K118" s="271" t="n">
        <v>1.2</v>
      </c>
      <c r="L118" s="105" t="n">
        <v>189.41</v>
      </c>
      <c r="M118" s="105" t="n">
        <v>71.26000000000001</v>
      </c>
      <c r="N118" s="107" t="n">
        <v>13497.36</v>
      </c>
    </row>
    <row r="119" ht="19.35" customHeight="1">
      <c r="A119" s="100" t="n"/>
      <c r="B119" s="108" t="n"/>
      <c r="C119" s="102" t="inlineStr">
        <is>
          <t>ЗТ</t>
        </is>
      </c>
      <c r="D119" s="269" t="n"/>
      <c r="E119" s="270" t="n"/>
      <c r="F119" s="109" t="inlineStr">
        <is>
          <t>чел.-ч</t>
        </is>
      </c>
      <c r="G119" s="274" t="n">
        <v>25.8</v>
      </c>
      <c r="H119" s="271" t="n">
        <v>1.2</v>
      </c>
      <c r="I119" s="273" t="n">
        <v>24.4584</v>
      </c>
      <c r="J119" s="104" t="n"/>
      <c r="K119" s="104" t="n"/>
      <c r="L119" s="104" t="n"/>
      <c r="M119" s="104" t="n"/>
      <c r="N119" s="104" t="n"/>
    </row>
    <row r="120" ht="19.35" customHeight="1">
      <c r="A120" s="100" t="n"/>
      <c r="B120" s="108" t="n"/>
      <c r="C120" s="102" t="inlineStr">
        <is>
          <t>ЗТм</t>
        </is>
      </c>
      <c r="D120" s="269" t="n"/>
      <c r="E120" s="270" t="n"/>
      <c r="F120" s="109" t="inlineStr">
        <is>
          <t>чел.-ч</t>
        </is>
      </c>
      <c r="G120" s="274" t="n">
        <v>14.8</v>
      </c>
      <c r="H120" s="271" t="n">
        <v>1.2</v>
      </c>
      <c r="I120" s="273" t="n">
        <v>14.0304</v>
      </c>
      <c r="J120" s="104" t="n"/>
      <c r="K120" s="104" t="n"/>
      <c r="L120" s="104" t="n"/>
      <c r="M120" s="104" t="n"/>
      <c r="N120" s="104" t="n"/>
    </row>
    <row r="121" ht="19.35" customHeight="1">
      <c r="A121" s="100" t="n"/>
      <c r="B121" s="108" t="n"/>
      <c r="C121" s="102" t="inlineStr">
        <is>
          <t>Итого по расценке</t>
        </is>
      </c>
      <c r="D121" s="269" t="n"/>
      <c r="E121" s="270" t="n"/>
      <c r="F121" s="103" t="n"/>
      <c r="G121" s="111" t="n"/>
      <c r="H121" s="111" t="n"/>
      <c r="I121" s="104" t="n"/>
      <c r="J121" s="107" t="n">
        <v>1343.8</v>
      </c>
      <c r="K121" s="104" t="n"/>
      <c r="L121" s="107" t="n">
        <v>1273.93</v>
      </c>
      <c r="M121" s="104" t="n"/>
      <c r="N121" s="112" t="n"/>
    </row>
    <row r="122" ht="19.35" customHeight="1">
      <c r="A122" s="100" t="n"/>
      <c r="B122" s="113" t="n"/>
      <c r="C122" s="102" t="inlineStr">
        <is>
          <t>ФОТ</t>
        </is>
      </c>
      <c r="D122" s="269" t="n"/>
      <c r="E122" s="270" t="n"/>
      <c r="F122" s="103" t="n"/>
      <c r="G122" s="111" t="n"/>
      <c r="H122" s="111" t="n"/>
      <c r="I122" s="104" t="n"/>
      <c r="J122" s="104" t="n"/>
      <c r="K122" s="104" t="n"/>
      <c r="L122" s="105" t="n">
        <v>380.19</v>
      </c>
      <c r="M122" s="104" t="n"/>
      <c r="N122" s="107" t="n">
        <v>27092.34</v>
      </c>
    </row>
    <row r="123" ht="42" customHeight="1">
      <c r="A123" s="100" t="n"/>
      <c r="B123" s="114" t="inlineStr">
        <is>
          <t>Пр/812-001.4-1</t>
        </is>
      </c>
      <c r="C123" s="102" t="inlineStr">
        <is>
          <t>НР Земляные работы по другим видам работ (подготовительным, сопутствующим, укрепительным)</t>
        </is>
      </c>
      <c r="D123" s="269" t="n"/>
      <c r="E123" s="270" t="n"/>
      <c r="F123" s="109" t="inlineStr">
        <is>
          <t>%</t>
        </is>
      </c>
      <c r="G123" s="115" t="n">
        <v>89</v>
      </c>
      <c r="H123" s="116" t="n"/>
      <c r="I123" s="115" t="n">
        <v>89</v>
      </c>
      <c r="J123" s="104" t="n"/>
      <c r="K123" s="104" t="n"/>
      <c r="L123" s="105" t="n">
        <v>338.37</v>
      </c>
      <c r="M123" s="104" t="n"/>
      <c r="N123" s="117" t="n">
        <v>24112.18</v>
      </c>
    </row>
    <row r="124" ht="42" customHeight="1">
      <c r="A124" s="100" t="n"/>
      <c r="B124" s="114" t="inlineStr">
        <is>
          <t>Пр/774-001.4</t>
        </is>
      </c>
      <c r="C124" s="102" t="inlineStr">
        <is>
          <t>СП Земляные работы по другим видам работ (подготовительным, сопутствующим, укрепительным)</t>
        </is>
      </c>
      <c r="D124" s="269" t="n"/>
      <c r="E124" s="270" t="n"/>
      <c r="F124" s="109" t="inlineStr">
        <is>
          <t>%</t>
        </is>
      </c>
      <c r="G124" s="115" t="n">
        <v>41</v>
      </c>
      <c r="H124" s="116" t="n"/>
      <c r="I124" s="115" t="n">
        <v>41</v>
      </c>
      <c r="J124" s="104" t="n"/>
      <c r="K124" s="104" t="n"/>
      <c r="L124" s="105" t="n">
        <v>155.88</v>
      </c>
      <c r="M124" s="104" t="n"/>
      <c r="N124" s="107" t="n">
        <v>11107.86</v>
      </c>
    </row>
    <row r="125" ht="19.35" customHeight="1">
      <c r="A125" s="100" t="n"/>
      <c r="B125" s="113" t="n"/>
      <c r="C125" s="92" t="inlineStr">
        <is>
          <t>Всего по позиции</t>
        </is>
      </c>
      <c r="D125" s="269" t="n"/>
      <c r="E125" s="270" t="n"/>
      <c r="F125" s="104" t="n"/>
      <c r="G125" s="111" t="n"/>
      <c r="H125" s="111" t="n"/>
      <c r="I125" s="118" t="n"/>
      <c r="J125" s="118" t="n"/>
      <c r="K125" s="118" t="n"/>
      <c r="L125" s="119" t="n">
        <v>1768.18</v>
      </c>
      <c r="M125" s="118" t="n"/>
      <c r="N125" s="98" t="n"/>
    </row>
    <row r="126" ht="55.35" customHeight="1">
      <c r="A126" s="92" t="inlineStr">
        <is>
          <t>10</t>
        </is>
      </c>
      <c r="B126" s="95" t="inlineStr">
        <is>
          <t>ФЕР01-02-100-08</t>
        </is>
      </c>
      <c r="C126" s="96" t="inlineStr">
        <is>
          <t>При трелевке на каждые последующие 100 м добавлять: к расценке 01-02-100-02</t>
        </is>
      </c>
      <c r="D126" s="269" t="n"/>
      <c r="E126" s="270" t="n"/>
      <c r="F126" s="97" t="inlineStr">
        <is>
          <t>100 шт</t>
        </is>
      </c>
      <c r="G126" s="98" t="n">
        <v>0.79</v>
      </c>
      <c r="H126" s="99" t="n">
        <v>1</v>
      </c>
      <c r="I126" s="120" t="n">
        <v>0.79</v>
      </c>
      <c r="J126" s="98" t="n"/>
      <c r="K126" s="98" t="n"/>
      <c r="L126" s="98" t="n"/>
      <c r="M126" s="98" t="n"/>
      <c r="N126" s="98" t="n"/>
    </row>
    <row r="127" ht="19.35" customHeight="1">
      <c r="A127" s="100" t="n"/>
      <c r="B127" s="101" t="inlineStr">
        <is>
          <t>1</t>
        </is>
      </c>
      <c r="C127" s="102" t="inlineStr">
        <is>
          <t>ОТ</t>
        </is>
      </c>
      <c r="D127" s="269" t="n"/>
      <c r="E127" s="270" t="n"/>
      <c r="F127" s="103" t="n"/>
      <c r="G127" s="103" t="n"/>
      <c r="H127" s="103" t="n"/>
      <c r="I127" s="104" t="n"/>
      <c r="J127" s="105" t="n">
        <v>58.34</v>
      </c>
      <c r="K127" s="271" t="n">
        <v>1.2</v>
      </c>
      <c r="L127" s="105" t="n">
        <v>55.31</v>
      </c>
      <c r="M127" s="105" t="n">
        <v>71.26000000000001</v>
      </c>
      <c r="N127" s="107" t="n">
        <v>3941.39</v>
      </c>
    </row>
    <row r="128" ht="19.35" customHeight="1">
      <c r="A128" s="100" t="n"/>
      <c r="B128" s="101" t="inlineStr">
        <is>
          <t>2</t>
        </is>
      </c>
      <c r="C128" s="102" t="inlineStr">
        <is>
          <t>ЭМ</t>
        </is>
      </c>
      <c r="D128" s="269" t="n"/>
      <c r="E128" s="270" t="n"/>
      <c r="F128" s="103" t="n"/>
      <c r="G128" s="103" t="n"/>
      <c r="H128" s="103" t="n"/>
      <c r="I128" s="104" t="n"/>
      <c r="J128" s="105" t="n">
        <v>330.42</v>
      </c>
      <c r="K128" s="271" t="n">
        <v>1.2</v>
      </c>
      <c r="L128" s="105" t="n">
        <v>313.24</v>
      </c>
      <c r="M128" s="104" t="n"/>
      <c r="N128" s="104" t="n"/>
    </row>
    <row r="129" ht="19.35" customHeight="1">
      <c r="A129" s="100" t="n"/>
      <c r="B129" s="101" t="inlineStr">
        <is>
          <t>3</t>
        </is>
      </c>
      <c r="C129" s="102" t="inlineStr">
        <is>
          <t>в т.ч. ОТм</t>
        </is>
      </c>
      <c r="D129" s="269" t="n"/>
      <c r="E129" s="270" t="n"/>
      <c r="F129" s="103" t="n"/>
      <c r="G129" s="103" t="n"/>
      <c r="H129" s="103" t="n"/>
      <c r="I129" s="104" t="n"/>
      <c r="J129" s="105" t="n">
        <v>57.78</v>
      </c>
      <c r="K129" s="271" t="n">
        <v>1.2</v>
      </c>
      <c r="L129" s="105" t="n">
        <v>54.78</v>
      </c>
      <c r="M129" s="105" t="n">
        <v>71.26000000000001</v>
      </c>
      <c r="N129" s="107" t="n">
        <v>3903.62</v>
      </c>
    </row>
    <row r="130" ht="19.35" customHeight="1">
      <c r="A130" s="100" t="n"/>
      <c r="B130" s="108" t="n"/>
      <c r="C130" s="102" t="inlineStr">
        <is>
          <t>ЗТ</t>
        </is>
      </c>
      <c r="D130" s="269" t="n"/>
      <c r="E130" s="270" t="n"/>
      <c r="F130" s="109" t="inlineStr">
        <is>
          <t>чел.-ч</t>
        </is>
      </c>
      <c r="G130" s="105" t="n">
        <v>7.48</v>
      </c>
      <c r="H130" s="271" t="n">
        <v>1.2</v>
      </c>
      <c r="I130" s="275" t="n">
        <v>7.09104</v>
      </c>
      <c r="J130" s="104" t="n"/>
      <c r="K130" s="104" t="n"/>
      <c r="L130" s="104" t="n"/>
      <c r="M130" s="104" t="n"/>
      <c r="N130" s="104" t="n"/>
    </row>
    <row r="131" ht="19.35" customHeight="1">
      <c r="A131" s="100" t="n"/>
      <c r="B131" s="108" t="n"/>
      <c r="C131" s="102" t="inlineStr">
        <is>
          <t>ЗТм</t>
        </is>
      </c>
      <c r="D131" s="269" t="n"/>
      <c r="E131" s="270" t="n"/>
      <c r="F131" s="109" t="inlineStr">
        <is>
          <t>чел.-ч</t>
        </is>
      </c>
      <c r="G131" s="105" t="n">
        <v>4.28</v>
      </c>
      <c r="H131" s="271" t="n">
        <v>1.2</v>
      </c>
      <c r="I131" s="275" t="n">
        <v>4.05744</v>
      </c>
      <c r="J131" s="104" t="n"/>
      <c r="K131" s="104" t="n"/>
      <c r="L131" s="104" t="n"/>
      <c r="M131" s="104" t="n"/>
      <c r="N131" s="104" t="n"/>
    </row>
    <row r="132" ht="19.35" customHeight="1">
      <c r="A132" s="100" t="n"/>
      <c r="B132" s="108" t="n"/>
      <c r="C132" s="102" t="inlineStr">
        <is>
          <t>Итого по расценке</t>
        </is>
      </c>
      <c r="D132" s="269" t="n"/>
      <c r="E132" s="270" t="n"/>
      <c r="F132" s="103" t="n"/>
      <c r="G132" s="111" t="n"/>
      <c r="H132" s="111" t="n"/>
      <c r="I132" s="104" t="n"/>
      <c r="J132" s="105" t="n">
        <v>388.76</v>
      </c>
      <c r="K132" s="104" t="n"/>
      <c r="L132" s="105" t="n">
        <v>368.55</v>
      </c>
      <c r="M132" s="104" t="n"/>
      <c r="N132" s="112" t="n"/>
    </row>
    <row r="133" ht="19.35" customHeight="1">
      <c r="A133" s="100" t="n"/>
      <c r="B133" s="113" t="n"/>
      <c r="C133" s="102" t="inlineStr">
        <is>
          <t>ФОТ</t>
        </is>
      </c>
      <c r="D133" s="269" t="n"/>
      <c r="E133" s="270" t="n"/>
      <c r="F133" s="103" t="n"/>
      <c r="G133" s="111" t="n"/>
      <c r="H133" s="111" t="n"/>
      <c r="I133" s="104" t="n"/>
      <c r="J133" s="104" t="n"/>
      <c r="K133" s="104" t="n"/>
      <c r="L133" s="105" t="n">
        <v>110.09</v>
      </c>
      <c r="M133" s="104" t="n"/>
      <c r="N133" s="107" t="n">
        <v>7845.01</v>
      </c>
    </row>
    <row r="134" ht="42" customHeight="1">
      <c r="A134" s="100" t="n"/>
      <c r="B134" s="114" t="inlineStr">
        <is>
          <t>Пр/812-001.4-1</t>
        </is>
      </c>
      <c r="C134" s="102" t="inlineStr">
        <is>
          <t>НР Земляные работы по другим видам работ (подготовительным, сопутствующим, укрепительным)</t>
        </is>
      </c>
      <c r="D134" s="269" t="n"/>
      <c r="E134" s="270" t="n"/>
      <c r="F134" s="109" t="inlineStr">
        <is>
          <t>%</t>
        </is>
      </c>
      <c r="G134" s="115" t="n">
        <v>89</v>
      </c>
      <c r="H134" s="116" t="n"/>
      <c r="I134" s="115" t="n">
        <v>89</v>
      </c>
      <c r="J134" s="104" t="n"/>
      <c r="K134" s="104" t="n"/>
      <c r="L134" s="105" t="n">
        <v>97.98</v>
      </c>
      <c r="M134" s="104" t="n"/>
      <c r="N134" s="117" t="n">
        <v>6982.06</v>
      </c>
    </row>
    <row r="135" ht="42" customHeight="1">
      <c r="A135" s="100" t="n"/>
      <c r="B135" s="114" t="inlineStr">
        <is>
          <t>Пр/774-001.4</t>
        </is>
      </c>
      <c r="C135" s="102" t="inlineStr">
        <is>
          <t>СП Земляные работы по другим видам работ (подготовительным, сопутствующим, укрепительным)</t>
        </is>
      </c>
      <c r="D135" s="269" t="n"/>
      <c r="E135" s="270" t="n"/>
      <c r="F135" s="109" t="inlineStr">
        <is>
          <t>%</t>
        </is>
      </c>
      <c r="G135" s="115" t="n">
        <v>41</v>
      </c>
      <c r="H135" s="116" t="n"/>
      <c r="I135" s="115" t="n">
        <v>41</v>
      </c>
      <c r="J135" s="104" t="n"/>
      <c r="K135" s="104" t="n"/>
      <c r="L135" s="105" t="n">
        <v>45.14</v>
      </c>
      <c r="M135" s="104" t="n"/>
      <c r="N135" s="107" t="n">
        <v>3216.45</v>
      </c>
    </row>
    <row r="136" ht="19.35" customHeight="1">
      <c r="A136" s="100" t="n"/>
      <c r="B136" s="113" t="n"/>
      <c r="C136" s="92" t="inlineStr">
        <is>
          <t>Всего по позиции</t>
        </is>
      </c>
      <c r="D136" s="269" t="n"/>
      <c r="E136" s="270" t="n"/>
      <c r="F136" s="104" t="n"/>
      <c r="G136" s="111" t="n"/>
      <c r="H136" s="111" t="n"/>
      <c r="I136" s="118" t="n"/>
      <c r="J136" s="118" t="n"/>
      <c r="K136" s="118" t="n"/>
      <c r="L136" s="120" t="n">
        <v>511.67</v>
      </c>
      <c r="M136" s="118" t="n"/>
      <c r="N136" s="98" t="n"/>
    </row>
    <row r="137" ht="68.65000000000001" customHeight="1">
      <c r="A137" s="92" t="inlineStr">
        <is>
          <t>11</t>
        </is>
      </c>
      <c r="B137" s="95" t="inlineStr">
        <is>
          <t>ФЕР01-02-100-03</t>
        </is>
      </c>
      <c r="C137" s="9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269" t="n"/>
      <c r="E137" s="270" t="n"/>
      <c r="F137" s="97" t="inlineStr">
        <is>
          <t>100 шт</t>
        </is>
      </c>
      <c r="G137" s="98" t="n">
        <v>0.05</v>
      </c>
      <c r="H137" s="99" t="n">
        <v>1</v>
      </c>
      <c r="I137" s="120" t="n">
        <v>0.05</v>
      </c>
      <c r="J137" s="98" t="n"/>
      <c r="K137" s="98" t="n"/>
      <c r="L137" s="98" t="n"/>
      <c r="M137" s="98" t="n"/>
      <c r="N137" s="98" t="n"/>
    </row>
    <row r="138" ht="19.35" customHeight="1">
      <c r="A138" s="100" t="n"/>
      <c r="B138" s="101" t="inlineStr">
        <is>
          <t>1</t>
        </is>
      </c>
      <c r="C138" s="102" t="inlineStr">
        <is>
          <t>ОТ</t>
        </is>
      </c>
      <c r="D138" s="269" t="n"/>
      <c r="E138" s="270" t="n"/>
      <c r="F138" s="103" t="n"/>
      <c r="G138" s="103" t="n"/>
      <c r="H138" s="103" t="n"/>
      <c r="I138" s="104" t="n"/>
      <c r="J138" s="105" t="n">
        <v>326.82</v>
      </c>
      <c r="K138" s="271" t="n">
        <v>1.2</v>
      </c>
      <c r="L138" s="105" t="n">
        <v>19.61</v>
      </c>
      <c r="M138" s="105" t="n">
        <v>71.26000000000001</v>
      </c>
      <c r="N138" s="107" t="n">
        <v>1397.41</v>
      </c>
    </row>
    <row r="139" ht="19.35" customHeight="1">
      <c r="A139" s="100" t="n"/>
      <c r="B139" s="101" t="inlineStr">
        <is>
          <t>2</t>
        </is>
      </c>
      <c r="C139" s="102" t="inlineStr">
        <is>
          <t>ЭМ</t>
        </is>
      </c>
      <c r="D139" s="269" t="n"/>
      <c r="E139" s="270" t="n"/>
      <c r="F139" s="103" t="n"/>
      <c r="G139" s="103" t="n"/>
      <c r="H139" s="103" t="n"/>
      <c r="I139" s="104" t="n"/>
      <c r="J139" s="107" t="n">
        <v>1852.8</v>
      </c>
      <c r="K139" s="271" t="n">
        <v>1.2</v>
      </c>
      <c r="L139" s="105" t="n">
        <v>111.17</v>
      </c>
      <c r="M139" s="104" t="n"/>
      <c r="N139" s="104" t="n"/>
    </row>
    <row r="140" ht="19.35" customHeight="1">
      <c r="A140" s="100" t="n"/>
      <c r="B140" s="101" t="inlineStr">
        <is>
          <t>3</t>
        </is>
      </c>
      <c r="C140" s="102" t="inlineStr">
        <is>
          <t>в т.ч. ОТм</t>
        </is>
      </c>
      <c r="D140" s="269" t="n"/>
      <c r="E140" s="270" t="n"/>
      <c r="F140" s="103" t="n"/>
      <c r="G140" s="103" t="n"/>
      <c r="H140" s="103" t="n"/>
      <c r="I140" s="104" t="n"/>
      <c r="J140" s="105" t="n">
        <v>324</v>
      </c>
      <c r="K140" s="271" t="n">
        <v>1.2</v>
      </c>
      <c r="L140" s="105" t="n">
        <v>19.44</v>
      </c>
      <c r="M140" s="105" t="n">
        <v>71.26000000000001</v>
      </c>
      <c r="N140" s="107" t="n">
        <v>1385.29</v>
      </c>
    </row>
    <row r="141" ht="19.35" customHeight="1">
      <c r="A141" s="100" t="n"/>
      <c r="B141" s="108" t="n"/>
      <c r="C141" s="102" t="inlineStr">
        <is>
          <t>ЗТ</t>
        </is>
      </c>
      <c r="D141" s="269" t="n"/>
      <c r="E141" s="270" t="n"/>
      <c r="F141" s="109" t="inlineStr">
        <is>
          <t>чел.-ч</t>
        </is>
      </c>
      <c r="G141" s="274" t="n">
        <v>41.9</v>
      </c>
      <c r="H141" s="271" t="n">
        <v>1.2</v>
      </c>
      <c r="I141" s="272" t="n">
        <v>2.514</v>
      </c>
      <c r="J141" s="104" t="n"/>
      <c r="K141" s="104" t="n"/>
      <c r="L141" s="104" t="n"/>
      <c r="M141" s="104" t="n"/>
      <c r="N141" s="104" t="n"/>
    </row>
    <row r="142" ht="19.35" customHeight="1">
      <c r="A142" s="100" t="n"/>
      <c r="B142" s="108" t="n"/>
      <c r="C142" s="102" t="inlineStr">
        <is>
          <t>ЗТм</t>
        </is>
      </c>
      <c r="D142" s="269" t="n"/>
      <c r="E142" s="270" t="n"/>
      <c r="F142" s="109" t="inlineStr">
        <is>
          <t>чел.-ч</t>
        </is>
      </c>
      <c r="G142" s="125" t="n">
        <v>24</v>
      </c>
      <c r="H142" s="271" t="n">
        <v>1.2</v>
      </c>
      <c r="I142" s="105" t="n">
        <v>1.44</v>
      </c>
      <c r="J142" s="104" t="n"/>
      <c r="K142" s="104" t="n"/>
      <c r="L142" s="104" t="n"/>
      <c r="M142" s="104" t="n"/>
      <c r="N142" s="104" t="n"/>
    </row>
    <row r="143" ht="19.35" customHeight="1">
      <c r="A143" s="100" t="n"/>
      <c r="B143" s="108" t="n"/>
      <c r="C143" s="102" t="inlineStr">
        <is>
          <t>Итого по расценке</t>
        </is>
      </c>
      <c r="D143" s="269" t="n"/>
      <c r="E143" s="270" t="n"/>
      <c r="F143" s="103" t="n"/>
      <c r="G143" s="111" t="n"/>
      <c r="H143" s="111" t="n"/>
      <c r="I143" s="104" t="n"/>
      <c r="J143" s="107" t="n">
        <v>2179.62</v>
      </c>
      <c r="K143" s="104" t="n"/>
      <c r="L143" s="105" t="n">
        <v>130.78</v>
      </c>
      <c r="M143" s="104" t="n"/>
      <c r="N143" s="112" t="n"/>
    </row>
    <row r="144" ht="19.35" customHeight="1">
      <c r="A144" s="100" t="n"/>
      <c r="B144" s="113" t="n"/>
      <c r="C144" s="102" t="inlineStr">
        <is>
          <t>ФОТ</t>
        </is>
      </c>
      <c r="D144" s="269" t="n"/>
      <c r="E144" s="270" t="n"/>
      <c r="F144" s="103" t="n"/>
      <c r="G144" s="111" t="n"/>
      <c r="H144" s="111" t="n"/>
      <c r="I144" s="104" t="n"/>
      <c r="J144" s="104" t="n"/>
      <c r="K144" s="104" t="n"/>
      <c r="L144" s="105" t="n">
        <v>39.05</v>
      </c>
      <c r="M144" s="104" t="n"/>
      <c r="N144" s="107" t="n">
        <v>2782.7</v>
      </c>
    </row>
    <row r="145" ht="42" customHeight="1">
      <c r="A145" s="100" t="n"/>
      <c r="B145" s="114" t="inlineStr">
        <is>
          <t>Пр/812-001.4-1</t>
        </is>
      </c>
      <c r="C145" s="102" t="inlineStr">
        <is>
          <t>НР Земляные работы по другим видам работ (подготовительным, сопутствующим, укрепительным)</t>
        </is>
      </c>
      <c r="D145" s="269" t="n"/>
      <c r="E145" s="270" t="n"/>
      <c r="F145" s="109" t="inlineStr">
        <is>
          <t>%</t>
        </is>
      </c>
      <c r="G145" s="115" t="n">
        <v>89</v>
      </c>
      <c r="H145" s="116" t="n"/>
      <c r="I145" s="115" t="n">
        <v>89</v>
      </c>
      <c r="J145" s="104" t="n"/>
      <c r="K145" s="104" t="n"/>
      <c r="L145" s="105" t="n">
        <v>34.75</v>
      </c>
      <c r="M145" s="104" t="n"/>
      <c r="N145" s="117" t="n">
        <v>2476.6</v>
      </c>
    </row>
    <row r="146" ht="42" customHeight="1">
      <c r="A146" s="100" t="n"/>
      <c r="B146" s="114" t="inlineStr">
        <is>
          <t>Пр/774-001.4</t>
        </is>
      </c>
      <c r="C146" s="102" t="inlineStr">
        <is>
          <t>СП Земляные работы по другим видам работ (подготовительным, сопутствующим, укрепительным)</t>
        </is>
      </c>
      <c r="D146" s="269" t="n"/>
      <c r="E146" s="270" t="n"/>
      <c r="F146" s="109" t="inlineStr">
        <is>
          <t>%</t>
        </is>
      </c>
      <c r="G146" s="115" t="n">
        <v>41</v>
      </c>
      <c r="H146" s="116" t="n"/>
      <c r="I146" s="115" t="n">
        <v>41</v>
      </c>
      <c r="J146" s="104" t="n"/>
      <c r="K146" s="104" t="n"/>
      <c r="L146" s="105" t="n">
        <v>16.01</v>
      </c>
      <c r="M146" s="104" t="n"/>
      <c r="N146" s="107" t="n">
        <v>1140.91</v>
      </c>
    </row>
    <row r="147" ht="19.35" customHeight="1">
      <c r="A147" s="100" t="n"/>
      <c r="B147" s="113" t="n"/>
      <c r="C147" s="92" t="inlineStr">
        <is>
          <t>Всего по позиции</t>
        </is>
      </c>
      <c r="D147" s="269" t="n"/>
      <c r="E147" s="270" t="n"/>
      <c r="F147" s="104" t="n"/>
      <c r="G147" s="111" t="n"/>
      <c r="H147" s="111" t="n"/>
      <c r="I147" s="118" t="n"/>
      <c r="J147" s="118" t="n"/>
      <c r="K147" s="118" t="n"/>
      <c r="L147" s="120" t="n">
        <v>181.54</v>
      </c>
      <c r="M147" s="118" t="n"/>
      <c r="N147" s="98" t="n"/>
    </row>
    <row r="148" ht="55.35" customHeight="1">
      <c r="A148" s="92" t="inlineStr">
        <is>
          <t>12</t>
        </is>
      </c>
      <c r="B148" s="95" t="inlineStr">
        <is>
          <t>ФЕР01-02-100-09</t>
        </is>
      </c>
      <c r="C148" s="96" t="inlineStr">
        <is>
          <t>При трелевке на каждые последующие 100 м добавлять: к расценке 01-02-100-03</t>
        </is>
      </c>
      <c r="D148" s="269" t="n"/>
      <c r="E148" s="270" t="n"/>
      <c r="F148" s="97" t="inlineStr">
        <is>
          <t>100 шт</t>
        </is>
      </c>
      <c r="G148" s="98" t="n">
        <v>0.05</v>
      </c>
      <c r="H148" s="99" t="n">
        <v>1</v>
      </c>
      <c r="I148" s="120" t="n">
        <v>0.05</v>
      </c>
      <c r="J148" s="98" t="n"/>
      <c r="K148" s="98" t="n"/>
      <c r="L148" s="98" t="n"/>
      <c r="M148" s="98" t="n"/>
      <c r="N148" s="98" t="n"/>
    </row>
    <row r="149" ht="19.35" customHeight="1">
      <c r="A149" s="100" t="n"/>
      <c r="B149" s="101" t="inlineStr">
        <is>
          <t>1</t>
        </is>
      </c>
      <c r="C149" s="102" t="inlineStr">
        <is>
          <t>ОТ</t>
        </is>
      </c>
      <c r="D149" s="269" t="n"/>
      <c r="E149" s="270" t="n"/>
      <c r="F149" s="103" t="n"/>
      <c r="G149" s="103" t="n"/>
      <c r="H149" s="103" t="n"/>
      <c r="I149" s="104" t="n"/>
      <c r="J149" s="105" t="n">
        <v>93.59999999999999</v>
      </c>
      <c r="K149" s="271" t="n">
        <v>1.2</v>
      </c>
      <c r="L149" s="105" t="n">
        <v>5.62</v>
      </c>
      <c r="M149" s="105" t="n">
        <v>71.26000000000001</v>
      </c>
      <c r="N149" s="105" t="n">
        <v>400.48</v>
      </c>
    </row>
    <row r="150" ht="19.35" customHeight="1">
      <c r="A150" s="100" t="n"/>
      <c r="B150" s="101" t="inlineStr">
        <is>
          <t>2</t>
        </is>
      </c>
      <c r="C150" s="102" t="inlineStr">
        <is>
          <t>ЭМ</t>
        </is>
      </c>
      <c r="D150" s="269" t="n"/>
      <c r="E150" s="270" t="n"/>
      <c r="F150" s="103" t="n"/>
      <c r="G150" s="103" t="n"/>
      <c r="H150" s="103" t="n"/>
      <c r="I150" s="104" t="n"/>
      <c r="J150" s="105" t="n">
        <v>531.14</v>
      </c>
      <c r="K150" s="271" t="n">
        <v>1.2</v>
      </c>
      <c r="L150" s="105" t="n">
        <v>31.87</v>
      </c>
      <c r="M150" s="104" t="n"/>
      <c r="N150" s="104" t="n"/>
    </row>
    <row r="151" ht="19.35" customHeight="1">
      <c r="A151" s="100" t="n"/>
      <c r="B151" s="101" t="inlineStr">
        <is>
          <t>3</t>
        </is>
      </c>
      <c r="C151" s="102" t="inlineStr">
        <is>
          <t>в т.ч. ОТм</t>
        </is>
      </c>
      <c r="D151" s="269" t="n"/>
      <c r="E151" s="270" t="n"/>
      <c r="F151" s="103" t="n"/>
      <c r="G151" s="103" t="n"/>
      <c r="H151" s="103" t="n"/>
      <c r="I151" s="104" t="n"/>
      <c r="J151" s="105" t="n">
        <v>92.88</v>
      </c>
      <c r="K151" s="271" t="n">
        <v>1.2</v>
      </c>
      <c r="L151" s="105" t="n">
        <v>5.57</v>
      </c>
      <c r="M151" s="105" t="n">
        <v>71.26000000000001</v>
      </c>
      <c r="N151" s="105" t="n">
        <v>396.92</v>
      </c>
    </row>
    <row r="152" ht="19.35" customHeight="1">
      <c r="A152" s="100" t="n"/>
      <c r="B152" s="108" t="n"/>
      <c r="C152" s="102" t="inlineStr">
        <is>
          <t>ЗТ</t>
        </is>
      </c>
      <c r="D152" s="269" t="n"/>
      <c r="E152" s="270" t="n"/>
      <c r="F152" s="109" t="inlineStr">
        <is>
          <t>чел.-ч</t>
        </is>
      </c>
      <c r="G152" s="125" t="n">
        <v>12</v>
      </c>
      <c r="H152" s="271" t="n">
        <v>1.2</v>
      </c>
      <c r="I152" s="105" t="n">
        <v>0.72</v>
      </c>
      <c r="J152" s="104" t="n"/>
      <c r="K152" s="104" t="n"/>
      <c r="L152" s="104" t="n"/>
      <c r="M152" s="104" t="n"/>
      <c r="N152" s="104" t="n"/>
    </row>
    <row r="153" ht="19.35" customHeight="1">
      <c r="A153" s="100" t="n"/>
      <c r="B153" s="108" t="n"/>
      <c r="C153" s="102" t="inlineStr">
        <is>
          <t>ЗТм</t>
        </is>
      </c>
      <c r="D153" s="269" t="n"/>
      <c r="E153" s="270" t="n"/>
      <c r="F153" s="109" t="inlineStr">
        <is>
          <t>чел.-ч</t>
        </is>
      </c>
      <c r="G153" s="105" t="n">
        <v>6.88</v>
      </c>
      <c r="H153" s="271" t="n">
        <v>1.2</v>
      </c>
      <c r="I153" s="273" t="n">
        <v>0.4128</v>
      </c>
      <c r="J153" s="104" t="n"/>
      <c r="K153" s="104" t="n"/>
      <c r="L153" s="104" t="n"/>
      <c r="M153" s="104" t="n"/>
      <c r="N153" s="104" t="n"/>
    </row>
    <row r="154" ht="19.35" customHeight="1">
      <c r="A154" s="100" t="n"/>
      <c r="B154" s="108" t="n"/>
      <c r="C154" s="102" t="inlineStr">
        <is>
          <t>Итого по расценке</t>
        </is>
      </c>
      <c r="D154" s="269" t="n"/>
      <c r="E154" s="270" t="n"/>
      <c r="F154" s="103" t="n"/>
      <c r="G154" s="111" t="n"/>
      <c r="H154" s="111" t="n"/>
      <c r="I154" s="104" t="n"/>
      <c r="J154" s="105" t="n">
        <v>624.74</v>
      </c>
      <c r="K154" s="104" t="n"/>
      <c r="L154" s="105" t="n">
        <v>37.49</v>
      </c>
      <c r="M154" s="104" t="n"/>
      <c r="N154" s="112" t="n"/>
    </row>
    <row r="155" ht="19.35" customHeight="1">
      <c r="A155" s="100" t="n"/>
      <c r="B155" s="113" t="n"/>
      <c r="C155" s="102" t="inlineStr">
        <is>
          <t>ФОТ</t>
        </is>
      </c>
      <c r="D155" s="269" t="n"/>
      <c r="E155" s="270" t="n"/>
      <c r="F155" s="103" t="n"/>
      <c r="G155" s="111" t="n"/>
      <c r="H155" s="111" t="n"/>
      <c r="I155" s="104" t="n"/>
      <c r="J155" s="104" t="n"/>
      <c r="K155" s="104" t="n"/>
      <c r="L155" s="105" t="n">
        <v>11.19</v>
      </c>
      <c r="M155" s="104" t="n"/>
      <c r="N155" s="105" t="n">
        <v>797.4</v>
      </c>
    </row>
    <row r="156" ht="42" customHeight="1">
      <c r="A156" s="100" t="n"/>
      <c r="B156" s="114" t="inlineStr">
        <is>
          <t>Пр/812-001.4-1</t>
        </is>
      </c>
      <c r="C156" s="102" t="inlineStr">
        <is>
          <t>НР Земляные работы по другим видам работ (подготовительным, сопутствующим, укрепительным)</t>
        </is>
      </c>
      <c r="D156" s="269" t="n"/>
      <c r="E156" s="270" t="n"/>
      <c r="F156" s="109" t="inlineStr">
        <is>
          <t>%</t>
        </is>
      </c>
      <c r="G156" s="115" t="n">
        <v>89</v>
      </c>
      <c r="H156" s="116" t="n"/>
      <c r="I156" s="115" t="n">
        <v>89</v>
      </c>
      <c r="J156" s="104" t="n"/>
      <c r="K156" s="104" t="n"/>
      <c r="L156" s="105" t="n">
        <v>9.960000000000001</v>
      </c>
      <c r="M156" s="104" t="n"/>
      <c r="N156" s="123" t="n">
        <v>709.6900000000001</v>
      </c>
    </row>
    <row r="157" ht="42" customHeight="1">
      <c r="A157" s="100" t="n"/>
      <c r="B157" s="114" t="inlineStr">
        <is>
          <t>Пр/774-001.4</t>
        </is>
      </c>
      <c r="C157" s="102" t="inlineStr">
        <is>
          <t>СП Земляные работы по другим видам работ (подготовительным, сопутствующим, укрепительным)</t>
        </is>
      </c>
      <c r="D157" s="269" t="n"/>
      <c r="E157" s="270" t="n"/>
      <c r="F157" s="109" t="inlineStr">
        <is>
          <t>%</t>
        </is>
      </c>
      <c r="G157" s="115" t="n">
        <v>41</v>
      </c>
      <c r="H157" s="116" t="n"/>
      <c r="I157" s="115" t="n">
        <v>41</v>
      </c>
      <c r="J157" s="104" t="n"/>
      <c r="K157" s="104" t="n"/>
      <c r="L157" s="105" t="n">
        <v>4.59</v>
      </c>
      <c r="M157" s="104" t="n"/>
      <c r="N157" s="105" t="n">
        <v>326.93</v>
      </c>
    </row>
    <row r="158" ht="19.35" customHeight="1">
      <c r="A158" s="100" t="n"/>
      <c r="B158" s="113" t="n"/>
      <c r="C158" s="92" t="inlineStr">
        <is>
          <t>Всего по позиции</t>
        </is>
      </c>
      <c r="D158" s="269" t="n"/>
      <c r="E158" s="270" t="n"/>
      <c r="F158" s="104" t="n"/>
      <c r="G158" s="111" t="n"/>
      <c r="H158" s="111" t="n"/>
      <c r="I158" s="118" t="n"/>
      <c r="J158" s="118" t="n"/>
      <c r="K158" s="118" t="n"/>
      <c r="L158" s="120" t="n">
        <v>52.04</v>
      </c>
      <c r="M158" s="118" t="n"/>
      <c r="N158" s="98" t="n"/>
    </row>
    <row r="159" ht="19.35" customHeight="1">
      <c r="A159" s="126" t="n"/>
      <c r="B159" s="126" t="n"/>
      <c r="C159" s="127" t="inlineStr">
        <is>
          <t>Итого по разделу 1. Вырубка просеки</t>
        </is>
      </c>
      <c r="L159" s="128" t="n">
        <v>12481.46</v>
      </c>
      <c r="M159" s="126" t="n"/>
      <c r="N159" s="129" t="n"/>
    </row>
    <row r="160" ht="19.35" customHeight="1">
      <c r="A160" s="130" t="n"/>
      <c r="B160" s="131" t="n"/>
      <c r="C160" s="132" t="inlineStr">
        <is>
          <t>Итого прямые затраты по разделу</t>
        </is>
      </c>
      <c r="L160" s="133" t="n">
        <v>6951.46</v>
      </c>
      <c r="M160" s="134" t="n"/>
      <c r="N160" s="133" t="n">
        <v>330880.03</v>
      </c>
    </row>
    <row r="161" ht="19.35" customHeight="1">
      <c r="A161" s="130" t="n"/>
      <c r="B161" s="131" t="n"/>
      <c r="C161" s="132" t="inlineStr">
        <is>
          <t>в том числе</t>
        </is>
      </c>
      <c r="L161" s="133" t="n"/>
      <c r="M161" s="134" t="n"/>
      <c r="N161" s="133" t="n"/>
    </row>
    <row r="162" ht="19.35" customHeight="1">
      <c r="A162" s="130" t="n"/>
      <c r="B162" s="131" t="n"/>
      <c r="C162" s="132" t="inlineStr">
        <is>
          <t>- оплата труда (ОТ)</t>
        </is>
      </c>
      <c r="L162" s="133" t="n">
        <v>3682.11</v>
      </c>
      <c r="M162" s="134" t="n"/>
      <c r="N162" s="133" t="n">
        <v>262387.15</v>
      </c>
    </row>
    <row r="163" ht="19.35" customHeight="1">
      <c r="A163" s="130" t="n"/>
      <c r="B163" s="131" t="n"/>
      <c r="C163" s="132" t="inlineStr">
        <is>
          <t>- эксплуатация машин и механизмов</t>
        </is>
      </c>
      <c r="L163" s="133" t="n">
        <v>3269.35</v>
      </c>
      <c r="M163" s="134" t="n"/>
      <c r="N163" s="133" t="n">
        <v>68492.88</v>
      </c>
    </row>
    <row r="164" ht="19.35" customHeight="1">
      <c r="A164" s="130" t="n"/>
      <c r="B164" s="135" t="n"/>
      <c r="C164" s="136" t="inlineStr">
        <is>
          <t>в том числе</t>
        </is>
      </c>
      <c r="L164" s="133" t="n"/>
      <c r="M164" s="134" t="n"/>
      <c r="N164" s="133" t="n"/>
    </row>
    <row r="165" ht="19.35" customHeight="1">
      <c r="A165" s="130" t="n"/>
      <c r="B165" s="135" t="n"/>
      <c r="C165" s="136" t="inlineStr">
        <is>
          <t>эксплуатация машин и механизмов без учета доплат к оплате труда машинистов</t>
        </is>
      </c>
      <c r="L165" s="133" t="n">
        <v>3269.35</v>
      </c>
      <c r="M165" s="134" t="n"/>
      <c r="N165" s="133" t="n">
        <v>68492.88</v>
      </c>
    </row>
    <row r="166" ht="19.35" customHeight="1">
      <c r="A166" s="130" t="n"/>
      <c r="B166" s="135" t="n"/>
      <c r="C166" s="136" t="inlineStr">
        <is>
          <t>в том числе</t>
        </is>
      </c>
      <c r="L166" s="133" t="n"/>
      <c r="M166" s="134" t="n"/>
      <c r="N166" s="133" t="n"/>
    </row>
    <row r="167" ht="19.35" customHeight="1">
      <c r="A167" s="130" t="n"/>
      <c r="B167" s="135" t="n"/>
      <c r="C167" s="136" t="inlineStr">
        <is>
          <t>оплата труда машинистов (ОТм)</t>
        </is>
      </c>
      <c r="L167" s="133" t="n">
        <v>571.73</v>
      </c>
      <c r="M167" s="134" t="n"/>
      <c r="N167" s="133" t="n">
        <v>40741.48</v>
      </c>
    </row>
    <row r="168" ht="19.35" customHeight="1">
      <c r="A168" s="130" t="n"/>
      <c r="B168" s="131" t="n"/>
      <c r="C168" s="132" t="inlineStr">
        <is>
          <t>Итого ФОТ (справочно)</t>
        </is>
      </c>
      <c r="L168" s="133" t="n">
        <v>4253.84</v>
      </c>
      <c r="M168" s="134" t="n"/>
      <c r="N168" s="133" t="n">
        <v>303128.63</v>
      </c>
    </row>
    <row r="169" ht="19.35" customHeight="1">
      <c r="A169" s="130" t="n"/>
      <c r="B169" s="131" t="n"/>
      <c r="C169" s="132" t="inlineStr">
        <is>
          <t>Итого накладные расходы</t>
        </is>
      </c>
      <c r="L169" s="133" t="n">
        <v>3785.92</v>
      </c>
      <c r="M169" s="134" t="n"/>
      <c r="N169" s="133" t="n">
        <v>269784.48</v>
      </c>
    </row>
    <row r="170" ht="19.35" customHeight="1">
      <c r="A170" s="130" t="n"/>
      <c r="B170" s="131" t="n"/>
      <c r="C170" s="132" t="inlineStr">
        <is>
          <t>Итого сметная прибыль</t>
        </is>
      </c>
      <c r="L170" s="133" t="n">
        <v>1744.08</v>
      </c>
      <c r="M170" s="134" t="n"/>
      <c r="N170" s="133" t="n">
        <v>124282.72</v>
      </c>
    </row>
    <row r="171" ht="19.35" customHeight="1">
      <c r="A171" s="130" t="n"/>
      <c r="B171" s="137" t="n"/>
      <c r="C171" s="138" t="inlineStr">
        <is>
          <t>Итого по разделу</t>
        </is>
      </c>
      <c r="L171" s="128" t="n">
        <v>12481.46</v>
      </c>
      <c r="M171" s="139" t="n"/>
      <c r="N171" s="128" t="n">
        <v>724947.23</v>
      </c>
    </row>
    <row r="172" ht="19.35" customHeight="1">
      <c r="A172" s="130" t="n"/>
      <c r="B172" s="135" t="n"/>
      <c r="C172" s="136" t="inlineStr">
        <is>
          <t>Справочно</t>
        </is>
      </c>
      <c r="L172" s="133" t="n"/>
      <c r="M172" s="134" t="n"/>
      <c r="N172" s="133" t="n"/>
    </row>
    <row r="173" ht="19.35" customHeight="1">
      <c r="A173" s="130" t="n"/>
      <c r="B173" s="131" t="n"/>
      <c r="C173" s="136" t="inlineStr">
        <is>
          <t>затраты труда рабочих</t>
        </is>
      </c>
      <c r="I173" s="140" t="n">
        <v>435.75876</v>
      </c>
      <c r="J173" s="141" t="n"/>
      <c r="K173" s="141" t="n"/>
      <c r="L173" s="134" t="n"/>
      <c r="M173" s="134" t="n"/>
      <c r="N173" s="134" t="n"/>
    </row>
    <row r="174" ht="19.35" customHeight="1">
      <c r="A174" s="130" t="n"/>
      <c r="B174" s="131" t="n"/>
      <c r="C174" s="136" t="inlineStr">
        <is>
          <t>затраты труда машинистов</t>
        </is>
      </c>
      <c r="I174" s="140" t="n">
        <v>42.34896</v>
      </c>
      <c r="J174" s="141" t="n"/>
      <c r="K174" s="141" t="n"/>
      <c r="L174" s="134" t="n"/>
      <c r="M174" s="134" t="n"/>
      <c r="N174" s="134" t="n"/>
    </row>
    <row r="175" ht="19.35" customHeight="1">
      <c r="A175" s="142" t="n"/>
      <c r="B175" s="143" t="n"/>
      <c r="C175" s="144" t="inlineStr">
        <is>
          <t>ВСЕГО по смете</t>
        </is>
      </c>
      <c r="D175" s="145" t="n"/>
      <c r="E175" s="145" t="n"/>
      <c r="F175" s="146" t="n"/>
      <c r="G175" s="146" t="n"/>
      <c r="H175" s="146" t="n"/>
      <c r="I175" s="146" t="n"/>
      <c r="J175" s="146" t="n"/>
      <c r="K175" s="146" t="n"/>
      <c r="L175" s="147" t="n"/>
      <c r="M175" s="146" t="n"/>
      <c r="N175" s="148" t="n"/>
    </row>
    <row r="176" ht="19.35" customHeight="1">
      <c r="A176" s="130" t="n"/>
      <c r="B176" s="137" t="n"/>
      <c r="C176" s="138" t="inlineStr">
        <is>
          <t>Итого по всем разделам</t>
        </is>
      </c>
      <c r="L176" s="128" t="n">
        <v>12481.46</v>
      </c>
      <c r="M176" s="129" t="n"/>
      <c r="N176" s="128" t="n"/>
    </row>
    <row r="177" ht="19.35" customHeight="1">
      <c r="A177" s="130" t="n"/>
      <c r="B177" s="131" t="n"/>
      <c r="C177" s="132" t="inlineStr">
        <is>
          <t>ВСЕГО строительные работы</t>
        </is>
      </c>
      <c r="L177" s="133" t="n">
        <v>12481.46</v>
      </c>
      <c r="M177" s="134" t="n"/>
      <c r="N177" s="133" t="n">
        <v>724947.23</v>
      </c>
    </row>
    <row r="178" ht="19.35" customHeight="1">
      <c r="A178" s="130" t="n"/>
      <c r="B178" s="135" t="n"/>
      <c r="C178" s="136" t="inlineStr">
        <is>
          <t>в том числе</t>
        </is>
      </c>
      <c r="L178" s="133" t="n"/>
      <c r="M178" s="134" t="n"/>
      <c r="N178" s="133" t="n"/>
    </row>
    <row r="179" ht="19.35" customHeight="1">
      <c r="A179" s="130" t="n"/>
      <c r="B179" s="135" t="n"/>
      <c r="C179" s="136" t="inlineStr">
        <is>
          <t>всего прямые затраты</t>
        </is>
      </c>
      <c r="L179" s="133" t="n">
        <v>6951.46</v>
      </c>
      <c r="M179" s="134" t="n"/>
      <c r="N179" s="133" t="n">
        <v>330880.03</v>
      </c>
    </row>
    <row r="180" ht="19.35" customHeight="1">
      <c r="A180" s="130" t="n"/>
      <c r="B180" s="135" t="n"/>
      <c r="C180" s="136" t="inlineStr">
        <is>
          <t>в том числе</t>
        </is>
      </c>
      <c r="L180" s="133" t="n"/>
      <c r="M180" s="134" t="n"/>
      <c r="N180" s="133" t="n"/>
    </row>
    <row r="181" ht="19.35" customHeight="1">
      <c r="A181" s="130" t="n"/>
      <c r="B181" s="135" t="n"/>
      <c r="C181" s="136" t="inlineStr">
        <is>
          <t>- оплата труда (ОТ)</t>
        </is>
      </c>
      <c r="L181" s="133" t="n">
        <v>3682.11</v>
      </c>
      <c r="M181" s="134" t="n"/>
      <c r="N181" s="133" t="n">
        <v>262387.15</v>
      </c>
    </row>
    <row r="182" ht="19.35" customHeight="1">
      <c r="A182" s="130" t="n"/>
      <c r="B182" s="135" t="n"/>
      <c r="C182" s="136" t="inlineStr">
        <is>
          <t>- эксплуатация машин и механизмов</t>
        </is>
      </c>
      <c r="L182" s="133" t="n">
        <v>3269.35</v>
      </c>
      <c r="M182" s="134" t="n"/>
      <c r="N182" s="133" t="n">
        <v>68492.88</v>
      </c>
    </row>
    <row r="183" ht="19.35" customHeight="1">
      <c r="A183" s="130" t="n"/>
      <c r="B183" s="135" t="n"/>
      <c r="C183" s="136" t="inlineStr">
        <is>
          <t>в т.ч. эксплуатация машин и механизмов без учета доплат к оплате труда машинистов</t>
        </is>
      </c>
      <c r="L183" s="133" t="n">
        <v>3269.35</v>
      </c>
      <c r="M183" s="134" t="n"/>
      <c r="N183" s="133" t="n">
        <v>68492.88</v>
      </c>
    </row>
    <row r="184" ht="19.35" customHeight="1">
      <c r="A184" s="130" t="n"/>
      <c r="B184" s="135" t="n"/>
      <c r="C184" s="136" t="inlineStr">
        <is>
          <t>- в т.ч. оплата труда машинистов (ОТм)</t>
        </is>
      </c>
      <c r="L184" s="133" t="n">
        <v>571.73</v>
      </c>
      <c r="M184" s="134" t="n"/>
      <c r="N184" s="133" t="n">
        <v>40741.48</v>
      </c>
    </row>
    <row r="185" ht="19.35" customHeight="1">
      <c r="A185" s="130" t="n"/>
      <c r="B185" s="135" t="n"/>
      <c r="C185" s="136" t="inlineStr">
        <is>
          <t>всего ФОТ (справочно)</t>
        </is>
      </c>
      <c r="L185" s="133" t="n">
        <v>4253.84</v>
      </c>
      <c r="M185" s="134" t="n"/>
      <c r="N185" s="133" t="n">
        <v>303128.63</v>
      </c>
    </row>
    <row r="186" ht="19.35" customHeight="1">
      <c r="A186" s="130" t="n"/>
      <c r="B186" s="135" t="n"/>
      <c r="C186" s="136" t="inlineStr">
        <is>
          <t>всего накладные расходы</t>
        </is>
      </c>
      <c r="L186" s="133" t="n">
        <v>3785.92</v>
      </c>
      <c r="M186" s="134" t="n"/>
      <c r="N186" s="133" t="n">
        <v>269784.48</v>
      </c>
    </row>
    <row r="187" ht="19.35" customHeight="1">
      <c r="A187" s="130" t="n"/>
      <c r="B187" s="135" t="n"/>
      <c r="C187" s="136" t="inlineStr">
        <is>
          <t>всего сметная прибыль</t>
        </is>
      </c>
      <c r="L187" s="133" t="n">
        <v>1744.08</v>
      </c>
      <c r="M187" s="134" t="n"/>
      <c r="N187" s="133" t="n">
        <v>124282.72</v>
      </c>
    </row>
    <row r="188" ht="19.35" customHeight="1">
      <c r="A188" s="130" t="n"/>
      <c r="B188" s="137" t="n"/>
      <c r="C188" s="138" t="inlineStr">
        <is>
          <t>ВСЕГО по смете</t>
        </is>
      </c>
      <c r="L188" s="128" t="n">
        <v>12481.46</v>
      </c>
      <c r="M188" s="129" t="n"/>
      <c r="N188" s="128" t="n">
        <v>724947.23</v>
      </c>
    </row>
    <row r="189" ht="19.35" customHeight="1">
      <c r="A189" s="130" t="n"/>
      <c r="B189" s="135" t="n"/>
      <c r="C189" s="136" t="inlineStr">
        <is>
          <t>Всего прямые затраты</t>
        </is>
      </c>
      <c r="L189" s="133" t="n">
        <v>6951.46</v>
      </c>
      <c r="M189" s="134" t="n"/>
      <c r="N189" s="133" t="n">
        <v>330880.03</v>
      </c>
    </row>
    <row r="190" ht="19.35" customHeight="1">
      <c r="A190" s="130" t="n"/>
      <c r="B190" s="135" t="n"/>
      <c r="C190" s="136" t="inlineStr">
        <is>
          <t>в том числе</t>
        </is>
      </c>
      <c r="L190" s="133" t="n"/>
      <c r="M190" s="134" t="n"/>
      <c r="N190" s="133" t="n"/>
    </row>
    <row r="191" ht="19.35" customHeight="1">
      <c r="A191" s="130" t="n"/>
      <c r="B191" s="135" t="n"/>
      <c r="C191" s="136" t="inlineStr">
        <is>
          <t>- оплата труда рабочих (ОТ)</t>
        </is>
      </c>
      <c r="L191" s="133" t="n">
        <v>3682.11</v>
      </c>
      <c r="M191" s="134" t="n"/>
      <c r="N191" s="133" t="n">
        <v>262387.15</v>
      </c>
    </row>
    <row r="192" ht="19.35" customHeight="1">
      <c r="A192" s="130" t="n"/>
      <c r="B192" s="135" t="n"/>
      <c r="C192" s="136" t="inlineStr">
        <is>
          <t>- эксплуатация машин и механизмов</t>
        </is>
      </c>
      <c r="L192" s="133" t="n">
        <v>3269.35</v>
      </c>
      <c r="M192" s="134" t="n"/>
      <c r="N192" s="133" t="n">
        <v>68492.88</v>
      </c>
    </row>
    <row r="193" ht="19.35" customHeight="1">
      <c r="A193" s="130" t="n"/>
      <c r="B193" s="135" t="n"/>
      <c r="C193" s="136" t="inlineStr">
        <is>
          <t>в т.ч. эксплуатация машин и механизмов без учета доплат к оплате труда машинистов</t>
        </is>
      </c>
      <c r="L193" s="133" t="n">
        <v>3269.35</v>
      </c>
      <c r="M193" s="134" t="n"/>
      <c r="N193" s="133" t="n">
        <v>68492.88</v>
      </c>
    </row>
    <row r="194" ht="19.35" customHeight="1">
      <c r="A194" s="130" t="n"/>
      <c r="B194" s="135" t="n"/>
      <c r="C194" s="136" t="inlineStr">
        <is>
          <t>- в т.ч. оплата труда машинистов (ОТм)</t>
        </is>
      </c>
      <c r="L194" s="133" t="n">
        <v>571.73</v>
      </c>
      <c r="M194" s="134" t="n"/>
      <c r="N194" s="133" t="n">
        <v>40741.48</v>
      </c>
    </row>
    <row r="195" ht="19.35" customHeight="1">
      <c r="A195" s="130" t="n"/>
      <c r="B195" s="135" t="n"/>
      <c r="C195" s="136" t="inlineStr">
        <is>
          <t>Всего ФОТ (справочно)</t>
        </is>
      </c>
      <c r="L195" s="133" t="n">
        <v>4253.84</v>
      </c>
      <c r="M195" s="134" t="n"/>
      <c r="N195" s="133" t="n">
        <v>303128.63</v>
      </c>
    </row>
    <row r="196" ht="19.35" customHeight="1">
      <c r="A196" s="130" t="n"/>
      <c r="B196" s="135" t="n"/>
      <c r="C196" s="136" t="inlineStr">
        <is>
          <t>Всего накладные расходы</t>
        </is>
      </c>
      <c r="L196" s="133" t="n">
        <v>3785.92</v>
      </c>
      <c r="M196" s="134" t="n"/>
      <c r="N196" s="133" t="n">
        <v>269784.48</v>
      </c>
    </row>
    <row r="197" ht="19.35" customHeight="1">
      <c r="A197" s="130" t="n"/>
      <c r="B197" s="135" t="n"/>
      <c r="C197" s="136" t="inlineStr">
        <is>
          <t>Всего сметная прибыль</t>
        </is>
      </c>
      <c r="L197" s="133" t="n">
        <v>1744.08</v>
      </c>
      <c r="M197" s="134" t="n"/>
      <c r="N197" s="133" t="n">
        <v>124282.72</v>
      </c>
    </row>
    <row r="198" ht="19.35" customHeight="1">
      <c r="A198" s="130" t="n"/>
      <c r="B198" s="135" t="n"/>
      <c r="C198" s="136" t="inlineStr">
        <is>
          <t>Справочно</t>
        </is>
      </c>
      <c r="L198" s="133" t="n"/>
      <c r="M198" s="134" t="n"/>
      <c r="N198" s="133" t="n"/>
    </row>
    <row r="199" ht="19.35" customHeight="1">
      <c r="A199" s="130" t="n"/>
      <c r="B199" s="131" t="n"/>
      <c r="C199" s="136" t="inlineStr">
        <is>
          <t>затраты труда рабочих</t>
        </is>
      </c>
      <c r="I199" s="140" t="n">
        <v>435.75876</v>
      </c>
      <c r="J199" s="141" t="n"/>
      <c r="K199" s="141" t="n"/>
      <c r="L199" s="134" t="n"/>
      <c r="M199" s="134" t="n"/>
      <c r="N199" s="134" t="n"/>
    </row>
    <row r="200" ht="19.35" customHeight="1">
      <c r="A200" s="130" t="n"/>
      <c r="B200" s="131" t="n"/>
      <c r="C200" s="136" t="inlineStr">
        <is>
          <t>затраты труда машинистов</t>
        </is>
      </c>
      <c r="I200" s="140" t="n">
        <v>42.34896</v>
      </c>
      <c r="J200" s="141" t="n"/>
      <c r="K200" s="141" t="n"/>
      <c r="L200" s="134" t="n"/>
      <c r="M200" s="134" t="n"/>
      <c r="N200" s="134" t="n"/>
    </row>
    <row r="201" ht="19.35" customHeight="1">
      <c r="A201" s="130" t="n"/>
      <c r="B201" s="149" t="n"/>
      <c r="C201" s="149" t="n"/>
      <c r="D201" s="127" t="n"/>
      <c r="E201" s="127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 ht="19.35" customHeight="1">
      <c r="A202" s="150" t="inlineStr">
        <is>
          <t>Составил: ______________________________________/  Григорова И. А. /</t>
        </is>
      </c>
    </row>
    <row r="203" ht="19.35" customHeight="1">
      <c r="A203" s="150" t="n"/>
      <c r="B203" s="150" t="n"/>
      <c r="C203" s="151" t="inlineStr">
        <is>
          <t>должность, подпись (инициалы, фамилия)</t>
        </is>
      </c>
      <c r="G203" s="152" t="n"/>
      <c r="H203" s="152" t="n"/>
      <c r="I203" s="152" t="n"/>
      <c r="J203" s="150" t="n"/>
      <c r="K203" s="150" t="n"/>
      <c r="L203" s="150" t="n"/>
      <c r="M203" s="150" t="n"/>
      <c r="N203" s="150" t="n"/>
    </row>
    <row r="204" ht="19.35" customHeight="1">
      <c r="A204" s="150" t="inlineStr">
        <is>
          <t>Проверил: ______________________________________ /  Черкасов А. В. /</t>
        </is>
      </c>
    </row>
    <row r="205" ht="19.35" customHeight="1">
      <c r="A205" s="4" t="n"/>
      <c r="B205" s="4" t="n"/>
      <c r="C205" s="151" t="inlineStr">
        <is>
          <t>должность, подпись (инициалы, фамилия)</t>
        </is>
      </c>
      <c r="G205" s="152" t="n"/>
      <c r="H205" s="152" t="n"/>
      <c r="I205" s="152" t="n"/>
      <c r="J205" s="4" t="n"/>
      <c r="K205" s="4" t="n"/>
      <c r="L205" s="4" t="n"/>
      <c r="M205" s="4" t="n"/>
      <c r="N205" s="4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7109375" customWidth="1" min="12" max="12"/>
    <col width="9.85546875" customWidth="1" min="13" max="13"/>
    <col width="13.140625" customWidth="1" min="14" max="14"/>
  </cols>
  <sheetData>
    <row r="1" ht="19.35" customHeight="1">
      <c r="A1" s="46" t="n"/>
      <c r="B1" s="46" t="n"/>
      <c r="C1" s="46" t="n"/>
      <c r="D1" s="4" t="n"/>
      <c r="E1" s="4" t="n"/>
      <c r="F1" s="47" t="inlineStr">
        <is>
          <t>Приложение № 2</t>
        </is>
      </c>
    </row>
    <row r="2" ht="19.35" customHeight="1">
      <c r="A2" s="48" t="n"/>
      <c r="B2" s="48" t="n"/>
      <c r="C2" s="48" t="n"/>
      <c r="D2" s="4" t="n"/>
      <c r="E2" s="4" t="n"/>
      <c r="F2" s="47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8" t="n"/>
      <c r="B3" s="48" t="n"/>
      <c r="C3" s="48" t="n"/>
      <c r="D3" s="4" t="n"/>
      <c r="E3" s="4" t="n"/>
      <c r="F3" s="47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9" t="n"/>
      <c r="B4" s="50" t="n"/>
      <c r="C4" s="50" t="n"/>
      <c r="D4" s="4" t="n"/>
      <c r="E4" s="4" t="n"/>
      <c r="F4" s="51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9" t="n"/>
      <c r="B5" s="50" t="n"/>
      <c r="C5" s="50" t="n"/>
      <c r="D5" s="4" t="n"/>
      <c r="E5" s="4" t="n"/>
      <c r="F5" s="51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9" t="n"/>
      <c r="B6" s="50" t="n"/>
      <c r="C6" s="50" t="n"/>
      <c r="D6" s="4" t="n"/>
      <c r="E6" s="4" t="n"/>
      <c r="F6" s="47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9" t="n"/>
      <c r="B7" s="50" t="n"/>
      <c r="C7" s="50" t="n"/>
      <c r="D7" s="4" t="n"/>
      <c r="E7" s="4" t="n"/>
      <c r="F7" s="47" t="n"/>
      <c r="G7" s="47" t="n"/>
      <c r="H7" s="47" t="n"/>
      <c r="I7" s="47" t="n"/>
      <c r="J7" s="47" t="n"/>
      <c r="K7" s="47" t="n"/>
      <c r="L7" s="47" t="n"/>
      <c r="M7" s="47" t="n"/>
      <c r="N7" s="47" t="n"/>
    </row>
    <row r="8" hidden="1" ht="19.35" customHeight="1">
      <c r="A8" s="52" t="n"/>
      <c r="D8" s="4" t="n"/>
      <c r="E8" s="4" t="n"/>
      <c r="F8" s="47" t="n"/>
      <c r="G8" s="47" t="n"/>
      <c r="H8" s="47" t="n"/>
      <c r="I8" s="47" t="n"/>
      <c r="J8" s="3" t="n"/>
    </row>
    <row r="9" hidden="1" ht="19.5" customHeight="1">
      <c r="A9" s="52" t="n"/>
      <c r="D9" s="4" t="n"/>
      <c r="E9" s="4" t="n"/>
      <c r="F9" s="47" t="n"/>
      <c r="G9" s="47" t="n"/>
      <c r="H9" s="47" t="n"/>
      <c r="I9" s="47" t="n"/>
      <c r="J9" s="3" t="n"/>
    </row>
    <row r="10" hidden="1" ht="19.35" customHeight="1">
      <c r="A10" s="52" t="n"/>
      <c r="D10" s="4" t="n"/>
      <c r="E10" s="4" t="n"/>
      <c r="F10" s="47" t="n"/>
      <c r="G10" s="47" t="n"/>
      <c r="H10" s="47" t="n"/>
      <c r="I10" s="47" t="n"/>
      <c r="J10" s="3" t="n"/>
    </row>
    <row r="11" hidden="1" ht="19.5" customHeight="1">
      <c r="A11" s="52" t="n"/>
      <c r="D11" s="4" t="n"/>
      <c r="E11" s="4" t="n"/>
      <c r="F11" s="47" t="n"/>
      <c r="G11" s="47" t="n"/>
      <c r="H11" s="47" t="n"/>
      <c r="I11" s="47" t="n"/>
      <c r="J11" s="3" t="n"/>
    </row>
    <row r="12" hidden="1" ht="19.35" customHeight="1">
      <c r="A12" s="53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4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5" t="inlineStr">
        <is>
          <t>ПК Госстройсмета-3</t>
        </is>
      </c>
      <c r="I13" s="56" t="n"/>
      <c r="J13" s="56" t="n"/>
      <c r="K13" s="56" t="n"/>
      <c r="L13" s="56" t="n"/>
      <c r="M13" s="56" t="n"/>
      <c r="N13" s="56" t="n"/>
    </row>
    <row r="14" ht="35.25" customHeight="1">
      <c r="A14" s="57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5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6" t="n"/>
      <c r="J14" s="56" t="n"/>
      <c r="K14" s="56" t="n"/>
      <c r="L14" s="56" t="n"/>
      <c r="M14" s="56" t="n"/>
      <c r="N14" s="56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8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9" t="n"/>
      <c r="J15" s="59" t="n"/>
      <c r="K15" s="59" t="n"/>
      <c r="L15" s="59" t="n"/>
      <c r="M15" s="59" t="n"/>
      <c r="N15" s="59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8" t="inlineStr">
        <is>
          <t>Письмо Минстрой России от 30.12.2025 № 81879-ИФ/09, I квартал 2026; Прочие объекты; Амурская область</t>
        </is>
      </c>
      <c r="I16" s="59" t="n"/>
      <c r="J16" s="59" t="n"/>
      <c r="K16" s="59" t="n"/>
      <c r="L16" s="59" t="n"/>
      <c r="M16" s="59" t="n"/>
      <c r="N16" s="59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8" t="n"/>
      <c r="I17" s="59" t="n"/>
      <c r="J17" s="59" t="n"/>
      <c r="K17" s="59" t="n"/>
      <c r="L17" s="59" t="n"/>
      <c r="M17" s="59" t="n"/>
      <c r="N17" s="59" t="n"/>
    </row>
    <row r="18" ht="21" customHeight="1">
      <c r="A18" s="6" t="inlineStr">
        <is>
          <t>Наименование субъекта Российской Федерации</t>
        </is>
      </c>
      <c r="H18" s="58" t="inlineStr">
        <is>
          <t>Амурская область</t>
        </is>
      </c>
      <c r="I18" s="59" t="n"/>
      <c r="J18" s="59" t="n"/>
      <c r="K18" s="59" t="n"/>
      <c r="L18" s="59" t="n"/>
      <c r="M18" s="59" t="n"/>
      <c r="N18" s="59" t="n"/>
    </row>
    <row r="19" ht="21" customHeight="1">
      <c r="A19" s="6" t="inlineStr">
        <is>
          <t>Наименование зоны субъекта Российской Федерации</t>
        </is>
      </c>
      <c r="H19" s="58" t="inlineStr">
        <is>
          <t>1 зона</t>
        </is>
      </c>
      <c r="I19" s="59" t="n"/>
      <c r="J19" s="59" t="n"/>
      <c r="K19" s="59" t="n"/>
      <c r="L19" s="59" t="n"/>
      <c r="M19" s="59" t="n"/>
      <c r="N19" s="59" t="n"/>
    </row>
    <row r="20" ht="24" customHeight="1">
      <c r="A20" s="60" t="inlineStr">
        <is>
          <t>Расширение просеки ВЛ 220-500 кВ</t>
        </is>
      </c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</row>
    <row r="21" ht="19.35" customHeight="1">
      <c r="A21" s="61" t="inlineStr">
        <is>
          <t>(наименование стройки)</t>
        </is>
      </c>
    </row>
    <row r="22" ht="19.35" customHeight="1">
      <c r="A22" s="60" t="inlineStr">
        <is>
          <t>24 ВЛ 220 кВ Сиваки - Мухинская.</t>
        </is>
      </c>
      <c r="B22" s="56" t="n"/>
      <c r="C22" s="56" t="n"/>
      <c r="D22" s="56" t="n"/>
      <c r="E22" s="56" t="n"/>
      <c r="F22" s="56" t="n"/>
      <c r="G22" s="56" t="n"/>
      <c r="H22" s="56" t="n"/>
      <c r="I22" s="56" t="n"/>
      <c r="J22" s="56" t="n"/>
      <c r="K22" s="56" t="n"/>
      <c r="L22" s="56" t="n"/>
      <c r="M22" s="56" t="n"/>
      <c r="N22" s="56" t="n"/>
    </row>
    <row r="23" ht="19.35" customHeight="1">
      <c r="A23" s="62" t="inlineStr">
        <is>
          <t>(наименование объекта капитального строительства)</t>
        </is>
      </c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63" t="n"/>
      <c r="M23" s="63" t="n"/>
      <c r="N23" s="63" t="n"/>
    </row>
    <row r="24" ht="19.35" customHeight="1">
      <c r="A24" s="64" t="inlineStr">
        <is>
          <t>ЛОКАЛЬНЫЙ СМЕТНЫЙ РАСЧЕТ (СМЕТА) № 02-24-02</t>
        </is>
      </c>
    </row>
    <row r="25" ht="19.35" customHeight="1">
      <c r="A25" s="60" t="inlineStr">
        <is>
          <t>24 ВЛ 220 кВ Сиваки - Мухинская. Шимановский р-н Мухинский сельсовет</t>
        </is>
      </c>
      <c r="B25" s="56" t="n"/>
      <c r="C25" s="56" t="n"/>
      <c r="D25" s="56" t="n"/>
      <c r="E25" s="56" t="n"/>
      <c r="F25" s="56" t="n"/>
      <c r="G25" s="56" t="n"/>
      <c r="H25" s="56" t="n"/>
      <c r="I25" s="56" t="n"/>
      <c r="J25" s="56" t="n"/>
      <c r="K25" s="56" t="n"/>
      <c r="L25" s="56" t="n"/>
      <c r="M25" s="56" t="n"/>
      <c r="N25" s="56" t="n"/>
    </row>
    <row r="26" ht="19.35" customHeight="1">
      <c r="A26" s="62" t="inlineStr">
        <is>
          <t>(наименование работ и затрат)</t>
        </is>
      </c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63" t="n"/>
      <c r="M26" s="63" t="n"/>
      <c r="N26" s="63" t="n"/>
    </row>
    <row r="27" ht="18" customHeight="1">
      <c r="A27" s="57" t="inlineStr">
        <is>
          <t xml:space="preserve">Составлен </t>
        </is>
      </c>
      <c r="B27" s="65" t="n"/>
      <c r="C27" s="66" t="inlineStr">
        <is>
          <t>Базисно-индексным</t>
        </is>
      </c>
      <c r="D27" s="56" t="n"/>
      <c r="E27" s="67" t="n"/>
      <c r="F27" s="57" t="inlineStr">
        <is>
          <t>методом</t>
        </is>
      </c>
      <c r="G27" s="65" t="n"/>
      <c r="H27" s="65" t="n"/>
      <c r="I27" s="65" t="n"/>
      <c r="J27" s="65" t="n"/>
      <c r="K27" s="65" t="n"/>
      <c r="L27" s="65" t="n"/>
      <c r="M27" s="65" t="n"/>
      <c r="N27" s="65" t="n"/>
    </row>
    <row r="28" ht="18" customHeight="1">
      <c r="A28" s="6" t="inlineStr">
        <is>
          <t xml:space="preserve">Основание: </t>
        </is>
      </c>
      <c r="C28" s="68" t="inlineStr">
        <is>
          <t>Ф.579959-19.24-РД</t>
        </is>
      </c>
      <c r="D28" s="56" t="n"/>
      <c r="E28" s="56" t="n"/>
      <c r="F28" s="56" t="n"/>
      <c r="G28" s="56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62" t="inlineStr">
        <is>
          <t>(проектная и (или) иная техническая документация)</t>
        </is>
      </c>
      <c r="D29" s="63" t="n"/>
      <c r="E29" s="63" t="n"/>
      <c r="F29" s="63" t="n"/>
      <c r="G29" s="63" t="n"/>
      <c r="H29" s="61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9" t="n"/>
      <c r="C31" s="6" t="n"/>
      <c r="D31" s="6" t="n"/>
      <c r="E31" s="6" t="n"/>
      <c r="F31" s="6" t="n"/>
      <c r="G31" s="6" t="n"/>
      <c r="H31" s="6" t="n"/>
      <c r="I31" s="6" t="n"/>
      <c r="J31" s="57" t="n"/>
      <c r="K31" s="70" t="inlineStr">
        <is>
          <t>Средства на оплату труда рабочих</t>
        </is>
      </c>
      <c r="L31" s="71" t="n">
        <v>32.75</v>
      </c>
      <c r="M31" s="69" t="n">
        <v>0.46</v>
      </c>
      <c r="N31" s="72" t="inlineStr">
        <is>
          <t>тыс. руб.</t>
        </is>
      </c>
    </row>
    <row r="32" ht="22.5" customHeight="1">
      <c r="A32" s="73" t="inlineStr">
        <is>
          <t>Сметная стоимость</t>
        </is>
      </c>
      <c r="C32" s="74" t="n"/>
      <c r="D32" s="75" t="n">
        <v>75.31</v>
      </c>
      <c r="E32" s="76" t="inlineStr">
        <is>
          <t>(</t>
        </is>
      </c>
      <c r="F32" s="75" t="n">
        <v>1.06</v>
      </c>
      <c r="G32" s="77" t="inlineStr">
        <is>
          <t>) тыс. руб.</t>
        </is>
      </c>
      <c r="H32" s="72" t="n"/>
      <c r="I32" s="6" t="n"/>
      <c r="J32" s="6" t="n"/>
      <c r="K32" s="70" t="inlineStr">
        <is>
          <t>Нормативные затраты труда рабочих</t>
        </is>
      </c>
      <c r="L32" s="78" t="n">
        <v>54.84</v>
      </c>
      <c r="M32" s="59" t="n"/>
      <c r="N32" s="6" t="inlineStr">
        <is>
          <t>чел. ч.</t>
        </is>
      </c>
    </row>
    <row r="33" ht="21.75" customHeight="1">
      <c r="A33" s="48" t="n"/>
      <c r="B33" s="10" t="inlineStr">
        <is>
          <t>в том числе:</t>
        </is>
      </c>
      <c r="C33" s="48" t="n"/>
      <c r="D33" s="48" t="n"/>
      <c r="E33" s="48" t="n"/>
      <c r="F33" s="48" t="n"/>
      <c r="G33" s="48" t="n"/>
      <c r="H33" s="48" t="n"/>
      <c r="I33" s="48" t="n"/>
      <c r="J33" s="48" t="n"/>
      <c r="K33" s="70" t="inlineStr">
        <is>
          <t>Нормативные затраты труда машинистов</t>
        </is>
      </c>
      <c r="L33" s="78" t="n"/>
      <c r="M33" s="59" t="n"/>
      <c r="N33" s="6" t="inlineStr">
        <is>
          <t>чел. ч.</t>
        </is>
      </c>
    </row>
    <row r="34" ht="19.35" customHeight="1">
      <c r="A34" s="79" t="n"/>
      <c r="B34" s="80" t="inlineStr">
        <is>
          <t>строительных работ</t>
        </is>
      </c>
      <c r="C34" s="81" t="n"/>
      <c r="D34" s="82" t="n">
        <v>75.31</v>
      </c>
      <c r="E34" s="76" t="inlineStr">
        <is>
          <t>(</t>
        </is>
      </c>
      <c r="F34" s="82" t="n">
        <v>1.06</v>
      </c>
      <c r="G34" s="72" t="inlineStr">
        <is>
          <t>) тыс. руб.</t>
        </is>
      </c>
      <c r="H34" s="72" t="n"/>
      <c r="I34" s="79" t="n"/>
      <c r="J34" s="79" t="n"/>
      <c r="K34" s="4" t="n"/>
      <c r="L34" s="3" t="n"/>
      <c r="N34" s="4" t="n"/>
    </row>
    <row r="35" ht="19.35" customHeight="1">
      <c r="A35" s="79" t="n"/>
      <c r="B35" s="80" t="inlineStr">
        <is>
          <t>монтажных работ</t>
        </is>
      </c>
      <c r="C35" s="81" t="n"/>
      <c r="D35" s="82" t="n">
        <v>0</v>
      </c>
      <c r="E35" s="76" t="inlineStr">
        <is>
          <t>(</t>
        </is>
      </c>
      <c r="F35" s="82" t="n">
        <v>0</v>
      </c>
      <c r="G35" s="72" t="inlineStr">
        <is>
          <t>) тыс. руб.</t>
        </is>
      </c>
      <c r="H35" s="72" t="n"/>
      <c r="I35" s="79" t="n"/>
      <c r="J35" s="79" t="n"/>
      <c r="K35" s="4" t="n"/>
      <c r="L35" s="3" t="n"/>
      <c r="N35" s="4" t="n"/>
    </row>
    <row r="36" ht="19.35" customHeight="1">
      <c r="A36" s="79" t="n"/>
      <c r="B36" s="80" t="inlineStr">
        <is>
          <t>оборудования</t>
        </is>
      </c>
      <c r="C36" s="81" t="n"/>
      <c r="D36" s="82" t="n">
        <v>0</v>
      </c>
      <c r="E36" s="76" t="inlineStr">
        <is>
          <t>(</t>
        </is>
      </c>
      <c r="F36" s="82" t="n">
        <v>0</v>
      </c>
      <c r="G36" s="72" t="inlineStr">
        <is>
          <t>) тыс. руб.</t>
        </is>
      </c>
      <c r="H36" s="72" t="n"/>
      <c r="I36" s="79" t="n"/>
      <c r="J36" s="79" t="n"/>
      <c r="K36" s="4" t="n"/>
      <c r="L36" s="4" t="n"/>
      <c r="M36" s="4" t="n"/>
      <c r="N36" s="4" t="n"/>
    </row>
    <row r="37" ht="19.35" customHeight="1">
      <c r="A37" s="79" t="n"/>
      <c r="B37" s="80" t="inlineStr">
        <is>
          <t>прочих затрат</t>
        </is>
      </c>
      <c r="C37" s="81" t="n"/>
      <c r="D37" s="82" t="n">
        <v>0</v>
      </c>
      <c r="E37" s="76" t="inlineStr">
        <is>
          <t>(</t>
        </is>
      </c>
      <c r="F37" s="82" t="n">
        <v>0</v>
      </c>
      <c r="G37" s="72" t="inlineStr">
        <is>
          <t>) тыс. руб.</t>
        </is>
      </c>
      <c r="H37" s="72" t="n"/>
      <c r="I37" s="79" t="n"/>
      <c r="J37" s="79" t="n"/>
      <c r="K37" s="4" t="n"/>
      <c r="L37" s="3" t="n"/>
      <c r="N37" s="4" t="n"/>
    </row>
    <row r="38" ht="19.35" customHeight="1">
      <c r="A38" s="79" t="n"/>
      <c r="B38" s="79" t="n"/>
      <c r="C38" s="79" t="n"/>
      <c r="D38" s="79" t="n"/>
      <c r="E38" s="79" t="n"/>
      <c r="F38" s="79" t="n"/>
      <c r="G38" s="79" t="n"/>
      <c r="H38" s="79" t="n"/>
      <c r="I38" s="79" t="n"/>
      <c r="J38" s="79" t="n"/>
      <c r="K38" s="79" t="n"/>
      <c r="L38" s="79" t="n"/>
      <c r="M38" s="79" t="n"/>
      <c r="N38" s="79" t="n"/>
    </row>
    <row r="39" ht="55.35" customHeight="1">
      <c r="A39" s="14" t="inlineStr">
        <is>
          <t>№ п.п.</t>
        </is>
      </c>
      <c r="B39" s="83" t="inlineStr">
        <is>
          <t>Обоснование</t>
        </is>
      </c>
      <c r="C39" s="14" t="inlineStr">
        <is>
          <t>Наименование работ и затрат</t>
        </is>
      </c>
      <c r="D39" s="63" t="n"/>
      <c r="E39" s="84" t="n"/>
      <c r="F39" s="14" t="inlineStr">
        <is>
          <t>Единица измерения</t>
        </is>
      </c>
      <c r="G39" s="85" t="inlineStr">
        <is>
          <t>Количество</t>
        </is>
      </c>
      <c r="H39" s="63" t="n"/>
      <c r="I39" s="84" t="n"/>
      <c r="J39" s="8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63" t="n"/>
      <c r="L39" s="84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6" t="n"/>
      <c r="B40" s="86" t="n"/>
      <c r="C40" s="87" t="n"/>
      <c r="D40" s="56" t="n"/>
      <c r="E40" s="88" t="n"/>
      <c r="F40" s="86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6" t="n"/>
      <c r="N40" s="86" t="n"/>
    </row>
    <row r="41" ht="19.35" customHeight="1">
      <c r="A41" s="89" t="n">
        <v>1</v>
      </c>
      <c r="B41" s="90" t="n">
        <v>2</v>
      </c>
      <c r="C41" s="14" t="n">
        <v>3</v>
      </c>
      <c r="D41" s="59" t="n"/>
      <c r="E41" s="91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9" t="n">
        <v>12</v>
      </c>
    </row>
    <row r="42" ht="19.35" customHeight="1">
      <c r="A42" s="92" t="inlineStr">
        <is>
          <t>Раздел 1. Вырубка просеки</t>
        </is>
      </c>
      <c r="B42" s="269" t="n"/>
      <c r="C42" s="269" t="n"/>
      <c r="D42" s="269" t="n"/>
      <c r="E42" s="269" t="n"/>
      <c r="F42" s="269" t="n"/>
      <c r="G42" s="269" t="n"/>
      <c r="H42" s="269" t="n"/>
      <c r="I42" s="269" t="n"/>
      <c r="J42" s="269" t="n"/>
      <c r="K42" s="269" t="n"/>
      <c r="L42" s="269" t="n"/>
      <c r="M42" s="269" t="n"/>
      <c r="N42" s="270" t="n"/>
    </row>
    <row r="43" ht="19.35" customHeight="1">
      <c r="A43" s="94" t="inlineStr">
        <is>
          <t>Пролет 1-8,18-25</t>
        </is>
      </c>
      <c r="B43" s="59" t="n"/>
      <c r="C43" s="59" t="n"/>
      <c r="D43" s="59" t="n"/>
      <c r="E43" s="59" t="n"/>
      <c r="F43" s="59" t="n"/>
      <c r="G43" s="59" t="n"/>
      <c r="H43" s="59" t="n"/>
      <c r="I43" s="59" t="n"/>
      <c r="J43" s="59" t="n"/>
      <c r="K43" s="59" t="n"/>
      <c r="L43" s="59" t="n"/>
      <c r="M43" s="59" t="n"/>
      <c r="N43" s="91" t="n"/>
    </row>
    <row r="44" ht="42" customHeight="1">
      <c r="A44" s="92" t="inlineStr">
        <is>
          <t>1</t>
        </is>
      </c>
      <c r="B44" s="95" t="inlineStr">
        <is>
          <t>ФЕР01-02-101-02</t>
        </is>
      </c>
      <c r="C44" s="96" t="inlineStr">
        <is>
          <t>Разделка древесины мягких пород, полученной от валки леса, диаметр стволов: до 16 см</t>
        </is>
      </c>
      <c r="D44" s="269" t="n"/>
      <c r="E44" s="270" t="n"/>
      <c r="F44" s="97" t="inlineStr">
        <is>
          <t>100 деревьев</t>
        </is>
      </c>
      <c r="G44" s="98" t="n">
        <v>1.65</v>
      </c>
      <c r="H44" s="99" t="n">
        <v>1</v>
      </c>
      <c r="I44" s="120" t="n">
        <v>1.65</v>
      </c>
      <c r="J44" s="98" t="n"/>
      <c r="K44" s="98" t="n"/>
      <c r="L44" s="98" t="n"/>
      <c r="M44" s="98" t="n"/>
      <c r="N44" s="98" t="n"/>
    </row>
    <row r="45" ht="24.6" customHeight="1">
      <c r="A45" s="100" t="n"/>
      <c r="B45" s="101" t="inlineStr">
        <is>
          <t>Прил.1.12 п.3.213</t>
        </is>
      </c>
      <c r="C45" s="102" t="inlineStr">
        <is>
          <t>Разделка древесины без заготовки дров ОЗП=0,8; ЭМ=0,7; ЗПМ=0,7; ТЗ=0,8; ТЗМ=0,7</t>
        </is>
      </c>
      <c r="D45" s="269" t="n"/>
      <c r="E45" s="269" t="n"/>
      <c r="F45" s="269" t="n"/>
      <c r="G45" s="269" t="n"/>
      <c r="H45" s="269" t="n"/>
      <c r="I45" s="269" t="n"/>
      <c r="J45" s="269" t="n"/>
      <c r="K45" s="269" t="n"/>
      <c r="L45" s="269" t="n"/>
      <c r="M45" s="269" t="n"/>
      <c r="N45" s="270" t="n"/>
    </row>
    <row r="46" ht="19.35" customHeight="1">
      <c r="A46" s="100" t="n"/>
      <c r="B46" s="101" t="inlineStr">
        <is>
          <t>1</t>
        </is>
      </c>
      <c r="C46" s="102" t="inlineStr">
        <is>
          <t>ОТ</t>
        </is>
      </c>
      <c r="D46" s="269" t="n"/>
      <c r="E46" s="270" t="n"/>
      <c r="F46" s="103" t="n"/>
      <c r="G46" s="103" t="n"/>
      <c r="H46" s="103" t="n"/>
      <c r="I46" s="104" t="n"/>
      <c r="J46" s="105" t="n">
        <v>112.29</v>
      </c>
      <c r="K46" s="153" t="n">
        <v>0.96</v>
      </c>
      <c r="L46" s="105" t="n">
        <v>177.87</v>
      </c>
      <c r="M46" s="105" t="n">
        <v>71.26000000000001</v>
      </c>
      <c r="N46" s="107" t="n">
        <v>12675.02</v>
      </c>
    </row>
    <row r="47" ht="19.35" customHeight="1">
      <c r="A47" s="100" t="n"/>
      <c r="B47" s="108" t="n"/>
      <c r="C47" s="102" t="inlineStr">
        <is>
          <t>ЗТ</t>
        </is>
      </c>
      <c r="D47" s="269" t="n"/>
      <c r="E47" s="270" t="n"/>
      <c r="F47" s="109" t="inlineStr">
        <is>
          <t>чел.-ч</t>
        </is>
      </c>
      <c r="G47" s="274" t="n">
        <v>13.4</v>
      </c>
      <c r="H47" s="153" t="n">
        <v>0.96</v>
      </c>
      <c r="I47" s="273" t="n">
        <v>21.2256</v>
      </c>
      <c r="J47" s="104" t="n"/>
      <c r="K47" s="104" t="n"/>
      <c r="L47" s="104" t="n"/>
      <c r="M47" s="104" t="n"/>
      <c r="N47" s="104" t="n"/>
    </row>
    <row r="48" ht="19.35" customHeight="1">
      <c r="A48" s="100" t="n"/>
      <c r="B48" s="108" t="n"/>
      <c r="C48" s="102" t="inlineStr">
        <is>
          <t>Итого по расценке</t>
        </is>
      </c>
      <c r="D48" s="269" t="n"/>
      <c r="E48" s="270" t="n"/>
      <c r="F48" s="103" t="n"/>
      <c r="G48" s="111" t="n"/>
      <c r="H48" s="111" t="n"/>
      <c r="I48" s="104" t="n"/>
      <c r="J48" s="105" t="n">
        <v>112.29</v>
      </c>
      <c r="K48" s="104" t="n"/>
      <c r="L48" s="105" t="n">
        <v>177.87</v>
      </c>
      <c r="M48" s="104" t="n"/>
      <c r="N48" s="112" t="n"/>
    </row>
    <row r="49" ht="19.35" customHeight="1">
      <c r="A49" s="100" t="n"/>
      <c r="B49" s="113" t="n"/>
      <c r="C49" s="102" t="inlineStr">
        <is>
          <t>ФОТ</t>
        </is>
      </c>
      <c r="D49" s="269" t="n"/>
      <c r="E49" s="270" t="n"/>
      <c r="F49" s="103" t="n"/>
      <c r="G49" s="111" t="n"/>
      <c r="H49" s="111" t="n"/>
      <c r="I49" s="104" t="n"/>
      <c r="J49" s="104" t="n"/>
      <c r="K49" s="104" t="n"/>
      <c r="L49" s="105" t="n">
        <v>177.87</v>
      </c>
      <c r="M49" s="104" t="n"/>
      <c r="N49" s="107" t="n">
        <v>12675.02</v>
      </c>
    </row>
    <row r="50" ht="42" customHeight="1">
      <c r="A50" s="100" t="n"/>
      <c r="B50" s="114" t="inlineStr">
        <is>
          <t>Пр/812-001.4-1</t>
        </is>
      </c>
      <c r="C50" s="102" t="inlineStr">
        <is>
          <t>НР Земляные работы по другим видам работ (подготовительным, сопутствующим, укрепительным)</t>
        </is>
      </c>
      <c r="D50" s="269" t="n"/>
      <c r="E50" s="270" t="n"/>
      <c r="F50" s="109" t="inlineStr">
        <is>
          <t>%</t>
        </is>
      </c>
      <c r="G50" s="115" t="n">
        <v>89</v>
      </c>
      <c r="H50" s="116" t="n"/>
      <c r="I50" s="115" t="n">
        <v>89</v>
      </c>
      <c r="J50" s="104" t="n"/>
      <c r="K50" s="104" t="n"/>
      <c r="L50" s="105" t="n">
        <v>158.3</v>
      </c>
      <c r="M50" s="104" t="n"/>
      <c r="N50" s="117" t="n">
        <v>11280.77</v>
      </c>
    </row>
    <row r="51" ht="42" customHeight="1">
      <c r="A51" s="100" t="n"/>
      <c r="B51" s="114" t="inlineStr">
        <is>
          <t>Пр/774-001.4</t>
        </is>
      </c>
      <c r="C51" s="102" t="inlineStr">
        <is>
          <t>СП Земляные работы по другим видам работ (подготовительным, сопутствующим, укрепительным)</t>
        </is>
      </c>
      <c r="D51" s="269" t="n"/>
      <c r="E51" s="270" t="n"/>
      <c r="F51" s="109" t="inlineStr">
        <is>
          <t>%</t>
        </is>
      </c>
      <c r="G51" s="115" t="n">
        <v>41</v>
      </c>
      <c r="H51" s="116" t="n"/>
      <c r="I51" s="115" t="n">
        <v>41</v>
      </c>
      <c r="J51" s="104" t="n"/>
      <c r="K51" s="104" t="n"/>
      <c r="L51" s="105" t="n">
        <v>72.93000000000001</v>
      </c>
      <c r="M51" s="104" t="n"/>
      <c r="N51" s="107" t="n">
        <v>5196.76</v>
      </c>
    </row>
    <row r="52" ht="19.35" customHeight="1">
      <c r="A52" s="100" t="n"/>
      <c r="B52" s="113" t="n"/>
      <c r="C52" s="92" t="inlineStr">
        <is>
          <t>Всего по позиции</t>
        </is>
      </c>
      <c r="D52" s="269" t="n"/>
      <c r="E52" s="270" t="n"/>
      <c r="F52" s="104" t="n"/>
      <c r="G52" s="111" t="n"/>
      <c r="H52" s="111" t="n"/>
      <c r="I52" s="118" t="n"/>
      <c r="J52" s="118" t="n"/>
      <c r="K52" s="118" t="n"/>
      <c r="L52" s="120" t="n">
        <v>409.1</v>
      </c>
      <c r="M52" s="118" t="n"/>
      <c r="N52" s="98" t="n"/>
    </row>
    <row r="53" ht="42" customHeight="1">
      <c r="A53" s="92" t="inlineStr">
        <is>
          <t>2</t>
        </is>
      </c>
      <c r="B53" s="95" t="inlineStr">
        <is>
          <t>ФЕР01-02-101-05</t>
        </is>
      </c>
      <c r="C53" s="96" t="inlineStr">
        <is>
          <t>Разделка древесины мягких пород, полученной от валки леса, диаметр стволов: до 28 см</t>
        </is>
      </c>
      <c r="D53" s="269" t="n"/>
      <c r="E53" s="270" t="n"/>
      <c r="F53" s="97" t="inlineStr">
        <is>
          <t>100 деревьев</t>
        </is>
      </c>
      <c r="G53" s="98" t="n">
        <v>0.74</v>
      </c>
      <c r="H53" s="99" t="n">
        <v>1</v>
      </c>
      <c r="I53" s="120" t="n">
        <v>0.74</v>
      </c>
      <c r="J53" s="98" t="n"/>
      <c r="K53" s="98" t="n"/>
      <c r="L53" s="98" t="n"/>
      <c r="M53" s="98" t="n"/>
      <c r="N53" s="98" t="n"/>
    </row>
    <row r="54" ht="24.6" customHeight="1">
      <c r="A54" s="100" t="n"/>
      <c r="B54" s="101" t="inlineStr">
        <is>
          <t>Прил.1.12 п.3.213</t>
        </is>
      </c>
      <c r="C54" s="102" t="inlineStr">
        <is>
          <t>Разделка древесины без заготовки дров ОЗП=0,8; ЭМ=0,7; ЗПМ=0,7; ТЗ=0,8; ТЗМ=0,7</t>
        </is>
      </c>
      <c r="D54" s="269" t="n"/>
      <c r="E54" s="269" t="n"/>
      <c r="F54" s="269" t="n"/>
      <c r="G54" s="269" t="n"/>
      <c r="H54" s="269" t="n"/>
      <c r="I54" s="269" t="n"/>
      <c r="J54" s="269" t="n"/>
      <c r="K54" s="269" t="n"/>
      <c r="L54" s="269" t="n"/>
      <c r="M54" s="269" t="n"/>
      <c r="N54" s="270" t="n"/>
    </row>
    <row r="55" ht="19.35" customHeight="1">
      <c r="A55" s="100" t="n"/>
      <c r="B55" s="101" t="inlineStr">
        <is>
          <t>1</t>
        </is>
      </c>
      <c r="C55" s="102" t="inlineStr">
        <is>
          <t>ОТ</t>
        </is>
      </c>
      <c r="D55" s="269" t="n"/>
      <c r="E55" s="270" t="n"/>
      <c r="F55" s="103" t="n"/>
      <c r="G55" s="103" t="n"/>
      <c r="H55" s="103" t="n"/>
      <c r="I55" s="104" t="n"/>
      <c r="J55" s="105" t="n">
        <v>323.47</v>
      </c>
      <c r="K55" s="153" t="n">
        <v>0.96</v>
      </c>
      <c r="L55" s="105" t="n">
        <v>229.79</v>
      </c>
      <c r="M55" s="105" t="n">
        <v>71.26000000000001</v>
      </c>
      <c r="N55" s="107" t="n">
        <v>16374.84</v>
      </c>
    </row>
    <row r="56" ht="19.35" customHeight="1">
      <c r="A56" s="100" t="n"/>
      <c r="B56" s="108" t="n"/>
      <c r="C56" s="102" t="inlineStr">
        <is>
          <t>ЗТ</t>
        </is>
      </c>
      <c r="D56" s="269" t="n"/>
      <c r="E56" s="270" t="n"/>
      <c r="F56" s="109" t="inlineStr">
        <is>
          <t>чел.-ч</t>
        </is>
      </c>
      <c r="G56" s="274" t="n">
        <v>38.6</v>
      </c>
      <c r="H56" s="153" t="n">
        <v>0.96</v>
      </c>
      <c r="I56" s="275" t="n">
        <v>27.42144</v>
      </c>
      <c r="J56" s="104" t="n"/>
      <c r="K56" s="104" t="n"/>
      <c r="L56" s="104" t="n"/>
      <c r="M56" s="104" t="n"/>
      <c r="N56" s="104" t="n"/>
    </row>
    <row r="57" ht="19.35" customHeight="1">
      <c r="A57" s="100" t="n"/>
      <c r="B57" s="108" t="n"/>
      <c r="C57" s="102" t="inlineStr">
        <is>
          <t>Итого по расценке</t>
        </is>
      </c>
      <c r="D57" s="269" t="n"/>
      <c r="E57" s="270" t="n"/>
      <c r="F57" s="103" t="n"/>
      <c r="G57" s="111" t="n"/>
      <c r="H57" s="111" t="n"/>
      <c r="I57" s="104" t="n"/>
      <c r="J57" s="105" t="n">
        <v>323.47</v>
      </c>
      <c r="K57" s="104" t="n"/>
      <c r="L57" s="105" t="n">
        <v>229.79</v>
      </c>
      <c r="M57" s="104" t="n"/>
      <c r="N57" s="112" t="n"/>
    </row>
    <row r="58" ht="19.35" customHeight="1">
      <c r="A58" s="100" t="n"/>
      <c r="B58" s="113" t="n"/>
      <c r="C58" s="102" t="inlineStr">
        <is>
          <t>ФОТ</t>
        </is>
      </c>
      <c r="D58" s="269" t="n"/>
      <c r="E58" s="270" t="n"/>
      <c r="F58" s="103" t="n"/>
      <c r="G58" s="111" t="n"/>
      <c r="H58" s="111" t="n"/>
      <c r="I58" s="104" t="n"/>
      <c r="J58" s="104" t="n"/>
      <c r="K58" s="104" t="n"/>
      <c r="L58" s="105" t="n">
        <v>229.79</v>
      </c>
      <c r="M58" s="104" t="n"/>
      <c r="N58" s="107" t="n">
        <v>16374.84</v>
      </c>
    </row>
    <row r="59" ht="42" customHeight="1">
      <c r="A59" s="100" t="n"/>
      <c r="B59" s="114" t="inlineStr">
        <is>
          <t>Пр/812-001.4-1</t>
        </is>
      </c>
      <c r="C59" s="102" t="inlineStr">
        <is>
          <t>НР Земляные работы по другим видам работ (подготовительным, сопутствующим, укрепительным)</t>
        </is>
      </c>
      <c r="D59" s="269" t="n"/>
      <c r="E59" s="270" t="n"/>
      <c r="F59" s="109" t="inlineStr">
        <is>
          <t>%</t>
        </is>
      </c>
      <c r="G59" s="115" t="n">
        <v>89</v>
      </c>
      <c r="H59" s="116" t="n"/>
      <c r="I59" s="115" t="n">
        <v>89</v>
      </c>
      <c r="J59" s="104" t="n"/>
      <c r="K59" s="104" t="n"/>
      <c r="L59" s="105" t="n">
        <v>204.51</v>
      </c>
      <c r="M59" s="104" t="n"/>
      <c r="N59" s="117" t="n">
        <v>14573.61</v>
      </c>
    </row>
    <row r="60" ht="42" customHeight="1">
      <c r="A60" s="100" t="n"/>
      <c r="B60" s="114" t="inlineStr">
        <is>
          <t>Пр/774-001.4</t>
        </is>
      </c>
      <c r="C60" s="102" t="inlineStr">
        <is>
          <t>СП Земляные работы по другим видам работ (подготовительным, сопутствующим, укрепительным)</t>
        </is>
      </c>
      <c r="D60" s="269" t="n"/>
      <c r="E60" s="270" t="n"/>
      <c r="F60" s="109" t="inlineStr">
        <is>
          <t>%</t>
        </is>
      </c>
      <c r="G60" s="115" t="n">
        <v>41</v>
      </c>
      <c r="H60" s="116" t="n"/>
      <c r="I60" s="115" t="n">
        <v>41</v>
      </c>
      <c r="J60" s="104" t="n"/>
      <c r="K60" s="104" t="n"/>
      <c r="L60" s="105" t="n">
        <v>94.20999999999999</v>
      </c>
      <c r="M60" s="104" t="n"/>
      <c r="N60" s="107" t="n">
        <v>6713.68</v>
      </c>
    </row>
    <row r="61" ht="19.35" customHeight="1">
      <c r="A61" s="100" t="n"/>
      <c r="B61" s="113" t="n"/>
      <c r="C61" s="92" t="inlineStr">
        <is>
          <t>Всего по позиции</t>
        </is>
      </c>
      <c r="D61" s="269" t="n"/>
      <c r="E61" s="270" t="n"/>
      <c r="F61" s="104" t="n"/>
      <c r="G61" s="111" t="n"/>
      <c r="H61" s="111" t="n"/>
      <c r="I61" s="118" t="n"/>
      <c r="J61" s="118" t="n"/>
      <c r="K61" s="118" t="n"/>
      <c r="L61" s="120" t="n">
        <v>528.51</v>
      </c>
      <c r="M61" s="118" t="n"/>
      <c r="N61" s="98" t="n"/>
    </row>
    <row r="62" ht="42" customHeight="1">
      <c r="A62" s="92" t="inlineStr">
        <is>
          <t>3</t>
        </is>
      </c>
      <c r="B62" s="95" t="inlineStr">
        <is>
          <t>ФЕР01-02-101-06</t>
        </is>
      </c>
      <c r="C62" s="96" t="inlineStr">
        <is>
          <t>Разделка древесины мягких пород, полученной от валки леса, диаметр стволов: до 32 см</t>
        </is>
      </c>
      <c r="D62" s="269" t="n"/>
      <c r="E62" s="270" t="n"/>
      <c r="F62" s="97" t="inlineStr">
        <is>
          <t>100 деревьев</t>
        </is>
      </c>
      <c r="G62" s="98" t="n">
        <v>0.05</v>
      </c>
      <c r="H62" s="99" t="n">
        <v>1</v>
      </c>
      <c r="I62" s="120" t="n">
        <v>0.05</v>
      </c>
      <c r="J62" s="98" t="n"/>
      <c r="K62" s="98" t="n"/>
      <c r="L62" s="98" t="n"/>
      <c r="M62" s="98" t="n"/>
      <c r="N62" s="98" t="n"/>
    </row>
    <row r="63" ht="24.6" customHeight="1">
      <c r="A63" s="100" t="n"/>
      <c r="B63" s="101" t="inlineStr">
        <is>
          <t>Прил.1.12 п.3.213</t>
        </is>
      </c>
      <c r="C63" s="102" t="inlineStr">
        <is>
          <t>Разделка древесины без заготовки дров ОЗП=0,8; ЭМ=0,7; ЗПМ=0,7; ТЗ=0,8; ТЗМ=0,7</t>
        </is>
      </c>
      <c r="D63" s="269" t="n"/>
      <c r="E63" s="269" t="n"/>
      <c r="F63" s="269" t="n"/>
      <c r="G63" s="269" t="n"/>
      <c r="H63" s="269" t="n"/>
      <c r="I63" s="269" t="n"/>
      <c r="J63" s="269" t="n"/>
      <c r="K63" s="269" t="n"/>
      <c r="L63" s="269" t="n"/>
      <c r="M63" s="269" t="n"/>
      <c r="N63" s="270" t="n"/>
    </row>
    <row r="64" ht="19.35" customHeight="1">
      <c r="A64" s="100" t="n"/>
      <c r="B64" s="101" t="inlineStr">
        <is>
          <t>1</t>
        </is>
      </c>
      <c r="C64" s="102" t="inlineStr">
        <is>
          <t>ОТ</t>
        </is>
      </c>
      <c r="D64" s="269" t="n"/>
      <c r="E64" s="270" t="n"/>
      <c r="F64" s="103" t="n"/>
      <c r="G64" s="103" t="n"/>
      <c r="H64" s="103" t="n"/>
      <c r="I64" s="104" t="n"/>
      <c r="J64" s="105" t="n">
        <v>406.43</v>
      </c>
      <c r="K64" s="153" t="n">
        <v>0.96</v>
      </c>
      <c r="L64" s="105" t="n">
        <v>19.51</v>
      </c>
      <c r="M64" s="105" t="n">
        <v>71.26000000000001</v>
      </c>
      <c r="N64" s="107" t="n">
        <v>1390.28</v>
      </c>
    </row>
    <row r="65" ht="19.35" customHeight="1">
      <c r="A65" s="100" t="n"/>
      <c r="B65" s="108" t="n"/>
      <c r="C65" s="102" t="inlineStr">
        <is>
          <t>ЗТ</t>
        </is>
      </c>
      <c r="D65" s="269" t="n"/>
      <c r="E65" s="270" t="n"/>
      <c r="F65" s="109" t="inlineStr">
        <is>
          <t>чел.-ч</t>
        </is>
      </c>
      <c r="G65" s="274" t="n">
        <v>48.5</v>
      </c>
      <c r="H65" s="153" t="n">
        <v>0.96</v>
      </c>
      <c r="I65" s="272" t="n">
        <v>2.328</v>
      </c>
      <c r="J65" s="104" t="n"/>
      <c r="K65" s="104" t="n"/>
      <c r="L65" s="104" t="n"/>
      <c r="M65" s="104" t="n"/>
      <c r="N65" s="104" t="n"/>
    </row>
    <row r="66" ht="19.35" customHeight="1">
      <c r="A66" s="100" t="n"/>
      <c r="B66" s="108" t="n"/>
      <c r="C66" s="102" t="inlineStr">
        <is>
          <t>Итого по расценке</t>
        </is>
      </c>
      <c r="D66" s="269" t="n"/>
      <c r="E66" s="270" t="n"/>
      <c r="F66" s="103" t="n"/>
      <c r="G66" s="111" t="n"/>
      <c r="H66" s="111" t="n"/>
      <c r="I66" s="104" t="n"/>
      <c r="J66" s="105" t="n">
        <v>406.43</v>
      </c>
      <c r="K66" s="104" t="n"/>
      <c r="L66" s="105" t="n">
        <v>19.51</v>
      </c>
      <c r="M66" s="104" t="n"/>
      <c r="N66" s="112" t="n"/>
    </row>
    <row r="67" ht="19.35" customHeight="1">
      <c r="A67" s="100" t="n"/>
      <c r="B67" s="113" t="n"/>
      <c r="C67" s="102" t="inlineStr">
        <is>
          <t>ФОТ</t>
        </is>
      </c>
      <c r="D67" s="269" t="n"/>
      <c r="E67" s="270" t="n"/>
      <c r="F67" s="103" t="n"/>
      <c r="G67" s="111" t="n"/>
      <c r="H67" s="111" t="n"/>
      <c r="I67" s="104" t="n"/>
      <c r="J67" s="104" t="n"/>
      <c r="K67" s="104" t="n"/>
      <c r="L67" s="105" t="n">
        <v>19.51</v>
      </c>
      <c r="M67" s="104" t="n"/>
      <c r="N67" s="107" t="n">
        <v>1390.28</v>
      </c>
    </row>
    <row r="68" ht="42" customHeight="1">
      <c r="A68" s="100" t="n"/>
      <c r="B68" s="114" t="inlineStr">
        <is>
          <t>Пр/812-001.4-1</t>
        </is>
      </c>
      <c r="C68" s="102" t="inlineStr">
        <is>
          <t>НР Земляные работы по другим видам работ (подготовительным, сопутствующим, укрепительным)</t>
        </is>
      </c>
      <c r="D68" s="269" t="n"/>
      <c r="E68" s="270" t="n"/>
      <c r="F68" s="109" t="inlineStr">
        <is>
          <t>%</t>
        </is>
      </c>
      <c r="G68" s="115" t="n">
        <v>89</v>
      </c>
      <c r="H68" s="116" t="n"/>
      <c r="I68" s="115" t="n">
        <v>89</v>
      </c>
      <c r="J68" s="104" t="n"/>
      <c r="K68" s="104" t="n"/>
      <c r="L68" s="105" t="n">
        <v>17.36</v>
      </c>
      <c r="M68" s="104" t="n"/>
      <c r="N68" s="117" t="n">
        <v>1237.35</v>
      </c>
    </row>
    <row r="69" ht="42" customHeight="1">
      <c r="A69" s="100" t="n"/>
      <c r="B69" s="114" t="inlineStr">
        <is>
          <t>Пр/774-001.4</t>
        </is>
      </c>
      <c r="C69" s="102" t="inlineStr">
        <is>
          <t>СП Земляные работы по другим видам работ (подготовительным, сопутствующим, укрепительным)</t>
        </is>
      </c>
      <c r="D69" s="269" t="n"/>
      <c r="E69" s="270" t="n"/>
      <c r="F69" s="109" t="inlineStr">
        <is>
          <t>%</t>
        </is>
      </c>
      <c r="G69" s="115" t="n">
        <v>41</v>
      </c>
      <c r="H69" s="116" t="n"/>
      <c r="I69" s="115" t="n">
        <v>41</v>
      </c>
      <c r="J69" s="104" t="n"/>
      <c r="K69" s="104" t="n"/>
      <c r="L69" s="105" t="n">
        <v>8</v>
      </c>
      <c r="M69" s="104" t="n"/>
      <c r="N69" s="105" t="n">
        <v>570.01</v>
      </c>
    </row>
    <row r="70" ht="19.35" customHeight="1">
      <c r="A70" s="100" t="n"/>
      <c r="B70" s="113" t="n"/>
      <c r="C70" s="92" t="inlineStr">
        <is>
          <t>Всего по позиции</t>
        </is>
      </c>
      <c r="D70" s="269" t="n"/>
      <c r="E70" s="270" t="n"/>
      <c r="F70" s="104" t="n"/>
      <c r="G70" s="111" t="n"/>
      <c r="H70" s="111" t="n"/>
      <c r="I70" s="118" t="n"/>
      <c r="J70" s="118" t="n"/>
      <c r="K70" s="118" t="n"/>
      <c r="L70" s="120" t="n">
        <v>44.87</v>
      </c>
      <c r="M70" s="118" t="n"/>
      <c r="N70" s="98" t="n"/>
    </row>
    <row r="71" ht="55.35" customHeight="1">
      <c r="A71" s="92" t="inlineStr">
        <is>
          <t>4</t>
        </is>
      </c>
      <c r="B71" s="95" t="inlineStr">
        <is>
          <t>ФЕР01-02-101-09</t>
        </is>
      </c>
      <c r="C71" s="96" t="inlineStr">
        <is>
          <t>Разделка древесины твердых пород и лиственницы, полученной от валки леса, диаметр стволов: до 16 см</t>
        </is>
      </c>
      <c r="D71" s="269" t="n"/>
      <c r="E71" s="270" t="n"/>
      <c r="F71" s="97" t="inlineStr">
        <is>
          <t>100 деревьев</t>
        </is>
      </c>
      <c r="G71" s="98" t="n">
        <v>0.11</v>
      </c>
      <c r="H71" s="99" t="n">
        <v>1</v>
      </c>
      <c r="I71" s="120" t="n">
        <v>0.11</v>
      </c>
      <c r="J71" s="98" t="n"/>
      <c r="K71" s="98" t="n"/>
      <c r="L71" s="98" t="n"/>
      <c r="M71" s="98" t="n"/>
      <c r="N71" s="98" t="n"/>
    </row>
    <row r="72" ht="24.6" customHeight="1">
      <c r="A72" s="100" t="n"/>
      <c r="B72" s="101" t="inlineStr">
        <is>
          <t>Прил.1.12 п.3.213</t>
        </is>
      </c>
      <c r="C72" s="102" t="inlineStr">
        <is>
          <t>Разделка древесины без заготовки дров ОЗП=0,8; ЭМ=0,7; ЗПМ=0,7; ТЗ=0,8; ТЗМ=0,7</t>
        </is>
      </c>
      <c r="D72" s="269" t="n"/>
      <c r="E72" s="269" t="n"/>
      <c r="F72" s="269" t="n"/>
      <c r="G72" s="269" t="n"/>
      <c r="H72" s="269" t="n"/>
      <c r="I72" s="269" t="n"/>
      <c r="J72" s="269" t="n"/>
      <c r="K72" s="269" t="n"/>
      <c r="L72" s="269" t="n"/>
      <c r="M72" s="269" t="n"/>
      <c r="N72" s="270" t="n"/>
    </row>
    <row r="73" ht="19.35" customHeight="1">
      <c r="A73" s="100" t="n"/>
      <c r="B73" s="101" t="inlineStr">
        <is>
          <t>1</t>
        </is>
      </c>
      <c r="C73" s="102" t="inlineStr">
        <is>
          <t>ОТ</t>
        </is>
      </c>
      <c r="D73" s="269" t="n"/>
      <c r="E73" s="270" t="n"/>
      <c r="F73" s="103" t="n"/>
      <c r="G73" s="103" t="n"/>
      <c r="H73" s="103" t="n"/>
      <c r="I73" s="104" t="n"/>
      <c r="J73" s="105" t="n">
        <v>131.57</v>
      </c>
      <c r="K73" s="153" t="n">
        <v>0.96</v>
      </c>
      <c r="L73" s="105" t="n">
        <v>13.89</v>
      </c>
      <c r="M73" s="105" t="n">
        <v>71.26000000000001</v>
      </c>
      <c r="N73" s="105" t="n">
        <v>989.8</v>
      </c>
    </row>
    <row r="74" ht="19.35" customHeight="1">
      <c r="A74" s="100" t="n"/>
      <c r="B74" s="108" t="n"/>
      <c r="C74" s="102" t="inlineStr">
        <is>
          <t>ЗТ</t>
        </is>
      </c>
      <c r="D74" s="269" t="n"/>
      <c r="E74" s="270" t="n"/>
      <c r="F74" s="109" t="inlineStr">
        <is>
          <t>чел.-ч</t>
        </is>
      </c>
      <c r="G74" s="274" t="n">
        <v>15.7</v>
      </c>
      <c r="H74" s="153" t="n">
        <v>0.96</v>
      </c>
      <c r="I74" s="275" t="n">
        <v>1.65792</v>
      </c>
      <c r="J74" s="104" t="n"/>
      <c r="K74" s="104" t="n"/>
      <c r="L74" s="104" t="n"/>
      <c r="M74" s="104" t="n"/>
      <c r="N74" s="104" t="n"/>
    </row>
    <row r="75" ht="19.35" customHeight="1">
      <c r="A75" s="100" t="n"/>
      <c r="B75" s="108" t="n"/>
      <c r="C75" s="102" t="inlineStr">
        <is>
          <t>Итого по расценке</t>
        </is>
      </c>
      <c r="D75" s="269" t="n"/>
      <c r="E75" s="270" t="n"/>
      <c r="F75" s="103" t="n"/>
      <c r="G75" s="111" t="n"/>
      <c r="H75" s="111" t="n"/>
      <c r="I75" s="104" t="n"/>
      <c r="J75" s="105" t="n">
        <v>131.57</v>
      </c>
      <c r="K75" s="104" t="n"/>
      <c r="L75" s="105" t="n">
        <v>13.89</v>
      </c>
      <c r="M75" s="104" t="n"/>
      <c r="N75" s="112" t="n"/>
    </row>
    <row r="76" ht="19.35" customHeight="1">
      <c r="A76" s="100" t="n"/>
      <c r="B76" s="113" t="n"/>
      <c r="C76" s="102" t="inlineStr">
        <is>
          <t>ФОТ</t>
        </is>
      </c>
      <c r="D76" s="269" t="n"/>
      <c r="E76" s="270" t="n"/>
      <c r="F76" s="103" t="n"/>
      <c r="G76" s="111" t="n"/>
      <c r="H76" s="111" t="n"/>
      <c r="I76" s="104" t="n"/>
      <c r="J76" s="104" t="n"/>
      <c r="K76" s="104" t="n"/>
      <c r="L76" s="105" t="n">
        <v>13.89</v>
      </c>
      <c r="M76" s="104" t="n"/>
      <c r="N76" s="105" t="n">
        <v>989.8</v>
      </c>
    </row>
    <row r="77" ht="42" customHeight="1">
      <c r="A77" s="100" t="n"/>
      <c r="B77" s="114" t="inlineStr">
        <is>
          <t>Пр/812-001.4-1</t>
        </is>
      </c>
      <c r="C77" s="102" t="inlineStr">
        <is>
          <t>НР Земляные работы по другим видам работ (подготовительным, сопутствующим, укрепительным)</t>
        </is>
      </c>
      <c r="D77" s="269" t="n"/>
      <c r="E77" s="270" t="n"/>
      <c r="F77" s="109" t="inlineStr">
        <is>
          <t>%</t>
        </is>
      </c>
      <c r="G77" s="115" t="n">
        <v>89</v>
      </c>
      <c r="H77" s="116" t="n"/>
      <c r="I77" s="115" t="n">
        <v>89</v>
      </c>
      <c r="J77" s="104" t="n"/>
      <c r="K77" s="104" t="n"/>
      <c r="L77" s="105" t="n">
        <v>12.36</v>
      </c>
      <c r="M77" s="104" t="n"/>
      <c r="N77" s="123" t="n">
        <v>880.92</v>
      </c>
    </row>
    <row r="78" ht="42" customHeight="1">
      <c r="A78" s="100" t="n"/>
      <c r="B78" s="114" t="inlineStr">
        <is>
          <t>Пр/774-001.4</t>
        </is>
      </c>
      <c r="C78" s="102" t="inlineStr">
        <is>
          <t>СП Земляные работы по другим видам работ (подготовительным, сопутствующим, укрепительным)</t>
        </is>
      </c>
      <c r="D78" s="269" t="n"/>
      <c r="E78" s="270" t="n"/>
      <c r="F78" s="109" t="inlineStr">
        <is>
          <t>%</t>
        </is>
      </c>
      <c r="G78" s="115" t="n">
        <v>41</v>
      </c>
      <c r="H78" s="116" t="n"/>
      <c r="I78" s="115" t="n">
        <v>41</v>
      </c>
      <c r="J78" s="104" t="n"/>
      <c r="K78" s="104" t="n"/>
      <c r="L78" s="105" t="n">
        <v>5.69</v>
      </c>
      <c r="M78" s="104" t="n"/>
      <c r="N78" s="105" t="n">
        <v>405.82</v>
      </c>
    </row>
    <row r="79" ht="19.35" customHeight="1">
      <c r="A79" s="100" t="n"/>
      <c r="B79" s="113" t="n"/>
      <c r="C79" s="92" t="inlineStr">
        <is>
          <t>Всего по позиции</t>
        </is>
      </c>
      <c r="D79" s="269" t="n"/>
      <c r="E79" s="270" t="n"/>
      <c r="F79" s="104" t="n"/>
      <c r="G79" s="111" t="n"/>
      <c r="H79" s="111" t="n"/>
      <c r="I79" s="118" t="n"/>
      <c r="J79" s="118" t="n"/>
      <c r="K79" s="118" t="n"/>
      <c r="L79" s="120" t="n">
        <v>31.94</v>
      </c>
      <c r="M79" s="118" t="n"/>
      <c r="N79" s="98" t="n"/>
    </row>
    <row r="80" ht="55.35" customHeight="1">
      <c r="A80" s="92" t="inlineStr">
        <is>
          <t>5</t>
        </is>
      </c>
      <c r="B80" s="95" t="inlineStr">
        <is>
          <t>ФЕР01-02-101-12</t>
        </is>
      </c>
      <c r="C80" s="96" t="inlineStr">
        <is>
          <t>Разделка древесины твердых пород и лиственницы, полученной от валки леса, диаметр стволов: до 28 см</t>
        </is>
      </c>
      <c r="D80" s="269" t="n"/>
      <c r="E80" s="270" t="n"/>
      <c r="F80" s="97" t="inlineStr">
        <is>
          <t>100 деревьев</t>
        </is>
      </c>
      <c r="G80" s="98" t="n">
        <v>0.05</v>
      </c>
      <c r="H80" s="99" t="n">
        <v>1</v>
      </c>
      <c r="I80" s="120" t="n">
        <v>0.05</v>
      </c>
      <c r="J80" s="98" t="n"/>
      <c r="K80" s="98" t="n"/>
      <c r="L80" s="98" t="n"/>
      <c r="M80" s="98" t="n"/>
      <c r="N80" s="98" t="n"/>
    </row>
    <row r="81" ht="24.6" customHeight="1">
      <c r="A81" s="100" t="n"/>
      <c r="B81" s="101" t="inlineStr">
        <is>
          <t>Прил.1.12 п.3.213</t>
        </is>
      </c>
      <c r="C81" s="102" t="inlineStr">
        <is>
          <t>Разделка древесины без заготовки дров ОЗП=0,8; ЭМ=0,7; ЗПМ=0,7; ТЗ=0,8; ТЗМ=0,7</t>
        </is>
      </c>
      <c r="D81" s="269" t="n"/>
      <c r="E81" s="269" t="n"/>
      <c r="F81" s="269" t="n"/>
      <c r="G81" s="269" t="n"/>
      <c r="H81" s="269" t="n"/>
      <c r="I81" s="269" t="n"/>
      <c r="J81" s="269" t="n"/>
      <c r="K81" s="269" t="n"/>
      <c r="L81" s="269" t="n"/>
      <c r="M81" s="269" t="n"/>
      <c r="N81" s="270" t="n"/>
    </row>
    <row r="82" ht="19.35" customHeight="1">
      <c r="A82" s="100" t="n"/>
      <c r="B82" s="101" t="inlineStr">
        <is>
          <t>1</t>
        </is>
      </c>
      <c r="C82" s="102" t="inlineStr">
        <is>
          <t>ОТ</t>
        </is>
      </c>
      <c r="D82" s="269" t="n"/>
      <c r="E82" s="270" t="n"/>
      <c r="F82" s="103" t="n"/>
      <c r="G82" s="103" t="n"/>
      <c r="H82" s="103" t="n"/>
      <c r="I82" s="104" t="n"/>
      <c r="J82" s="105" t="n">
        <v>384.64</v>
      </c>
      <c r="K82" s="153" t="n">
        <v>0.96</v>
      </c>
      <c r="L82" s="105" t="n">
        <v>18.46</v>
      </c>
      <c r="M82" s="105" t="n">
        <v>71.26000000000001</v>
      </c>
      <c r="N82" s="107" t="n">
        <v>1315.46</v>
      </c>
    </row>
    <row r="83" ht="19.35" customHeight="1">
      <c r="A83" s="100" t="n"/>
      <c r="B83" s="108" t="n"/>
      <c r="C83" s="102" t="inlineStr">
        <is>
          <t>ЗТ</t>
        </is>
      </c>
      <c r="D83" s="269" t="n"/>
      <c r="E83" s="270" t="n"/>
      <c r="F83" s="109" t="inlineStr">
        <is>
          <t>чел.-ч</t>
        </is>
      </c>
      <c r="G83" s="274" t="n">
        <v>45.9</v>
      </c>
      <c r="H83" s="153" t="n">
        <v>0.96</v>
      </c>
      <c r="I83" s="273" t="n">
        <v>2.2032</v>
      </c>
      <c r="J83" s="104" t="n"/>
      <c r="K83" s="104" t="n"/>
      <c r="L83" s="104" t="n"/>
      <c r="M83" s="104" t="n"/>
      <c r="N83" s="104" t="n"/>
    </row>
    <row r="84" ht="19.35" customHeight="1">
      <c r="A84" s="100" t="n"/>
      <c r="B84" s="108" t="n"/>
      <c r="C84" s="102" t="inlineStr">
        <is>
          <t>Итого по расценке</t>
        </is>
      </c>
      <c r="D84" s="269" t="n"/>
      <c r="E84" s="270" t="n"/>
      <c r="F84" s="103" t="n"/>
      <c r="G84" s="111" t="n"/>
      <c r="H84" s="111" t="n"/>
      <c r="I84" s="104" t="n"/>
      <c r="J84" s="105" t="n">
        <v>384.64</v>
      </c>
      <c r="K84" s="104" t="n"/>
      <c r="L84" s="105" t="n">
        <v>18.46</v>
      </c>
      <c r="M84" s="104" t="n"/>
      <c r="N84" s="112" t="n"/>
    </row>
    <row r="85" ht="19.35" customHeight="1">
      <c r="A85" s="100" t="n"/>
      <c r="B85" s="113" t="n"/>
      <c r="C85" s="102" t="inlineStr">
        <is>
          <t>ФОТ</t>
        </is>
      </c>
      <c r="D85" s="269" t="n"/>
      <c r="E85" s="270" t="n"/>
      <c r="F85" s="103" t="n"/>
      <c r="G85" s="111" t="n"/>
      <c r="H85" s="111" t="n"/>
      <c r="I85" s="104" t="n"/>
      <c r="J85" s="104" t="n"/>
      <c r="K85" s="104" t="n"/>
      <c r="L85" s="105" t="n">
        <v>18.46</v>
      </c>
      <c r="M85" s="104" t="n"/>
      <c r="N85" s="107" t="n">
        <v>1315.46</v>
      </c>
    </row>
    <row r="86" ht="42" customHeight="1">
      <c r="A86" s="100" t="n"/>
      <c r="B86" s="114" t="inlineStr">
        <is>
          <t>Пр/812-001.4-1</t>
        </is>
      </c>
      <c r="C86" s="102" t="inlineStr">
        <is>
          <t>НР Земляные работы по другим видам работ (подготовительным, сопутствующим, укрепительным)</t>
        </is>
      </c>
      <c r="D86" s="269" t="n"/>
      <c r="E86" s="270" t="n"/>
      <c r="F86" s="109" t="inlineStr">
        <is>
          <t>%</t>
        </is>
      </c>
      <c r="G86" s="115" t="n">
        <v>89</v>
      </c>
      <c r="H86" s="116" t="n"/>
      <c r="I86" s="115" t="n">
        <v>89</v>
      </c>
      <c r="J86" s="104" t="n"/>
      <c r="K86" s="104" t="n"/>
      <c r="L86" s="105" t="n">
        <v>16.43</v>
      </c>
      <c r="M86" s="104" t="n"/>
      <c r="N86" s="117" t="n">
        <v>1170.76</v>
      </c>
    </row>
    <row r="87" ht="42" customHeight="1">
      <c r="A87" s="100" t="n"/>
      <c r="B87" s="114" t="inlineStr">
        <is>
          <t>Пр/774-001.4</t>
        </is>
      </c>
      <c r="C87" s="102" t="inlineStr">
        <is>
          <t>СП Земляные работы по другим видам работ (подготовительным, сопутствующим, укрепительным)</t>
        </is>
      </c>
      <c r="D87" s="269" t="n"/>
      <c r="E87" s="270" t="n"/>
      <c r="F87" s="109" t="inlineStr">
        <is>
          <t>%</t>
        </is>
      </c>
      <c r="G87" s="115" t="n">
        <v>41</v>
      </c>
      <c r="H87" s="116" t="n"/>
      <c r="I87" s="115" t="n">
        <v>41</v>
      </c>
      <c r="J87" s="104" t="n"/>
      <c r="K87" s="104" t="n"/>
      <c r="L87" s="105" t="n">
        <v>7.57</v>
      </c>
      <c r="M87" s="104" t="n"/>
      <c r="N87" s="105" t="n">
        <v>539.34</v>
      </c>
    </row>
    <row r="88" ht="19.35" customHeight="1">
      <c r="A88" s="100" t="n"/>
      <c r="B88" s="113" t="n"/>
      <c r="C88" s="92" t="inlineStr">
        <is>
          <t>Всего по позиции</t>
        </is>
      </c>
      <c r="D88" s="269" t="n"/>
      <c r="E88" s="270" t="n"/>
      <c r="F88" s="104" t="n"/>
      <c r="G88" s="111" t="n"/>
      <c r="H88" s="111" t="n"/>
      <c r="I88" s="118" t="n"/>
      <c r="J88" s="118" t="n"/>
      <c r="K88" s="118" t="n"/>
      <c r="L88" s="120" t="n">
        <v>42.46</v>
      </c>
      <c r="M88" s="118" t="n"/>
      <c r="N88" s="98" t="n"/>
    </row>
    <row r="89" ht="19.35" customHeight="1">
      <c r="A89" s="126" t="n"/>
      <c r="B89" s="126" t="n"/>
      <c r="C89" s="127" t="inlineStr">
        <is>
          <t>Итого по разделу 1. Вырубка просеки</t>
        </is>
      </c>
      <c r="L89" s="128" t="n">
        <v>1056.88</v>
      </c>
      <c r="M89" s="126" t="n"/>
      <c r="N89" s="129" t="n"/>
    </row>
    <row r="90" ht="19.35" customHeight="1">
      <c r="A90" s="130" t="n"/>
      <c r="B90" s="131" t="n"/>
      <c r="C90" s="132" t="inlineStr">
        <is>
          <t>Итого прямые затраты по разделу</t>
        </is>
      </c>
      <c r="L90" s="133" t="n">
        <v>459.52</v>
      </c>
      <c r="M90" s="134" t="n"/>
      <c r="N90" s="133" t="n">
        <v>32745.4</v>
      </c>
    </row>
    <row r="91" ht="19.35" customHeight="1">
      <c r="A91" s="130" t="n"/>
      <c r="B91" s="131" t="n"/>
      <c r="C91" s="132" t="inlineStr">
        <is>
          <t>в том числе</t>
        </is>
      </c>
      <c r="L91" s="133" t="n"/>
      <c r="M91" s="134" t="n"/>
      <c r="N91" s="133" t="n"/>
    </row>
    <row r="92" ht="19.35" customHeight="1">
      <c r="A92" s="130" t="n"/>
      <c r="B92" s="131" t="n"/>
      <c r="C92" s="132" t="inlineStr">
        <is>
          <t>- оплата труда (ОТ)</t>
        </is>
      </c>
      <c r="L92" s="133" t="n">
        <v>459.52</v>
      </c>
      <c r="M92" s="134" t="n"/>
      <c r="N92" s="133" t="n">
        <v>32745.4</v>
      </c>
    </row>
    <row r="93" ht="19.35" customHeight="1">
      <c r="A93" s="130" t="n"/>
      <c r="B93" s="131" t="n"/>
      <c r="C93" s="132" t="inlineStr">
        <is>
          <t>- эксплуатация машин и механизмов</t>
        </is>
      </c>
      <c r="L93" s="133" t="n">
        <v>0</v>
      </c>
      <c r="M93" s="134" t="n"/>
      <c r="N93" s="133" t="n">
        <v>0</v>
      </c>
    </row>
    <row r="94" ht="19.35" customHeight="1">
      <c r="A94" s="130" t="n"/>
      <c r="B94" s="135" t="n"/>
      <c r="C94" s="136" t="inlineStr">
        <is>
          <t>в том числе</t>
        </is>
      </c>
      <c r="L94" s="133" t="n"/>
      <c r="M94" s="134" t="n"/>
      <c r="N94" s="133" t="n"/>
    </row>
    <row r="95" ht="19.35" customHeight="1">
      <c r="A95" s="130" t="n"/>
      <c r="B95" s="135" t="n"/>
      <c r="C95" s="136" t="inlineStr">
        <is>
          <t>эксплуатация машин и механизмов без учета доплат к оплате труда машинистов</t>
        </is>
      </c>
      <c r="L95" s="133" t="n">
        <v>0</v>
      </c>
      <c r="M95" s="134" t="n"/>
      <c r="N95" s="133" t="n">
        <v>0</v>
      </c>
    </row>
    <row r="96" ht="19.35" customHeight="1">
      <c r="A96" s="130" t="n"/>
      <c r="B96" s="135" t="n"/>
      <c r="C96" s="136" t="inlineStr">
        <is>
          <t>в том числе</t>
        </is>
      </c>
      <c r="L96" s="133" t="n"/>
      <c r="M96" s="134" t="n"/>
      <c r="N96" s="133" t="n"/>
    </row>
    <row r="97" ht="19.35" customHeight="1">
      <c r="A97" s="130" t="n"/>
      <c r="B97" s="135" t="n"/>
      <c r="C97" s="136" t="inlineStr">
        <is>
          <t>оплата труда машинистов (ОТм)</t>
        </is>
      </c>
      <c r="L97" s="133" t="n">
        <v>0</v>
      </c>
      <c r="M97" s="134" t="n"/>
      <c r="N97" s="133" t="n">
        <v>0</v>
      </c>
    </row>
    <row r="98" ht="19.35" customHeight="1">
      <c r="A98" s="130" t="n"/>
      <c r="B98" s="131" t="n"/>
      <c r="C98" s="132" t="inlineStr">
        <is>
          <t>Итого ФОТ (справочно)</t>
        </is>
      </c>
      <c r="L98" s="133" t="n">
        <v>459.52</v>
      </c>
      <c r="M98" s="134" t="n"/>
      <c r="N98" s="133" t="n">
        <v>32745.4</v>
      </c>
    </row>
    <row r="99" ht="19.35" customHeight="1">
      <c r="A99" s="130" t="n"/>
      <c r="B99" s="131" t="n"/>
      <c r="C99" s="132" t="inlineStr">
        <is>
          <t>Итого накладные расходы</t>
        </is>
      </c>
      <c r="L99" s="133" t="n">
        <v>408.96</v>
      </c>
      <c r="M99" s="134" t="n"/>
      <c r="N99" s="133" t="n">
        <v>29143.41</v>
      </c>
    </row>
    <row r="100" ht="19.35" customHeight="1">
      <c r="A100" s="130" t="n"/>
      <c r="B100" s="131" t="n"/>
      <c r="C100" s="132" t="inlineStr">
        <is>
          <t>Итого сметная прибыль</t>
        </is>
      </c>
      <c r="L100" s="133" t="n">
        <v>188.4</v>
      </c>
      <c r="M100" s="134" t="n"/>
      <c r="N100" s="133" t="n">
        <v>13425.61</v>
      </c>
    </row>
    <row r="101" ht="19.35" customHeight="1">
      <c r="A101" s="130" t="n"/>
      <c r="B101" s="137" t="n"/>
      <c r="C101" s="138" t="inlineStr">
        <is>
          <t>Итого по разделу</t>
        </is>
      </c>
      <c r="L101" s="128" t="n">
        <v>1056.88</v>
      </c>
      <c r="M101" s="139" t="n"/>
      <c r="N101" s="128" t="n">
        <v>75314.42</v>
      </c>
    </row>
    <row r="102" ht="19.35" customHeight="1">
      <c r="A102" s="130" t="n"/>
      <c r="B102" s="135" t="n"/>
      <c r="C102" s="136" t="inlineStr">
        <is>
          <t>Справочно</t>
        </is>
      </c>
      <c r="L102" s="133" t="n"/>
      <c r="M102" s="134" t="n"/>
      <c r="N102" s="133" t="n"/>
    </row>
    <row r="103" ht="19.35" customHeight="1">
      <c r="A103" s="130" t="n"/>
      <c r="B103" s="131" t="n"/>
      <c r="C103" s="136" t="inlineStr">
        <is>
          <t>затраты труда рабочих</t>
        </is>
      </c>
      <c r="I103" s="140" t="n">
        <v>54.83616</v>
      </c>
      <c r="J103" s="141" t="n"/>
      <c r="K103" s="141" t="n"/>
      <c r="L103" s="134" t="n"/>
      <c r="M103" s="134" t="n"/>
      <c r="N103" s="134" t="n"/>
    </row>
    <row r="104" ht="19.35" customHeight="1">
      <c r="A104" s="130" t="n"/>
      <c r="B104" s="131" t="n"/>
      <c r="C104" s="136" t="inlineStr">
        <is>
          <t>затраты труда машинистов</t>
        </is>
      </c>
      <c r="I104" s="140" t="n">
        <v>0</v>
      </c>
      <c r="J104" s="141" t="n"/>
      <c r="K104" s="141" t="n"/>
      <c r="L104" s="134" t="n"/>
      <c r="M104" s="134" t="n"/>
      <c r="N104" s="134" t="n"/>
    </row>
    <row r="105" ht="19.35" customHeight="1">
      <c r="A105" s="142" t="n"/>
      <c r="B105" s="143" t="n"/>
      <c r="C105" s="144" t="inlineStr">
        <is>
          <t>ВСЕГО по смете</t>
        </is>
      </c>
      <c r="D105" s="145" t="n"/>
      <c r="E105" s="145" t="n"/>
      <c r="F105" s="146" t="n"/>
      <c r="G105" s="146" t="n"/>
      <c r="H105" s="146" t="n"/>
      <c r="I105" s="146" t="n"/>
      <c r="J105" s="146" t="n"/>
      <c r="K105" s="146" t="n"/>
      <c r="L105" s="147" t="n"/>
      <c r="M105" s="146" t="n"/>
      <c r="N105" s="148" t="n"/>
    </row>
    <row r="106" ht="19.35" customHeight="1">
      <c r="A106" s="130" t="n"/>
      <c r="B106" s="137" t="n"/>
      <c r="C106" s="138" t="inlineStr">
        <is>
          <t>Итого по всем разделам</t>
        </is>
      </c>
      <c r="L106" s="128" t="n">
        <v>1056.88</v>
      </c>
      <c r="M106" s="129" t="n"/>
      <c r="N106" s="128" t="n"/>
    </row>
    <row r="107" ht="19.35" customHeight="1">
      <c r="A107" s="130" t="n"/>
      <c r="B107" s="131" t="n"/>
      <c r="C107" s="132" t="inlineStr">
        <is>
          <t>ВСЕГО строительные работы</t>
        </is>
      </c>
      <c r="L107" s="133" t="n">
        <v>1056.88</v>
      </c>
      <c r="M107" s="134" t="n"/>
      <c r="N107" s="133" t="n">
        <v>75314.42</v>
      </c>
    </row>
    <row r="108" ht="19.35" customHeight="1">
      <c r="A108" s="130" t="n"/>
      <c r="B108" s="135" t="n"/>
      <c r="C108" s="136" t="inlineStr">
        <is>
          <t>в том числе</t>
        </is>
      </c>
      <c r="L108" s="133" t="n"/>
      <c r="M108" s="134" t="n"/>
      <c r="N108" s="133" t="n"/>
    </row>
    <row r="109" ht="19.35" customHeight="1">
      <c r="A109" s="130" t="n"/>
      <c r="B109" s="135" t="n"/>
      <c r="C109" s="136" t="inlineStr">
        <is>
          <t>всего прямые затраты</t>
        </is>
      </c>
      <c r="L109" s="133" t="n">
        <v>459.52</v>
      </c>
      <c r="M109" s="134" t="n"/>
      <c r="N109" s="133" t="n">
        <v>32745.4</v>
      </c>
    </row>
    <row r="110" ht="19.35" customHeight="1">
      <c r="A110" s="130" t="n"/>
      <c r="B110" s="135" t="n"/>
      <c r="C110" s="136" t="inlineStr">
        <is>
          <t>в том числе</t>
        </is>
      </c>
      <c r="L110" s="133" t="n"/>
      <c r="M110" s="134" t="n"/>
      <c r="N110" s="133" t="n"/>
    </row>
    <row r="111" ht="19.35" customHeight="1">
      <c r="A111" s="130" t="n"/>
      <c r="B111" s="135" t="n"/>
      <c r="C111" s="136" t="inlineStr">
        <is>
          <t>- оплата труда (ОТ)</t>
        </is>
      </c>
      <c r="L111" s="133" t="n">
        <v>459.52</v>
      </c>
      <c r="M111" s="134" t="n"/>
      <c r="N111" s="133" t="n">
        <v>32745.4</v>
      </c>
    </row>
    <row r="112" ht="19.35" customHeight="1">
      <c r="A112" s="130" t="n"/>
      <c r="B112" s="135" t="n"/>
      <c r="C112" s="136" t="inlineStr">
        <is>
          <t>- эксплуатация машин и механизмов</t>
        </is>
      </c>
      <c r="L112" s="133" t="n">
        <v>0</v>
      </c>
      <c r="M112" s="134" t="n"/>
      <c r="N112" s="133" t="n">
        <v>0</v>
      </c>
    </row>
    <row r="113" ht="19.35" customHeight="1">
      <c r="A113" s="130" t="n"/>
      <c r="B113" s="135" t="n"/>
      <c r="C113" s="136" t="inlineStr">
        <is>
          <t>в т.ч. эксплуатация машин и механизмов без учета доплат к оплате труда машинистов</t>
        </is>
      </c>
      <c r="L113" s="133" t="n">
        <v>0</v>
      </c>
      <c r="M113" s="134" t="n"/>
      <c r="N113" s="133" t="n">
        <v>0</v>
      </c>
    </row>
    <row r="114" ht="19.35" customHeight="1">
      <c r="A114" s="130" t="n"/>
      <c r="B114" s="135" t="n"/>
      <c r="C114" s="136" t="inlineStr">
        <is>
          <t>- в т.ч. оплата труда машинистов (ОТм)</t>
        </is>
      </c>
      <c r="L114" s="133" t="n">
        <v>0</v>
      </c>
      <c r="M114" s="134" t="n"/>
      <c r="N114" s="133" t="n">
        <v>0</v>
      </c>
    </row>
    <row r="115" ht="19.35" customHeight="1">
      <c r="A115" s="130" t="n"/>
      <c r="B115" s="135" t="n"/>
      <c r="C115" s="136" t="inlineStr">
        <is>
          <t>всего ФОТ (справочно)</t>
        </is>
      </c>
      <c r="L115" s="133" t="n">
        <v>459.52</v>
      </c>
      <c r="M115" s="134" t="n"/>
      <c r="N115" s="133" t="n">
        <v>32745.4</v>
      </c>
    </row>
    <row r="116" ht="19.35" customHeight="1">
      <c r="A116" s="130" t="n"/>
      <c r="B116" s="135" t="n"/>
      <c r="C116" s="136" t="inlineStr">
        <is>
          <t>всего накладные расходы</t>
        </is>
      </c>
      <c r="L116" s="133" t="n">
        <v>408.96</v>
      </c>
      <c r="M116" s="134" t="n"/>
      <c r="N116" s="133" t="n">
        <v>29143.41</v>
      </c>
    </row>
    <row r="117" ht="19.35" customHeight="1">
      <c r="A117" s="130" t="n"/>
      <c r="B117" s="135" t="n"/>
      <c r="C117" s="136" t="inlineStr">
        <is>
          <t>всего сметная прибыль</t>
        </is>
      </c>
      <c r="L117" s="133" t="n">
        <v>188.4</v>
      </c>
      <c r="M117" s="134" t="n"/>
      <c r="N117" s="133" t="n">
        <v>13425.61</v>
      </c>
    </row>
    <row r="118" ht="19.35" customHeight="1">
      <c r="A118" s="130" t="n"/>
      <c r="B118" s="137" t="n"/>
      <c r="C118" s="138" t="inlineStr">
        <is>
          <t>ВСЕГО по смете</t>
        </is>
      </c>
      <c r="L118" s="128" t="n">
        <v>1056.88</v>
      </c>
      <c r="M118" s="129" t="n"/>
      <c r="N118" s="128" t="n">
        <v>75314.42</v>
      </c>
    </row>
    <row r="119" ht="19.35" customHeight="1">
      <c r="A119" s="130" t="n"/>
      <c r="B119" s="135" t="n"/>
      <c r="C119" s="136" t="inlineStr">
        <is>
          <t>Всего прямые затраты</t>
        </is>
      </c>
      <c r="L119" s="133" t="n">
        <v>459.52</v>
      </c>
      <c r="M119" s="134" t="n"/>
      <c r="N119" s="133" t="n">
        <v>32745.4</v>
      </c>
    </row>
    <row r="120" ht="19.35" customHeight="1">
      <c r="A120" s="130" t="n"/>
      <c r="B120" s="135" t="n"/>
      <c r="C120" s="136" t="inlineStr">
        <is>
          <t>в том числе</t>
        </is>
      </c>
      <c r="L120" s="133" t="n"/>
      <c r="M120" s="134" t="n"/>
      <c r="N120" s="133" t="n"/>
    </row>
    <row r="121" ht="19.35" customHeight="1">
      <c r="A121" s="130" t="n"/>
      <c r="B121" s="135" t="n"/>
      <c r="C121" s="136" t="inlineStr">
        <is>
          <t>- оплата труда рабочих (ОТ)</t>
        </is>
      </c>
      <c r="L121" s="133" t="n">
        <v>459.52</v>
      </c>
      <c r="M121" s="134" t="n"/>
      <c r="N121" s="133" t="n">
        <v>32745.4</v>
      </c>
    </row>
    <row r="122" ht="19.35" customHeight="1">
      <c r="A122" s="130" t="n"/>
      <c r="B122" s="135" t="n"/>
      <c r="C122" s="136" t="inlineStr">
        <is>
          <t>- эксплуатация машин и механизмов</t>
        </is>
      </c>
      <c r="L122" s="133" t="n">
        <v>0</v>
      </c>
      <c r="M122" s="134" t="n"/>
      <c r="N122" s="133" t="n">
        <v>0</v>
      </c>
    </row>
    <row r="123" ht="19.35" customHeight="1">
      <c r="A123" s="130" t="n"/>
      <c r="B123" s="135" t="n"/>
      <c r="C123" s="136" t="inlineStr">
        <is>
          <t>в т.ч. эксплуатация машин и механизмов без учета доплат к оплате труда машинистов</t>
        </is>
      </c>
      <c r="L123" s="133" t="n">
        <v>0</v>
      </c>
      <c r="M123" s="134" t="n"/>
      <c r="N123" s="133" t="n">
        <v>0</v>
      </c>
    </row>
    <row r="124" ht="19.35" customHeight="1">
      <c r="A124" s="130" t="n"/>
      <c r="B124" s="135" t="n"/>
      <c r="C124" s="136" t="inlineStr">
        <is>
          <t>- в т.ч. оплата труда машинистов (ОТм)</t>
        </is>
      </c>
      <c r="L124" s="133" t="n">
        <v>0</v>
      </c>
      <c r="M124" s="134" t="n"/>
      <c r="N124" s="133" t="n">
        <v>0</v>
      </c>
    </row>
    <row r="125" ht="19.35" customHeight="1">
      <c r="A125" s="130" t="n"/>
      <c r="B125" s="135" t="n"/>
      <c r="C125" s="136" t="inlineStr">
        <is>
          <t>Всего ФОТ (справочно)</t>
        </is>
      </c>
      <c r="L125" s="133" t="n">
        <v>459.52</v>
      </c>
      <c r="M125" s="134" t="n"/>
      <c r="N125" s="133" t="n">
        <v>32745.4</v>
      </c>
    </row>
    <row r="126" ht="19.35" customHeight="1">
      <c r="A126" s="130" t="n"/>
      <c r="B126" s="135" t="n"/>
      <c r="C126" s="136" t="inlineStr">
        <is>
          <t>Всего накладные расходы</t>
        </is>
      </c>
      <c r="L126" s="133" t="n">
        <v>408.96</v>
      </c>
      <c r="M126" s="134" t="n"/>
      <c r="N126" s="133" t="n">
        <v>29143.41</v>
      </c>
    </row>
    <row r="127" ht="19.35" customHeight="1">
      <c r="A127" s="130" t="n"/>
      <c r="B127" s="135" t="n"/>
      <c r="C127" s="136" t="inlineStr">
        <is>
          <t>Всего сметная прибыль</t>
        </is>
      </c>
      <c r="L127" s="133" t="n">
        <v>188.4</v>
      </c>
      <c r="M127" s="134" t="n"/>
      <c r="N127" s="133" t="n">
        <v>13425.61</v>
      </c>
    </row>
    <row r="128" ht="19.35" customHeight="1">
      <c r="A128" s="130" t="n"/>
      <c r="B128" s="135" t="n"/>
      <c r="C128" s="136" t="inlineStr">
        <is>
          <t>Справочно</t>
        </is>
      </c>
      <c r="L128" s="133" t="n"/>
      <c r="M128" s="134" t="n"/>
      <c r="N128" s="133" t="n"/>
    </row>
    <row r="129" ht="19.35" customHeight="1">
      <c r="A129" s="130" t="n"/>
      <c r="B129" s="131" t="n"/>
      <c r="C129" s="136" t="inlineStr">
        <is>
          <t>затраты труда рабочих</t>
        </is>
      </c>
      <c r="I129" s="140" t="n">
        <v>54.83616</v>
      </c>
      <c r="J129" s="141" t="n"/>
      <c r="K129" s="141" t="n"/>
      <c r="L129" s="134" t="n"/>
      <c r="M129" s="134" t="n"/>
      <c r="N129" s="134" t="n"/>
    </row>
    <row r="130" ht="19.35" customHeight="1">
      <c r="A130" s="130" t="n"/>
      <c r="B130" s="131" t="n"/>
      <c r="C130" s="136" t="inlineStr">
        <is>
          <t>затраты труда машинистов</t>
        </is>
      </c>
      <c r="I130" s="140" t="n">
        <v>0</v>
      </c>
      <c r="J130" s="141" t="n"/>
      <c r="K130" s="141" t="n"/>
      <c r="L130" s="134" t="n"/>
      <c r="M130" s="134" t="n"/>
      <c r="N130" s="134" t="n"/>
    </row>
    <row r="131" ht="19.35" customHeight="1">
      <c r="A131" s="130" t="n"/>
      <c r="B131" s="149" t="n"/>
      <c r="C131" s="149" t="n"/>
      <c r="D131" s="127" t="n"/>
      <c r="E131" s="127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</row>
    <row r="132" ht="19.35" customHeight="1">
      <c r="A132" s="150" t="inlineStr">
        <is>
          <t>Составил: ______________________________________/  Григорова И. А. /</t>
        </is>
      </c>
    </row>
    <row r="133" ht="19.35" customHeight="1">
      <c r="A133" s="150" t="n"/>
      <c r="B133" s="150" t="n"/>
      <c r="C133" s="151" t="inlineStr">
        <is>
          <t>должность, подпись (инициалы, фамилия)</t>
        </is>
      </c>
      <c r="G133" s="152" t="n"/>
      <c r="H133" s="152" t="n"/>
      <c r="I133" s="152" t="n"/>
      <c r="J133" s="150" t="n"/>
      <c r="K133" s="150" t="n"/>
      <c r="L133" s="150" t="n"/>
      <c r="M133" s="150" t="n"/>
      <c r="N133" s="150" t="n"/>
    </row>
    <row r="134" ht="19.35" customHeight="1">
      <c r="A134" s="150" t="inlineStr">
        <is>
          <t>Проверил: ______________________________________ /  Черкасов А. В. /</t>
        </is>
      </c>
    </row>
    <row r="135" ht="19.35" customHeight="1">
      <c r="A135" s="4" t="n"/>
      <c r="B135" s="4" t="n"/>
      <c r="C135" s="151" t="inlineStr">
        <is>
          <t>должность, подпись (инициалы, фамилия)</t>
        </is>
      </c>
      <c r="G135" s="152" t="n"/>
      <c r="H135" s="152" t="n"/>
      <c r="I135" s="152" t="n"/>
      <c r="J135" s="4" t="n"/>
      <c r="K135" s="4" t="n"/>
      <c r="L135" s="4" t="n"/>
      <c r="M135" s="4" t="n"/>
      <c r="N135" s="4" t="n"/>
    </row>
  </sheetData>
  <mergeCells count="145">
    <mergeCell ref="C103:H103"/>
    <mergeCell ref="C44:E44"/>
    <mergeCell ref="C121:K121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7109375" customWidth="1" min="12" max="12"/>
    <col width="9.85546875" customWidth="1" min="13" max="13"/>
    <col width="13.140625" customWidth="1" min="14" max="14"/>
  </cols>
  <sheetData>
    <row r="1" ht="19.35" customHeight="1">
      <c r="A1" s="46" t="n"/>
      <c r="B1" s="46" t="n"/>
      <c r="C1" s="46" t="n"/>
      <c r="D1" s="4" t="n"/>
      <c r="E1" s="4" t="n"/>
      <c r="F1" s="47" t="inlineStr">
        <is>
          <t>Приложение № 2</t>
        </is>
      </c>
    </row>
    <row r="2" ht="19.35" customHeight="1">
      <c r="A2" s="48" t="n"/>
      <c r="B2" s="48" t="n"/>
      <c r="C2" s="48" t="n"/>
      <c r="D2" s="4" t="n"/>
      <c r="E2" s="4" t="n"/>
      <c r="F2" s="47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8" t="n"/>
      <c r="B3" s="48" t="n"/>
      <c r="C3" s="48" t="n"/>
      <c r="D3" s="4" t="n"/>
      <c r="E3" s="4" t="n"/>
      <c r="F3" s="47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9" t="n"/>
      <c r="B4" s="50" t="n"/>
      <c r="C4" s="50" t="n"/>
      <c r="D4" s="4" t="n"/>
      <c r="E4" s="4" t="n"/>
      <c r="F4" s="51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9" t="n"/>
      <c r="B5" s="50" t="n"/>
      <c r="C5" s="50" t="n"/>
      <c r="D5" s="4" t="n"/>
      <c r="E5" s="4" t="n"/>
      <c r="F5" s="51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9" t="n"/>
      <c r="B6" s="50" t="n"/>
      <c r="C6" s="50" t="n"/>
      <c r="D6" s="4" t="n"/>
      <c r="E6" s="4" t="n"/>
      <c r="F6" s="47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9" t="n"/>
      <c r="B7" s="50" t="n"/>
      <c r="C7" s="50" t="n"/>
      <c r="D7" s="4" t="n"/>
      <c r="E7" s="4" t="n"/>
      <c r="F7" s="47" t="n"/>
      <c r="G7" s="47" t="n"/>
      <c r="H7" s="47" t="n"/>
      <c r="I7" s="47" t="n"/>
      <c r="J7" s="47" t="n"/>
      <c r="K7" s="47" t="n"/>
      <c r="L7" s="47" t="n"/>
      <c r="M7" s="47" t="n"/>
      <c r="N7" s="47" t="n"/>
    </row>
    <row r="8" hidden="1" ht="19.35" customHeight="1">
      <c r="A8" s="52" t="n"/>
      <c r="D8" s="4" t="n"/>
      <c r="E8" s="4" t="n"/>
      <c r="F8" s="47" t="n"/>
      <c r="G8" s="47" t="n"/>
      <c r="H8" s="47" t="n"/>
      <c r="I8" s="47" t="n"/>
      <c r="J8" s="3" t="n"/>
    </row>
    <row r="9" hidden="1" ht="19.5" customHeight="1">
      <c r="A9" s="52" t="n"/>
      <c r="D9" s="4" t="n"/>
      <c r="E9" s="4" t="n"/>
      <c r="F9" s="47" t="n"/>
      <c r="G9" s="47" t="n"/>
      <c r="H9" s="47" t="n"/>
      <c r="I9" s="47" t="n"/>
      <c r="J9" s="3" t="n"/>
    </row>
    <row r="10" hidden="1" ht="19.35" customHeight="1">
      <c r="A10" s="52" t="n"/>
      <c r="D10" s="4" t="n"/>
      <c r="E10" s="4" t="n"/>
      <c r="F10" s="47" t="n"/>
      <c r="G10" s="47" t="n"/>
      <c r="H10" s="47" t="n"/>
      <c r="I10" s="47" t="n"/>
      <c r="J10" s="3" t="n"/>
    </row>
    <row r="11" hidden="1" ht="19.5" customHeight="1">
      <c r="A11" s="52" t="n"/>
      <c r="D11" s="4" t="n"/>
      <c r="E11" s="4" t="n"/>
      <c r="F11" s="47" t="n"/>
      <c r="G11" s="47" t="n"/>
      <c r="H11" s="47" t="n"/>
      <c r="I11" s="47" t="n"/>
      <c r="J11" s="3" t="n"/>
    </row>
    <row r="12" hidden="1" ht="19.35" customHeight="1">
      <c r="A12" s="53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4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5" t="inlineStr">
        <is>
          <t>ПК Госстройсмета-3</t>
        </is>
      </c>
      <c r="I13" s="56" t="n"/>
      <c r="J13" s="56" t="n"/>
      <c r="K13" s="56" t="n"/>
      <c r="L13" s="56" t="n"/>
      <c r="M13" s="56" t="n"/>
      <c r="N13" s="56" t="n"/>
    </row>
    <row r="14" ht="35.25" customHeight="1">
      <c r="A14" s="57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5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6" t="n"/>
      <c r="J14" s="56" t="n"/>
      <c r="K14" s="56" t="n"/>
      <c r="L14" s="56" t="n"/>
      <c r="M14" s="56" t="n"/>
      <c r="N14" s="56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8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9" t="n"/>
      <c r="J15" s="59" t="n"/>
      <c r="K15" s="59" t="n"/>
      <c r="L15" s="59" t="n"/>
      <c r="M15" s="59" t="n"/>
      <c r="N15" s="59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8" t="inlineStr">
        <is>
          <t>Письмо Минстрой России от 30.12.2025 № 81879-ИФ/09, I квартал 2026; Прочие объекты; Амурская область</t>
        </is>
      </c>
      <c r="I16" s="59" t="n"/>
      <c r="J16" s="59" t="n"/>
      <c r="K16" s="59" t="n"/>
      <c r="L16" s="59" t="n"/>
      <c r="M16" s="59" t="n"/>
      <c r="N16" s="59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8" t="n"/>
      <c r="I17" s="59" t="n"/>
      <c r="J17" s="59" t="n"/>
      <c r="K17" s="59" t="n"/>
      <c r="L17" s="59" t="n"/>
      <c r="M17" s="59" t="n"/>
      <c r="N17" s="59" t="n"/>
    </row>
    <row r="18" ht="21" customHeight="1">
      <c r="A18" s="6" t="inlineStr">
        <is>
          <t>Наименование субъекта Российской Федерации</t>
        </is>
      </c>
      <c r="H18" s="58" t="inlineStr">
        <is>
          <t>Амурская область</t>
        </is>
      </c>
      <c r="I18" s="59" t="n"/>
      <c r="J18" s="59" t="n"/>
      <c r="K18" s="59" t="n"/>
      <c r="L18" s="59" t="n"/>
      <c r="M18" s="59" t="n"/>
      <c r="N18" s="59" t="n"/>
    </row>
    <row r="19" ht="21" customHeight="1">
      <c r="A19" s="6" t="inlineStr">
        <is>
          <t>Наименование зоны субъекта Российской Федерации</t>
        </is>
      </c>
      <c r="H19" s="58" t="inlineStr">
        <is>
          <t>1 зона</t>
        </is>
      </c>
      <c r="I19" s="59" t="n"/>
      <c r="J19" s="59" t="n"/>
      <c r="K19" s="59" t="n"/>
      <c r="L19" s="59" t="n"/>
      <c r="M19" s="59" t="n"/>
      <c r="N19" s="59" t="n"/>
    </row>
    <row r="20" ht="24" customHeight="1">
      <c r="A20" s="60" t="inlineStr">
        <is>
          <t>Расширение просеки ВЛ 220-500 кВ</t>
        </is>
      </c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</row>
    <row r="21" ht="19.35" customHeight="1">
      <c r="A21" s="61" t="inlineStr">
        <is>
          <t>(наименование стройки)</t>
        </is>
      </c>
    </row>
    <row r="22" ht="19.35" customHeight="1">
      <c r="A22" s="60" t="inlineStr">
        <is>
          <t>24 ВЛ 220 кВ Сиваки - Мухинская.</t>
        </is>
      </c>
      <c r="B22" s="56" t="n"/>
      <c r="C22" s="56" t="n"/>
      <c r="D22" s="56" t="n"/>
      <c r="E22" s="56" t="n"/>
      <c r="F22" s="56" t="n"/>
      <c r="G22" s="56" t="n"/>
      <c r="H22" s="56" t="n"/>
      <c r="I22" s="56" t="n"/>
      <c r="J22" s="56" t="n"/>
      <c r="K22" s="56" t="n"/>
      <c r="L22" s="56" t="n"/>
      <c r="M22" s="56" t="n"/>
      <c r="N22" s="56" t="n"/>
    </row>
    <row r="23" ht="19.35" customHeight="1">
      <c r="A23" s="62" t="inlineStr">
        <is>
          <t>(наименование объекта капитального строительства)</t>
        </is>
      </c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63" t="n"/>
      <c r="M23" s="63" t="n"/>
      <c r="N23" s="63" t="n"/>
    </row>
    <row r="24" ht="19.35" customHeight="1">
      <c r="A24" s="64" t="inlineStr">
        <is>
          <t>ЛОКАЛЬНЫЙ СМЕТНЫЙ РАСЧЕТ (СМЕТА) № 02-24-03</t>
        </is>
      </c>
    </row>
    <row r="25" ht="19.35" customHeight="1">
      <c r="A25" s="60" t="inlineStr">
        <is>
          <t>24 ВЛ 220 кВ Сиваки - Мухинская. Мухинское уч. л-во Шимановского л-ва</t>
        </is>
      </c>
      <c r="B25" s="56" t="n"/>
      <c r="C25" s="56" t="n"/>
      <c r="D25" s="56" t="n"/>
      <c r="E25" s="56" t="n"/>
      <c r="F25" s="56" t="n"/>
      <c r="G25" s="56" t="n"/>
      <c r="H25" s="56" t="n"/>
      <c r="I25" s="56" t="n"/>
      <c r="J25" s="56" t="n"/>
      <c r="K25" s="56" t="n"/>
      <c r="L25" s="56" t="n"/>
      <c r="M25" s="56" t="n"/>
      <c r="N25" s="56" t="n"/>
    </row>
    <row r="26" ht="19.35" customHeight="1">
      <c r="A26" s="62" t="inlineStr">
        <is>
          <t>(наименование работ и затрат)</t>
        </is>
      </c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63" t="n"/>
      <c r="M26" s="63" t="n"/>
      <c r="N26" s="63" t="n"/>
    </row>
    <row r="27" ht="18" customHeight="1">
      <c r="A27" s="57" t="inlineStr">
        <is>
          <t xml:space="preserve">Составлен </t>
        </is>
      </c>
      <c r="B27" s="65" t="n"/>
      <c r="C27" s="66" t="inlineStr">
        <is>
          <t>Базисно-индексным</t>
        </is>
      </c>
      <c r="D27" s="56" t="n"/>
      <c r="E27" s="67" t="n"/>
      <c r="F27" s="57" t="inlineStr">
        <is>
          <t>методом</t>
        </is>
      </c>
      <c r="G27" s="65" t="n"/>
      <c r="H27" s="65" t="n"/>
      <c r="I27" s="65" t="n"/>
      <c r="J27" s="65" t="n"/>
      <c r="K27" s="65" t="n"/>
      <c r="L27" s="65" t="n"/>
      <c r="M27" s="65" t="n"/>
      <c r="N27" s="65" t="n"/>
    </row>
    <row r="28" ht="18" customHeight="1">
      <c r="A28" s="6" t="inlineStr">
        <is>
          <t xml:space="preserve">Основание: </t>
        </is>
      </c>
      <c r="C28" s="68" t="inlineStr">
        <is>
          <t>Ф.579959-19.24-РД</t>
        </is>
      </c>
      <c r="D28" s="56" t="n"/>
      <c r="E28" s="56" t="n"/>
      <c r="F28" s="56" t="n"/>
      <c r="G28" s="56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62" t="inlineStr">
        <is>
          <t>(проектная и (или) иная техническая документация)</t>
        </is>
      </c>
      <c r="D29" s="63" t="n"/>
      <c r="E29" s="63" t="n"/>
      <c r="F29" s="63" t="n"/>
      <c r="G29" s="63" t="n"/>
      <c r="H29" s="61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9" t="n"/>
      <c r="C31" s="6" t="n"/>
      <c r="D31" s="6" t="n"/>
      <c r="E31" s="6" t="n"/>
      <c r="F31" s="6" t="n"/>
      <c r="G31" s="6" t="n"/>
      <c r="H31" s="6" t="n"/>
      <c r="I31" s="6" t="n"/>
      <c r="J31" s="57" t="n"/>
      <c r="K31" s="70" t="inlineStr">
        <is>
          <t>Средства на оплату труда рабочих</t>
        </is>
      </c>
      <c r="L31" s="71" t="n">
        <v>3017.89</v>
      </c>
      <c r="M31" s="69" t="n">
        <v>42.35</v>
      </c>
      <c r="N31" s="72" t="inlineStr">
        <is>
          <t>тыс. руб.</t>
        </is>
      </c>
    </row>
    <row r="32" ht="22.5" customHeight="1">
      <c r="A32" s="73" t="inlineStr">
        <is>
          <t>Сметная стоимость</t>
        </is>
      </c>
      <c r="C32" s="74" t="n"/>
      <c r="D32" s="75" t="n">
        <v>8293.35</v>
      </c>
      <c r="E32" s="76" t="inlineStr">
        <is>
          <t>(</t>
        </is>
      </c>
      <c r="F32" s="75" t="n">
        <v>142.08</v>
      </c>
      <c r="G32" s="77" t="inlineStr">
        <is>
          <t>) тыс. руб.</t>
        </is>
      </c>
      <c r="H32" s="72" t="n"/>
      <c r="I32" s="6" t="n"/>
      <c r="J32" s="6" t="n"/>
      <c r="K32" s="70" t="inlineStr">
        <is>
          <t>Нормативные затраты труда рабочих</t>
        </is>
      </c>
      <c r="L32" s="78" t="n">
        <v>5009.75</v>
      </c>
      <c r="M32" s="59" t="n"/>
      <c r="N32" s="6" t="inlineStr">
        <is>
          <t>чел. ч.</t>
        </is>
      </c>
    </row>
    <row r="33" ht="21.75" customHeight="1">
      <c r="A33" s="48" t="n"/>
      <c r="B33" s="10" t="inlineStr">
        <is>
          <t>в том числе:</t>
        </is>
      </c>
      <c r="C33" s="48" t="n"/>
      <c r="D33" s="48" t="n"/>
      <c r="E33" s="48" t="n"/>
      <c r="F33" s="48" t="n"/>
      <c r="G33" s="48" t="n"/>
      <c r="H33" s="48" t="n"/>
      <c r="I33" s="48" t="n"/>
      <c r="J33" s="48" t="n"/>
      <c r="K33" s="70" t="inlineStr">
        <is>
          <t>Нормативные затраты труда машинистов</t>
        </is>
      </c>
      <c r="L33" s="78" t="n">
        <v>471.48</v>
      </c>
      <c r="M33" s="59" t="n"/>
      <c r="N33" s="6" t="inlineStr">
        <is>
          <t>чел. ч.</t>
        </is>
      </c>
    </row>
    <row r="34" ht="19.35" customHeight="1">
      <c r="A34" s="79" t="n"/>
      <c r="B34" s="80" t="inlineStr">
        <is>
          <t>строительных работ</t>
        </is>
      </c>
      <c r="C34" s="81" t="n"/>
      <c r="D34" s="82" t="n">
        <v>8293.35</v>
      </c>
      <c r="E34" s="76" t="inlineStr">
        <is>
          <t>(</t>
        </is>
      </c>
      <c r="F34" s="82" t="n">
        <v>142.08</v>
      </c>
      <c r="G34" s="72" t="inlineStr">
        <is>
          <t>) тыс. руб.</t>
        </is>
      </c>
      <c r="H34" s="72" t="n"/>
      <c r="I34" s="79" t="n"/>
      <c r="J34" s="79" t="n"/>
      <c r="K34" s="4" t="n"/>
      <c r="L34" s="3" t="n"/>
      <c r="N34" s="4" t="n"/>
    </row>
    <row r="35" ht="19.35" customHeight="1">
      <c r="A35" s="79" t="n"/>
      <c r="B35" s="80" t="inlineStr">
        <is>
          <t>монтажных работ</t>
        </is>
      </c>
      <c r="C35" s="81" t="n"/>
      <c r="D35" s="82" t="n">
        <v>0</v>
      </c>
      <c r="E35" s="76" t="inlineStr">
        <is>
          <t>(</t>
        </is>
      </c>
      <c r="F35" s="82" t="n">
        <v>0</v>
      </c>
      <c r="G35" s="72" t="inlineStr">
        <is>
          <t>) тыс. руб.</t>
        </is>
      </c>
      <c r="H35" s="72" t="n"/>
      <c r="I35" s="79" t="n"/>
      <c r="J35" s="79" t="n"/>
      <c r="K35" s="4" t="n"/>
      <c r="L35" s="3" t="n"/>
      <c r="N35" s="4" t="n"/>
    </row>
    <row r="36" ht="19.35" customHeight="1">
      <c r="A36" s="79" t="n"/>
      <c r="B36" s="80" t="inlineStr">
        <is>
          <t>оборудования</t>
        </is>
      </c>
      <c r="C36" s="81" t="n"/>
      <c r="D36" s="82" t="n">
        <v>0</v>
      </c>
      <c r="E36" s="76" t="inlineStr">
        <is>
          <t>(</t>
        </is>
      </c>
      <c r="F36" s="82" t="n">
        <v>0</v>
      </c>
      <c r="G36" s="72" t="inlineStr">
        <is>
          <t>) тыс. руб.</t>
        </is>
      </c>
      <c r="H36" s="72" t="n"/>
      <c r="I36" s="79" t="n"/>
      <c r="J36" s="79" t="n"/>
      <c r="K36" s="4" t="n"/>
      <c r="L36" s="4" t="n"/>
      <c r="M36" s="4" t="n"/>
      <c r="N36" s="4" t="n"/>
    </row>
    <row r="37" ht="19.35" customHeight="1">
      <c r="A37" s="79" t="n"/>
      <c r="B37" s="80" t="inlineStr">
        <is>
          <t>прочих затрат</t>
        </is>
      </c>
      <c r="C37" s="81" t="n"/>
      <c r="D37" s="82" t="n">
        <v>0</v>
      </c>
      <c r="E37" s="76" t="inlineStr">
        <is>
          <t>(</t>
        </is>
      </c>
      <c r="F37" s="82" t="n">
        <v>0</v>
      </c>
      <c r="G37" s="72" t="inlineStr">
        <is>
          <t>) тыс. руб.</t>
        </is>
      </c>
      <c r="H37" s="72" t="n"/>
      <c r="I37" s="79" t="n"/>
      <c r="J37" s="79" t="n"/>
      <c r="K37" s="4" t="n"/>
      <c r="L37" s="3" t="n"/>
      <c r="N37" s="4" t="n"/>
    </row>
    <row r="38" ht="19.35" customHeight="1">
      <c r="A38" s="79" t="n"/>
      <c r="B38" s="79" t="n"/>
      <c r="C38" s="79" t="n"/>
      <c r="D38" s="79" t="n"/>
      <c r="E38" s="79" t="n"/>
      <c r="F38" s="79" t="n"/>
      <c r="G38" s="79" t="n"/>
      <c r="H38" s="79" t="n"/>
      <c r="I38" s="79" t="n"/>
      <c r="J38" s="79" t="n"/>
      <c r="K38" s="79" t="n"/>
      <c r="L38" s="79" t="n"/>
      <c r="M38" s="79" t="n"/>
      <c r="N38" s="79" t="n"/>
    </row>
    <row r="39" ht="55.35" customHeight="1">
      <c r="A39" s="14" t="inlineStr">
        <is>
          <t>№ п.п.</t>
        </is>
      </c>
      <c r="B39" s="83" t="inlineStr">
        <is>
          <t>Обоснование</t>
        </is>
      </c>
      <c r="C39" s="14" t="inlineStr">
        <is>
          <t>Наименование работ и затрат</t>
        </is>
      </c>
      <c r="D39" s="63" t="n"/>
      <c r="E39" s="84" t="n"/>
      <c r="F39" s="14" t="inlineStr">
        <is>
          <t>Единица измерения</t>
        </is>
      </c>
      <c r="G39" s="85" t="inlineStr">
        <is>
          <t>Количество</t>
        </is>
      </c>
      <c r="H39" s="63" t="n"/>
      <c r="I39" s="84" t="n"/>
      <c r="J39" s="8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63" t="n"/>
      <c r="L39" s="84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6" t="n"/>
      <c r="B40" s="86" t="n"/>
      <c r="C40" s="87" t="n"/>
      <c r="D40" s="56" t="n"/>
      <c r="E40" s="88" t="n"/>
      <c r="F40" s="86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6" t="n"/>
      <c r="N40" s="86" t="n"/>
    </row>
    <row r="41" ht="19.35" customHeight="1">
      <c r="A41" s="89" t="n">
        <v>1</v>
      </c>
      <c r="B41" s="90" t="n">
        <v>2</v>
      </c>
      <c r="C41" s="14" t="n">
        <v>3</v>
      </c>
      <c r="D41" s="59" t="n"/>
      <c r="E41" s="91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9" t="n">
        <v>12</v>
      </c>
    </row>
    <row r="42" ht="19.35" customHeight="1">
      <c r="A42" s="92" t="inlineStr">
        <is>
          <t>Раздел 1. Вырубка просеки</t>
        </is>
      </c>
      <c r="B42" s="269" t="n"/>
      <c r="C42" s="269" t="n"/>
      <c r="D42" s="269" t="n"/>
      <c r="E42" s="269" t="n"/>
      <c r="F42" s="269" t="n"/>
      <c r="G42" s="269" t="n"/>
      <c r="H42" s="269" t="n"/>
      <c r="I42" s="269" t="n"/>
      <c r="J42" s="269" t="n"/>
      <c r="K42" s="269" t="n"/>
      <c r="L42" s="269" t="n"/>
      <c r="M42" s="269" t="n"/>
      <c r="N42" s="270" t="n"/>
    </row>
    <row r="43" ht="19.35" customHeight="1">
      <c r="A43" s="94" t="inlineStr">
        <is>
          <t>Срезка и сгребание кустарников</t>
        </is>
      </c>
      <c r="B43" s="59" t="n"/>
      <c r="C43" s="59" t="n"/>
      <c r="D43" s="59" t="n"/>
      <c r="E43" s="59" t="n"/>
      <c r="F43" s="59" t="n"/>
      <c r="G43" s="59" t="n"/>
      <c r="H43" s="59" t="n"/>
      <c r="I43" s="59" t="n"/>
      <c r="J43" s="59" t="n"/>
      <c r="K43" s="59" t="n"/>
      <c r="L43" s="59" t="n"/>
      <c r="M43" s="59" t="n"/>
      <c r="N43" s="91" t="n"/>
    </row>
    <row r="44" ht="55.35" customHeight="1">
      <c r="A44" s="92" t="inlineStr">
        <is>
          <t>1</t>
        </is>
      </c>
      <c r="B44" s="95" t="inlineStr">
        <is>
          <t>ФЕР01-02-119-02</t>
        </is>
      </c>
      <c r="C44" s="96" t="inlineStr">
        <is>
          <t>Расчистка площадей от кустарника и мелколесья вручную: при средней поросли</t>
        </is>
      </c>
      <c r="D44" s="269" t="n"/>
      <c r="E44" s="270" t="n"/>
      <c r="F44" s="97" t="inlineStr">
        <is>
          <t>100 м2</t>
        </is>
      </c>
      <c r="G44" s="98" t="n">
        <v>741</v>
      </c>
      <c r="H44" s="99" t="n">
        <v>1</v>
      </c>
      <c r="I44" s="99" t="n">
        <v>741</v>
      </c>
      <c r="J44" s="98" t="n"/>
      <c r="K44" s="98" t="n"/>
      <c r="L44" s="98" t="n"/>
      <c r="M44" s="98" t="n"/>
      <c r="N44" s="98" t="n"/>
    </row>
    <row r="45" ht="19.35" customHeight="1">
      <c r="A45" s="100" t="n"/>
      <c r="B45" s="101" t="inlineStr">
        <is>
          <t>1</t>
        </is>
      </c>
      <c r="C45" s="102" t="inlineStr">
        <is>
          <t>ОТ</t>
        </is>
      </c>
      <c r="D45" s="269" t="n"/>
      <c r="E45" s="270" t="n"/>
      <c r="F45" s="103" t="n"/>
      <c r="G45" s="103" t="n"/>
      <c r="H45" s="103" t="n"/>
      <c r="I45" s="104" t="n"/>
      <c r="J45" s="105" t="n">
        <v>37.79</v>
      </c>
      <c r="K45" s="271" t="n">
        <v>1.2</v>
      </c>
      <c r="L45" s="107" t="n">
        <v>33602.87</v>
      </c>
      <c r="M45" s="105" t="n">
        <v>71.26000000000001</v>
      </c>
      <c r="N45" s="107" t="n">
        <v>2394540.52</v>
      </c>
    </row>
    <row r="46" ht="19.35" customHeight="1">
      <c r="A46" s="100" t="n"/>
      <c r="B46" s="108" t="n"/>
      <c r="C46" s="102" t="inlineStr">
        <is>
          <t>ЗТ</t>
        </is>
      </c>
      <c r="D46" s="269" t="n"/>
      <c r="E46" s="270" t="n"/>
      <c r="F46" s="109" t="inlineStr">
        <is>
          <t>чел.-ч</t>
        </is>
      </c>
      <c r="G46" s="105" t="n">
        <v>4.43</v>
      </c>
      <c r="H46" s="271" t="n">
        <v>1.2</v>
      </c>
      <c r="I46" s="276" t="n">
        <v>3939.156</v>
      </c>
      <c r="J46" s="104" t="n"/>
      <c r="K46" s="104" t="n"/>
      <c r="L46" s="104" t="n"/>
      <c r="M46" s="104" t="n"/>
      <c r="N46" s="104" t="n"/>
    </row>
    <row r="47" ht="19.35" customHeight="1">
      <c r="A47" s="100" t="n"/>
      <c r="B47" s="108" t="n"/>
      <c r="C47" s="102" t="inlineStr">
        <is>
          <t>Итого по расценке</t>
        </is>
      </c>
      <c r="D47" s="269" t="n"/>
      <c r="E47" s="270" t="n"/>
      <c r="F47" s="103" t="n"/>
      <c r="G47" s="111" t="n"/>
      <c r="H47" s="111" t="n"/>
      <c r="I47" s="104" t="n"/>
      <c r="J47" s="105" t="n">
        <v>37.79</v>
      </c>
      <c r="K47" s="104" t="n"/>
      <c r="L47" s="107" t="n">
        <v>33602.87</v>
      </c>
      <c r="M47" s="104" t="n"/>
      <c r="N47" s="112" t="n"/>
    </row>
    <row r="48" ht="19.35" customHeight="1">
      <c r="A48" s="100" t="n"/>
      <c r="B48" s="113" t="n"/>
      <c r="C48" s="102" t="inlineStr">
        <is>
          <t>ФОТ</t>
        </is>
      </c>
      <c r="D48" s="269" t="n"/>
      <c r="E48" s="270" t="n"/>
      <c r="F48" s="103" t="n"/>
      <c r="G48" s="111" t="n"/>
      <c r="H48" s="111" t="n"/>
      <c r="I48" s="104" t="n"/>
      <c r="J48" s="104" t="n"/>
      <c r="K48" s="104" t="n"/>
      <c r="L48" s="107" t="n">
        <v>33602.87</v>
      </c>
      <c r="M48" s="104" t="n"/>
      <c r="N48" s="107" t="n">
        <v>2394540.52</v>
      </c>
    </row>
    <row r="49" ht="42" customHeight="1">
      <c r="A49" s="100" t="n"/>
      <c r="B49" s="114" t="inlineStr">
        <is>
          <t>Пр/812-001.4-1</t>
        </is>
      </c>
      <c r="C49" s="102" t="inlineStr">
        <is>
          <t>НР Земляные работы по другим видам работ (подготовительным, сопутствующим, укрепительным)</t>
        </is>
      </c>
      <c r="D49" s="269" t="n"/>
      <c r="E49" s="270" t="n"/>
      <c r="F49" s="109" t="inlineStr">
        <is>
          <t>%</t>
        </is>
      </c>
      <c r="G49" s="115" t="n">
        <v>89</v>
      </c>
      <c r="H49" s="116" t="n"/>
      <c r="I49" s="115" t="n">
        <v>89</v>
      </c>
      <c r="J49" s="104" t="n"/>
      <c r="K49" s="104" t="n"/>
      <c r="L49" s="107" t="n">
        <v>29906.55</v>
      </c>
      <c r="M49" s="104" t="n"/>
      <c r="N49" s="117" t="n">
        <v>2131141.06</v>
      </c>
    </row>
    <row r="50" ht="42" customHeight="1">
      <c r="A50" s="100" t="n"/>
      <c r="B50" s="114" t="inlineStr">
        <is>
          <t>Пр/774-001.4</t>
        </is>
      </c>
      <c r="C50" s="102" t="inlineStr">
        <is>
          <t>СП Земляные работы по другим видам работ (подготовительным, сопутствующим, укрепительным)</t>
        </is>
      </c>
      <c r="D50" s="269" t="n"/>
      <c r="E50" s="270" t="n"/>
      <c r="F50" s="109" t="inlineStr">
        <is>
          <t>%</t>
        </is>
      </c>
      <c r="G50" s="115" t="n">
        <v>41</v>
      </c>
      <c r="H50" s="116" t="n"/>
      <c r="I50" s="115" t="n">
        <v>41</v>
      </c>
      <c r="J50" s="104" t="n"/>
      <c r="K50" s="104" t="n"/>
      <c r="L50" s="107" t="n">
        <v>13777.18</v>
      </c>
      <c r="M50" s="104" t="n"/>
      <c r="N50" s="107" t="n">
        <v>981761.61</v>
      </c>
    </row>
    <row r="51" ht="19.35" customHeight="1">
      <c r="A51" s="100" t="n"/>
      <c r="B51" s="113" t="n"/>
      <c r="C51" s="92" t="inlineStr">
        <is>
          <t>Всего по позиции</t>
        </is>
      </c>
      <c r="D51" s="269" t="n"/>
      <c r="E51" s="270" t="n"/>
      <c r="F51" s="104" t="n"/>
      <c r="G51" s="111" t="n"/>
      <c r="H51" s="111" t="n"/>
      <c r="I51" s="118" t="n"/>
      <c r="J51" s="118" t="n"/>
      <c r="K51" s="118" t="n"/>
      <c r="L51" s="119" t="n">
        <v>77286.60000000001</v>
      </c>
      <c r="M51" s="118" t="n"/>
      <c r="N51" s="98" t="n"/>
    </row>
    <row r="52" ht="19.35" customHeight="1">
      <c r="A52" s="94" t="inlineStr">
        <is>
          <t>Пролет 8-18,25-125</t>
        </is>
      </c>
      <c r="B52" s="59" t="n"/>
      <c r="C52" s="59" t="n"/>
      <c r="D52" s="59" t="n"/>
      <c r="E52" s="59" t="n"/>
      <c r="F52" s="59" t="n"/>
      <c r="G52" s="59" t="n"/>
      <c r="H52" s="59" t="n"/>
      <c r="I52" s="59" t="n"/>
      <c r="J52" s="59" t="n"/>
      <c r="K52" s="59" t="n"/>
      <c r="L52" s="59" t="n"/>
      <c r="M52" s="59" t="n"/>
      <c r="N52" s="91" t="n"/>
    </row>
    <row r="53" ht="55.35" customHeight="1">
      <c r="A53" s="92" t="inlineStr">
        <is>
          <t>2</t>
        </is>
      </c>
      <c r="B53" s="95" t="inlineStr">
        <is>
          <t>ФЕР01-02-099-01</t>
        </is>
      </c>
      <c r="C53" s="96" t="inlineStr">
        <is>
          <t>Валка деревьев мягких пород с корня, диаметр стволов: до 16 см</t>
        </is>
      </c>
      <c r="D53" s="269" t="n"/>
      <c r="E53" s="270" t="n"/>
      <c r="F53" s="97" t="inlineStr">
        <is>
          <t>100 шт</t>
        </is>
      </c>
      <c r="G53" s="98" t="n">
        <v>14.42</v>
      </c>
      <c r="H53" s="99" t="n">
        <v>1</v>
      </c>
      <c r="I53" s="120" t="n">
        <v>14.42</v>
      </c>
      <c r="J53" s="98" t="n"/>
      <c r="K53" s="98" t="n"/>
      <c r="L53" s="98" t="n"/>
      <c r="M53" s="98" t="n"/>
      <c r="N53" s="98" t="n"/>
    </row>
    <row r="54" ht="19.35" customHeight="1">
      <c r="A54" s="100" t="n"/>
      <c r="B54" s="101" t="inlineStr">
        <is>
          <t>1</t>
        </is>
      </c>
      <c r="C54" s="102" t="inlineStr">
        <is>
          <t>ОТ</t>
        </is>
      </c>
      <c r="D54" s="269" t="n"/>
      <c r="E54" s="270" t="n"/>
      <c r="F54" s="103" t="n"/>
      <c r="G54" s="103" t="n"/>
      <c r="H54" s="103" t="n"/>
      <c r="I54" s="104" t="n"/>
      <c r="J54" s="105" t="n">
        <v>48.97</v>
      </c>
      <c r="K54" s="271" t="n">
        <v>1.2</v>
      </c>
      <c r="L54" s="105" t="n">
        <v>847.38</v>
      </c>
      <c r="M54" s="105" t="n">
        <v>71.26000000000001</v>
      </c>
      <c r="N54" s="107" t="n">
        <v>60384.3</v>
      </c>
    </row>
    <row r="55" ht="19.35" customHeight="1">
      <c r="A55" s="100" t="n"/>
      <c r="B55" s="108" t="n"/>
      <c r="C55" s="102" t="inlineStr">
        <is>
          <t>ЗТ</t>
        </is>
      </c>
      <c r="D55" s="269" t="n"/>
      <c r="E55" s="270" t="n"/>
      <c r="F55" s="109" t="inlineStr">
        <is>
          <t>чел.-ч</t>
        </is>
      </c>
      <c r="G55" s="105" t="n">
        <v>5.21</v>
      </c>
      <c r="H55" s="271" t="n">
        <v>1.2</v>
      </c>
      <c r="I55" s="275" t="n">
        <v>90.15384</v>
      </c>
      <c r="J55" s="104" t="n"/>
      <c r="K55" s="104" t="n"/>
      <c r="L55" s="104" t="n"/>
      <c r="M55" s="104" t="n"/>
      <c r="N55" s="104" t="n"/>
    </row>
    <row r="56" ht="19.35" customHeight="1">
      <c r="A56" s="100" t="n"/>
      <c r="B56" s="108" t="n"/>
      <c r="C56" s="102" t="inlineStr">
        <is>
          <t>Итого по расценке</t>
        </is>
      </c>
      <c r="D56" s="269" t="n"/>
      <c r="E56" s="270" t="n"/>
      <c r="F56" s="103" t="n"/>
      <c r="G56" s="111" t="n"/>
      <c r="H56" s="111" t="n"/>
      <c r="I56" s="104" t="n"/>
      <c r="J56" s="105" t="n">
        <v>48.97</v>
      </c>
      <c r="K56" s="104" t="n"/>
      <c r="L56" s="105" t="n">
        <v>847.38</v>
      </c>
      <c r="M56" s="104" t="n"/>
      <c r="N56" s="112" t="n"/>
    </row>
    <row r="57" ht="19.35" customHeight="1">
      <c r="A57" s="100" t="n"/>
      <c r="B57" s="113" t="n"/>
      <c r="C57" s="102" t="inlineStr">
        <is>
          <t>ФОТ</t>
        </is>
      </c>
      <c r="D57" s="269" t="n"/>
      <c r="E57" s="270" t="n"/>
      <c r="F57" s="103" t="n"/>
      <c r="G57" s="111" t="n"/>
      <c r="H57" s="111" t="n"/>
      <c r="I57" s="104" t="n"/>
      <c r="J57" s="104" t="n"/>
      <c r="K57" s="104" t="n"/>
      <c r="L57" s="105" t="n">
        <v>847.38</v>
      </c>
      <c r="M57" s="104" t="n"/>
      <c r="N57" s="107" t="n">
        <v>60384.3</v>
      </c>
    </row>
    <row r="58" ht="42" customHeight="1">
      <c r="A58" s="100" t="n"/>
      <c r="B58" s="114" t="inlineStr">
        <is>
          <t>Пр/812-001.4-1</t>
        </is>
      </c>
      <c r="C58" s="102" t="inlineStr">
        <is>
          <t>НР Земляные работы по другим видам работ (подготовительным, сопутствующим, укрепительным)</t>
        </is>
      </c>
      <c r="D58" s="269" t="n"/>
      <c r="E58" s="270" t="n"/>
      <c r="F58" s="109" t="inlineStr">
        <is>
          <t>%</t>
        </is>
      </c>
      <c r="G58" s="115" t="n">
        <v>89</v>
      </c>
      <c r="H58" s="116" t="n"/>
      <c r="I58" s="115" t="n">
        <v>89</v>
      </c>
      <c r="J58" s="104" t="n"/>
      <c r="K58" s="104" t="n"/>
      <c r="L58" s="105" t="n">
        <v>754.17</v>
      </c>
      <c r="M58" s="104" t="n"/>
      <c r="N58" s="117" t="n">
        <v>53742.03</v>
      </c>
    </row>
    <row r="59" ht="42" customHeight="1">
      <c r="A59" s="100" t="n"/>
      <c r="B59" s="114" t="inlineStr">
        <is>
          <t>Пр/774-001.4</t>
        </is>
      </c>
      <c r="C59" s="102" t="inlineStr">
        <is>
          <t>СП Земляные работы по другим видам работ (подготовительным, сопутствующим, укрепительным)</t>
        </is>
      </c>
      <c r="D59" s="269" t="n"/>
      <c r="E59" s="270" t="n"/>
      <c r="F59" s="109" t="inlineStr">
        <is>
          <t>%</t>
        </is>
      </c>
      <c r="G59" s="115" t="n">
        <v>41</v>
      </c>
      <c r="H59" s="116" t="n"/>
      <c r="I59" s="115" t="n">
        <v>41</v>
      </c>
      <c r="J59" s="104" t="n"/>
      <c r="K59" s="104" t="n"/>
      <c r="L59" s="105" t="n">
        <v>347.43</v>
      </c>
      <c r="M59" s="104" t="n"/>
      <c r="N59" s="107" t="n">
        <v>24757.56</v>
      </c>
    </row>
    <row r="60" ht="19.35" customHeight="1">
      <c r="A60" s="100" t="n"/>
      <c r="B60" s="113" t="n"/>
      <c r="C60" s="92" t="inlineStr">
        <is>
          <t>Всего по позиции</t>
        </is>
      </c>
      <c r="D60" s="269" t="n"/>
      <c r="E60" s="270" t="n"/>
      <c r="F60" s="104" t="n"/>
      <c r="G60" s="111" t="n"/>
      <c r="H60" s="111" t="n"/>
      <c r="I60" s="118" t="n"/>
      <c r="J60" s="118" t="n"/>
      <c r="K60" s="118" t="n"/>
      <c r="L60" s="119" t="n">
        <v>1948.98</v>
      </c>
      <c r="M60" s="118" t="n"/>
      <c r="N60" s="98" t="n"/>
    </row>
    <row r="61" ht="55.35" customHeight="1">
      <c r="A61" s="92" t="inlineStr">
        <is>
          <t>3</t>
        </is>
      </c>
      <c r="B61" s="95" t="inlineStr">
        <is>
          <t>ФЕР01-02-099-04</t>
        </is>
      </c>
      <c r="C61" s="96" t="inlineStr">
        <is>
          <t>Валка деревьев мягких пород с корня, диаметр стволов: до 28 см</t>
        </is>
      </c>
      <c r="D61" s="269" t="n"/>
      <c r="E61" s="270" t="n"/>
      <c r="F61" s="97" t="inlineStr">
        <is>
          <t>100 шт</t>
        </is>
      </c>
      <c r="G61" s="98" t="n">
        <v>6.57</v>
      </c>
      <c r="H61" s="99" t="n">
        <v>1</v>
      </c>
      <c r="I61" s="120" t="n">
        <v>6.57</v>
      </c>
      <c r="J61" s="98" t="n"/>
      <c r="K61" s="98" t="n"/>
      <c r="L61" s="98" t="n"/>
      <c r="M61" s="98" t="n"/>
      <c r="N61" s="98" t="n"/>
    </row>
    <row r="62" ht="19.35" customHeight="1">
      <c r="A62" s="100" t="n"/>
      <c r="B62" s="101" t="inlineStr">
        <is>
          <t>1</t>
        </is>
      </c>
      <c r="C62" s="102" t="inlineStr">
        <is>
          <t>ОТ</t>
        </is>
      </c>
      <c r="D62" s="269" t="n"/>
      <c r="E62" s="270" t="n"/>
      <c r="F62" s="103" t="n"/>
      <c r="G62" s="103" t="n"/>
      <c r="H62" s="103" t="n"/>
      <c r="I62" s="104" t="n"/>
      <c r="J62" s="105" t="n">
        <v>94.94</v>
      </c>
      <c r="K62" s="271" t="n">
        <v>1.2</v>
      </c>
      <c r="L62" s="105" t="n">
        <v>748.51</v>
      </c>
      <c r="M62" s="105" t="n">
        <v>71.26000000000001</v>
      </c>
      <c r="N62" s="107" t="n">
        <v>53338.82</v>
      </c>
    </row>
    <row r="63" ht="19.35" customHeight="1">
      <c r="A63" s="100" t="n"/>
      <c r="B63" s="108" t="n"/>
      <c r="C63" s="102" t="inlineStr">
        <is>
          <t>ЗТ</t>
        </is>
      </c>
      <c r="D63" s="269" t="n"/>
      <c r="E63" s="270" t="n"/>
      <c r="F63" s="109" t="inlineStr">
        <is>
          <t>чел.-ч</t>
        </is>
      </c>
      <c r="G63" s="274" t="n">
        <v>10.1</v>
      </c>
      <c r="H63" s="271" t="n">
        <v>1.2</v>
      </c>
      <c r="I63" s="273" t="n">
        <v>79.6284</v>
      </c>
      <c r="J63" s="104" t="n"/>
      <c r="K63" s="104" t="n"/>
      <c r="L63" s="104" t="n"/>
      <c r="M63" s="104" t="n"/>
      <c r="N63" s="104" t="n"/>
    </row>
    <row r="64" ht="19.35" customHeight="1">
      <c r="A64" s="100" t="n"/>
      <c r="B64" s="108" t="n"/>
      <c r="C64" s="102" t="inlineStr">
        <is>
          <t>Итого по расценке</t>
        </is>
      </c>
      <c r="D64" s="269" t="n"/>
      <c r="E64" s="270" t="n"/>
      <c r="F64" s="103" t="n"/>
      <c r="G64" s="111" t="n"/>
      <c r="H64" s="111" t="n"/>
      <c r="I64" s="104" t="n"/>
      <c r="J64" s="105" t="n">
        <v>94.94</v>
      </c>
      <c r="K64" s="104" t="n"/>
      <c r="L64" s="105" t="n">
        <v>748.51</v>
      </c>
      <c r="M64" s="104" t="n"/>
      <c r="N64" s="112" t="n"/>
    </row>
    <row r="65" ht="19.35" customHeight="1">
      <c r="A65" s="100" t="n"/>
      <c r="B65" s="113" t="n"/>
      <c r="C65" s="102" t="inlineStr">
        <is>
          <t>ФОТ</t>
        </is>
      </c>
      <c r="D65" s="269" t="n"/>
      <c r="E65" s="270" t="n"/>
      <c r="F65" s="103" t="n"/>
      <c r="G65" s="111" t="n"/>
      <c r="H65" s="111" t="n"/>
      <c r="I65" s="104" t="n"/>
      <c r="J65" s="104" t="n"/>
      <c r="K65" s="104" t="n"/>
      <c r="L65" s="105" t="n">
        <v>748.51</v>
      </c>
      <c r="M65" s="104" t="n"/>
      <c r="N65" s="107" t="n">
        <v>53338.82</v>
      </c>
    </row>
    <row r="66" ht="42" customHeight="1">
      <c r="A66" s="100" t="n"/>
      <c r="B66" s="114" t="inlineStr">
        <is>
          <t>Пр/812-001.4-1</t>
        </is>
      </c>
      <c r="C66" s="102" t="inlineStr">
        <is>
          <t>НР Земляные работы по другим видам работ (подготовительным, сопутствующим, укрепительным)</t>
        </is>
      </c>
      <c r="D66" s="269" t="n"/>
      <c r="E66" s="270" t="n"/>
      <c r="F66" s="109" t="inlineStr">
        <is>
          <t>%</t>
        </is>
      </c>
      <c r="G66" s="115" t="n">
        <v>89</v>
      </c>
      <c r="H66" s="116" t="n"/>
      <c r="I66" s="115" t="n">
        <v>89</v>
      </c>
      <c r="J66" s="104" t="n"/>
      <c r="K66" s="104" t="n"/>
      <c r="L66" s="105" t="n">
        <v>666.17</v>
      </c>
      <c r="M66" s="104" t="n"/>
      <c r="N66" s="117" t="n">
        <v>47471.55</v>
      </c>
    </row>
    <row r="67" ht="42" customHeight="1">
      <c r="A67" s="100" t="n"/>
      <c r="B67" s="114" t="inlineStr">
        <is>
          <t>Пр/774-001.4</t>
        </is>
      </c>
      <c r="C67" s="102" t="inlineStr">
        <is>
          <t>СП Земляные работы по другим видам работ (подготовительным, сопутствующим, укрепительным)</t>
        </is>
      </c>
      <c r="D67" s="269" t="n"/>
      <c r="E67" s="270" t="n"/>
      <c r="F67" s="109" t="inlineStr">
        <is>
          <t>%</t>
        </is>
      </c>
      <c r="G67" s="115" t="n">
        <v>41</v>
      </c>
      <c r="H67" s="116" t="n"/>
      <c r="I67" s="115" t="n">
        <v>41</v>
      </c>
      <c r="J67" s="104" t="n"/>
      <c r="K67" s="104" t="n"/>
      <c r="L67" s="105" t="n">
        <v>306.89</v>
      </c>
      <c r="M67" s="104" t="n"/>
      <c r="N67" s="107" t="n">
        <v>21868.92</v>
      </c>
    </row>
    <row r="68" ht="19.35" customHeight="1">
      <c r="A68" s="100" t="n"/>
      <c r="B68" s="113" t="n"/>
      <c r="C68" s="92" t="inlineStr">
        <is>
          <t>Всего по позиции</t>
        </is>
      </c>
      <c r="D68" s="269" t="n"/>
      <c r="E68" s="270" t="n"/>
      <c r="F68" s="104" t="n"/>
      <c r="G68" s="111" t="n"/>
      <c r="H68" s="111" t="n"/>
      <c r="I68" s="118" t="n"/>
      <c r="J68" s="118" t="n"/>
      <c r="K68" s="118" t="n"/>
      <c r="L68" s="119" t="n">
        <v>1721.57</v>
      </c>
      <c r="M68" s="118" t="n"/>
      <c r="N68" s="98" t="n"/>
    </row>
    <row r="69" ht="55.35" customHeight="1">
      <c r="A69" s="92" t="inlineStr">
        <is>
          <t>4</t>
        </is>
      </c>
      <c r="B69" s="95" t="inlineStr">
        <is>
          <t>ФЕР01-02-099-05</t>
        </is>
      </c>
      <c r="C69" s="96" t="inlineStr">
        <is>
          <t>Валка деревьев мягких пород с корня, диаметр стволов: до 32 см</t>
        </is>
      </c>
      <c r="D69" s="269" t="n"/>
      <c r="E69" s="270" t="n"/>
      <c r="F69" s="97" t="inlineStr">
        <is>
          <t>100 шт</t>
        </is>
      </c>
      <c r="G69" s="98" t="n">
        <v>0.38</v>
      </c>
      <c r="H69" s="99" t="n">
        <v>1</v>
      </c>
      <c r="I69" s="120" t="n">
        <v>0.38</v>
      </c>
      <c r="J69" s="98" t="n"/>
      <c r="K69" s="98" t="n"/>
      <c r="L69" s="98" t="n"/>
      <c r="M69" s="98" t="n"/>
      <c r="N69" s="98" t="n"/>
    </row>
    <row r="70" ht="19.35" customHeight="1">
      <c r="A70" s="100" t="n"/>
      <c r="B70" s="101" t="inlineStr">
        <is>
          <t>1</t>
        </is>
      </c>
      <c r="C70" s="102" t="inlineStr">
        <is>
          <t>ОТ</t>
        </is>
      </c>
      <c r="D70" s="269" t="n"/>
      <c r="E70" s="270" t="n"/>
      <c r="F70" s="103" t="n"/>
      <c r="G70" s="103" t="n"/>
      <c r="H70" s="103" t="n"/>
      <c r="I70" s="104" t="n"/>
      <c r="J70" s="105" t="n">
        <v>125.96</v>
      </c>
      <c r="K70" s="271" t="n">
        <v>1.2</v>
      </c>
      <c r="L70" s="105" t="n">
        <v>57.44</v>
      </c>
      <c r="M70" s="105" t="n">
        <v>71.26000000000001</v>
      </c>
      <c r="N70" s="107" t="n">
        <v>4093.17</v>
      </c>
    </row>
    <row r="71" ht="19.35" customHeight="1">
      <c r="A71" s="100" t="n"/>
      <c r="B71" s="108" t="n"/>
      <c r="C71" s="102" t="inlineStr">
        <is>
          <t>ЗТ</t>
        </is>
      </c>
      <c r="D71" s="269" t="n"/>
      <c r="E71" s="270" t="n"/>
      <c r="F71" s="109" t="inlineStr">
        <is>
          <t>чел.-ч</t>
        </is>
      </c>
      <c r="G71" s="274" t="n">
        <v>13.4</v>
      </c>
      <c r="H71" s="271" t="n">
        <v>1.2</v>
      </c>
      <c r="I71" s="273" t="n">
        <v>6.1104</v>
      </c>
      <c r="J71" s="104" t="n"/>
      <c r="K71" s="104" t="n"/>
      <c r="L71" s="104" t="n"/>
      <c r="M71" s="104" t="n"/>
      <c r="N71" s="104" t="n"/>
    </row>
    <row r="72" ht="19.35" customHeight="1">
      <c r="A72" s="100" t="n"/>
      <c r="B72" s="108" t="n"/>
      <c r="C72" s="102" t="inlineStr">
        <is>
          <t>Итого по расценке</t>
        </is>
      </c>
      <c r="D72" s="269" t="n"/>
      <c r="E72" s="270" t="n"/>
      <c r="F72" s="103" t="n"/>
      <c r="G72" s="111" t="n"/>
      <c r="H72" s="111" t="n"/>
      <c r="I72" s="104" t="n"/>
      <c r="J72" s="105" t="n">
        <v>125.96</v>
      </c>
      <c r="K72" s="104" t="n"/>
      <c r="L72" s="105" t="n">
        <v>57.44</v>
      </c>
      <c r="M72" s="104" t="n"/>
      <c r="N72" s="112" t="n"/>
    </row>
    <row r="73" ht="19.35" customHeight="1">
      <c r="A73" s="100" t="n"/>
      <c r="B73" s="113" t="n"/>
      <c r="C73" s="102" t="inlineStr">
        <is>
          <t>ФОТ</t>
        </is>
      </c>
      <c r="D73" s="269" t="n"/>
      <c r="E73" s="270" t="n"/>
      <c r="F73" s="103" t="n"/>
      <c r="G73" s="111" t="n"/>
      <c r="H73" s="111" t="n"/>
      <c r="I73" s="104" t="n"/>
      <c r="J73" s="104" t="n"/>
      <c r="K73" s="104" t="n"/>
      <c r="L73" s="105" t="n">
        <v>57.44</v>
      </c>
      <c r="M73" s="104" t="n"/>
      <c r="N73" s="107" t="n">
        <v>4093.17</v>
      </c>
    </row>
    <row r="74" ht="42" customHeight="1">
      <c r="A74" s="100" t="n"/>
      <c r="B74" s="114" t="inlineStr">
        <is>
          <t>Пр/812-001.4-1</t>
        </is>
      </c>
      <c r="C74" s="102" t="inlineStr">
        <is>
          <t>НР Земляные работы по другим видам работ (подготовительным, сопутствующим, укрепительным)</t>
        </is>
      </c>
      <c r="D74" s="269" t="n"/>
      <c r="E74" s="270" t="n"/>
      <c r="F74" s="109" t="inlineStr">
        <is>
          <t>%</t>
        </is>
      </c>
      <c r="G74" s="115" t="n">
        <v>89</v>
      </c>
      <c r="H74" s="116" t="n"/>
      <c r="I74" s="115" t="n">
        <v>89</v>
      </c>
      <c r="J74" s="104" t="n"/>
      <c r="K74" s="104" t="n"/>
      <c r="L74" s="105" t="n">
        <v>51.12</v>
      </c>
      <c r="M74" s="104" t="n"/>
      <c r="N74" s="117" t="n">
        <v>3642.92</v>
      </c>
    </row>
    <row r="75" ht="42" customHeight="1">
      <c r="A75" s="100" t="n"/>
      <c r="B75" s="114" t="inlineStr">
        <is>
          <t>Пр/774-001.4</t>
        </is>
      </c>
      <c r="C75" s="102" t="inlineStr">
        <is>
          <t>СП Земляные работы по другим видам работ (подготовительным, сопутствующим, укрепительным)</t>
        </is>
      </c>
      <c r="D75" s="269" t="n"/>
      <c r="E75" s="270" t="n"/>
      <c r="F75" s="109" t="inlineStr">
        <is>
          <t>%</t>
        </is>
      </c>
      <c r="G75" s="115" t="n">
        <v>41</v>
      </c>
      <c r="H75" s="116" t="n"/>
      <c r="I75" s="115" t="n">
        <v>41</v>
      </c>
      <c r="J75" s="104" t="n"/>
      <c r="K75" s="104" t="n"/>
      <c r="L75" s="105" t="n">
        <v>23.55</v>
      </c>
      <c r="M75" s="104" t="n"/>
      <c r="N75" s="107" t="n">
        <v>1678.2</v>
      </c>
    </row>
    <row r="76" ht="19.35" customHeight="1">
      <c r="A76" s="100" t="n"/>
      <c r="B76" s="113" t="n"/>
      <c r="C76" s="92" t="inlineStr">
        <is>
          <t>Всего по позиции</t>
        </is>
      </c>
      <c r="D76" s="269" t="n"/>
      <c r="E76" s="270" t="n"/>
      <c r="F76" s="104" t="n"/>
      <c r="G76" s="111" t="n"/>
      <c r="H76" s="111" t="n"/>
      <c r="I76" s="118" t="n"/>
      <c r="J76" s="118" t="n"/>
      <c r="K76" s="118" t="n"/>
      <c r="L76" s="120" t="n">
        <v>132.11</v>
      </c>
      <c r="M76" s="118" t="n"/>
      <c r="N76" s="98" t="n"/>
    </row>
    <row r="77" ht="55.35" customHeight="1">
      <c r="A77" s="92" t="inlineStr">
        <is>
          <t>5</t>
        </is>
      </c>
      <c r="B77" s="95" t="inlineStr">
        <is>
          <t>ФЕР01-02-099-07</t>
        </is>
      </c>
      <c r="C77" s="96" t="inlineStr">
        <is>
          <t>Валка деревьев твердых пород и лиственницы с корня, диаметр стволов: до 16 см</t>
        </is>
      </c>
      <c r="D77" s="269" t="n"/>
      <c r="E77" s="270" t="n"/>
      <c r="F77" s="97" t="inlineStr">
        <is>
          <t>100 шт</t>
        </is>
      </c>
      <c r="G77" s="98" t="n">
        <v>5.16</v>
      </c>
      <c r="H77" s="99" t="n">
        <v>1</v>
      </c>
      <c r="I77" s="120" t="n">
        <v>5.16</v>
      </c>
      <c r="J77" s="98" t="n"/>
      <c r="K77" s="98" t="n"/>
      <c r="L77" s="98" t="n"/>
      <c r="M77" s="98" t="n"/>
      <c r="N77" s="98" t="n"/>
    </row>
    <row r="78" ht="19.35" customHeight="1">
      <c r="A78" s="100" t="n"/>
      <c r="B78" s="101" t="inlineStr">
        <is>
          <t>1</t>
        </is>
      </c>
      <c r="C78" s="102" t="inlineStr">
        <is>
          <t>ОТ</t>
        </is>
      </c>
      <c r="D78" s="269" t="n"/>
      <c r="E78" s="270" t="n"/>
      <c r="F78" s="103" t="n"/>
      <c r="G78" s="103" t="n"/>
      <c r="H78" s="103" t="n"/>
      <c r="I78" s="104" t="n"/>
      <c r="J78" s="105" t="n">
        <v>59.22</v>
      </c>
      <c r="K78" s="271" t="n">
        <v>1.2</v>
      </c>
      <c r="L78" s="105" t="n">
        <v>366.69</v>
      </c>
      <c r="M78" s="105" t="n">
        <v>71.26000000000001</v>
      </c>
      <c r="N78" s="107" t="n">
        <v>26130.33</v>
      </c>
    </row>
    <row r="79" ht="19.35" customHeight="1">
      <c r="A79" s="100" t="n"/>
      <c r="B79" s="108" t="n"/>
      <c r="C79" s="102" t="inlineStr">
        <is>
          <t>ЗТ</t>
        </is>
      </c>
      <c r="D79" s="269" t="n"/>
      <c r="E79" s="270" t="n"/>
      <c r="F79" s="109" t="inlineStr">
        <is>
          <t>чел.-ч</t>
        </is>
      </c>
      <c r="G79" s="274" t="n">
        <v>6.3</v>
      </c>
      <c r="H79" s="271" t="n">
        <v>1.2</v>
      </c>
      <c r="I79" s="273" t="n">
        <v>39.0096</v>
      </c>
      <c r="J79" s="104" t="n"/>
      <c r="K79" s="104" t="n"/>
      <c r="L79" s="104" t="n"/>
      <c r="M79" s="104" t="n"/>
      <c r="N79" s="104" t="n"/>
    </row>
    <row r="80" ht="19.35" customHeight="1">
      <c r="A80" s="100" t="n"/>
      <c r="B80" s="108" t="n"/>
      <c r="C80" s="102" t="inlineStr">
        <is>
          <t>Итого по расценке</t>
        </is>
      </c>
      <c r="D80" s="269" t="n"/>
      <c r="E80" s="270" t="n"/>
      <c r="F80" s="103" t="n"/>
      <c r="G80" s="111" t="n"/>
      <c r="H80" s="111" t="n"/>
      <c r="I80" s="104" t="n"/>
      <c r="J80" s="105" t="n">
        <v>59.22</v>
      </c>
      <c r="K80" s="104" t="n"/>
      <c r="L80" s="105" t="n">
        <v>366.69</v>
      </c>
      <c r="M80" s="104" t="n"/>
      <c r="N80" s="112" t="n"/>
    </row>
    <row r="81" ht="19.35" customHeight="1">
      <c r="A81" s="100" t="n"/>
      <c r="B81" s="113" t="n"/>
      <c r="C81" s="102" t="inlineStr">
        <is>
          <t>ФОТ</t>
        </is>
      </c>
      <c r="D81" s="269" t="n"/>
      <c r="E81" s="270" t="n"/>
      <c r="F81" s="103" t="n"/>
      <c r="G81" s="111" t="n"/>
      <c r="H81" s="111" t="n"/>
      <c r="I81" s="104" t="n"/>
      <c r="J81" s="104" t="n"/>
      <c r="K81" s="104" t="n"/>
      <c r="L81" s="105" t="n">
        <v>366.69</v>
      </c>
      <c r="M81" s="104" t="n"/>
      <c r="N81" s="107" t="n">
        <v>26130.33</v>
      </c>
    </row>
    <row r="82" ht="42" customHeight="1">
      <c r="A82" s="100" t="n"/>
      <c r="B82" s="114" t="inlineStr">
        <is>
          <t>Пр/812-001.4-1</t>
        </is>
      </c>
      <c r="C82" s="102" t="inlineStr">
        <is>
          <t>НР Земляные работы по другим видам работ (подготовительным, сопутствующим, укрепительным)</t>
        </is>
      </c>
      <c r="D82" s="269" t="n"/>
      <c r="E82" s="270" t="n"/>
      <c r="F82" s="109" t="inlineStr">
        <is>
          <t>%</t>
        </is>
      </c>
      <c r="G82" s="115" t="n">
        <v>89</v>
      </c>
      <c r="H82" s="116" t="n"/>
      <c r="I82" s="115" t="n">
        <v>89</v>
      </c>
      <c r="J82" s="104" t="n"/>
      <c r="K82" s="104" t="n"/>
      <c r="L82" s="105" t="n">
        <v>326.35</v>
      </c>
      <c r="M82" s="104" t="n"/>
      <c r="N82" s="117" t="n">
        <v>23255.99</v>
      </c>
    </row>
    <row r="83" ht="42" customHeight="1">
      <c r="A83" s="100" t="n"/>
      <c r="B83" s="114" t="inlineStr">
        <is>
          <t>Пр/774-001.4</t>
        </is>
      </c>
      <c r="C83" s="102" t="inlineStr">
        <is>
          <t>СП Земляные работы по другим видам работ (подготовительным, сопутствующим, укрепительным)</t>
        </is>
      </c>
      <c r="D83" s="269" t="n"/>
      <c r="E83" s="270" t="n"/>
      <c r="F83" s="109" t="inlineStr">
        <is>
          <t>%</t>
        </is>
      </c>
      <c r="G83" s="115" t="n">
        <v>41</v>
      </c>
      <c r="H83" s="116" t="n"/>
      <c r="I83" s="115" t="n">
        <v>41</v>
      </c>
      <c r="J83" s="104" t="n"/>
      <c r="K83" s="104" t="n"/>
      <c r="L83" s="105" t="n">
        <v>150.34</v>
      </c>
      <c r="M83" s="104" t="n"/>
      <c r="N83" s="107" t="n">
        <v>10713.44</v>
      </c>
    </row>
    <row r="84" ht="19.35" customHeight="1">
      <c r="A84" s="100" t="n"/>
      <c r="B84" s="113" t="n"/>
      <c r="C84" s="92" t="inlineStr">
        <is>
          <t>Всего по позиции</t>
        </is>
      </c>
      <c r="D84" s="269" t="n"/>
      <c r="E84" s="270" t="n"/>
      <c r="F84" s="104" t="n"/>
      <c r="G84" s="111" t="n"/>
      <c r="H84" s="111" t="n"/>
      <c r="I84" s="118" t="n"/>
      <c r="J84" s="118" t="n"/>
      <c r="K84" s="118" t="n"/>
      <c r="L84" s="120" t="n">
        <v>843.38</v>
      </c>
      <c r="M84" s="118" t="n"/>
      <c r="N84" s="98" t="n"/>
    </row>
    <row r="85" ht="55.35" customHeight="1">
      <c r="A85" s="92" t="inlineStr">
        <is>
          <t>6</t>
        </is>
      </c>
      <c r="B85" s="95" t="inlineStr">
        <is>
          <t>ФЕР01-02-099-10</t>
        </is>
      </c>
      <c r="C85" s="96" t="inlineStr">
        <is>
          <t>Валка деревьев твердых пород и лиственницы с корня, диаметр стволов: до 28 см</t>
        </is>
      </c>
      <c r="D85" s="269" t="n"/>
      <c r="E85" s="270" t="n"/>
      <c r="F85" s="97" t="inlineStr">
        <is>
          <t>100 шт</t>
        </is>
      </c>
      <c r="G85" s="98" t="n">
        <v>2.25</v>
      </c>
      <c r="H85" s="99" t="n">
        <v>1</v>
      </c>
      <c r="I85" s="120" t="n">
        <v>2.25</v>
      </c>
      <c r="J85" s="98" t="n"/>
      <c r="K85" s="98" t="n"/>
      <c r="L85" s="98" t="n"/>
      <c r="M85" s="98" t="n"/>
      <c r="N85" s="98" t="n"/>
    </row>
    <row r="86" ht="19.35" customHeight="1">
      <c r="A86" s="100" t="n"/>
      <c r="B86" s="101" t="inlineStr">
        <is>
          <t>1</t>
        </is>
      </c>
      <c r="C86" s="102" t="inlineStr">
        <is>
          <t>ОТ</t>
        </is>
      </c>
      <c r="D86" s="269" t="n"/>
      <c r="E86" s="270" t="n"/>
      <c r="F86" s="103" t="n"/>
      <c r="G86" s="103" t="n"/>
      <c r="H86" s="103" t="n"/>
      <c r="I86" s="104" t="n"/>
      <c r="J86" s="105" t="n">
        <v>115.62</v>
      </c>
      <c r="K86" s="271" t="n">
        <v>1.2</v>
      </c>
      <c r="L86" s="105" t="n">
        <v>312.17</v>
      </c>
      <c r="M86" s="105" t="n">
        <v>71.26000000000001</v>
      </c>
      <c r="N86" s="107" t="n">
        <v>22245.23</v>
      </c>
    </row>
    <row r="87" ht="19.35" customHeight="1">
      <c r="A87" s="100" t="n"/>
      <c r="B87" s="108" t="n"/>
      <c r="C87" s="102" t="inlineStr">
        <is>
          <t>ЗТ</t>
        </is>
      </c>
      <c r="D87" s="269" t="n"/>
      <c r="E87" s="270" t="n"/>
      <c r="F87" s="109" t="inlineStr">
        <is>
          <t>чел.-ч</t>
        </is>
      </c>
      <c r="G87" s="274" t="n">
        <v>12.3</v>
      </c>
      <c r="H87" s="271" t="n">
        <v>1.2</v>
      </c>
      <c r="I87" s="105" t="n">
        <v>33.21</v>
      </c>
      <c r="J87" s="104" t="n"/>
      <c r="K87" s="104" t="n"/>
      <c r="L87" s="104" t="n"/>
      <c r="M87" s="104" t="n"/>
      <c r="N87" s="104" t="n"/>
    </row>
    <row r="88" ht="19.35" customHeight="1">
      <c r="A88" s="100" t="n"/>
      <c r="B88" s="108" t="n"/>
      <c r="C88" s="102" t="inlineStr">
        <is>
          <t>Итого по расценке</t>
        </is>
      </c>
      <c r="D88" s="269" t="n"/>
      <c r="E88" s="270" t="n"/>
      <c r="F88" s="103" t="n"/>
      <c r="G88" s="111" t="n"/>
      <c r="H88" s="111" t="n"/>
      <c r="I88" s="104" t="n"/>
      <c r="J88" s="105" t="n">
        <v>115.62</v>
      </c>
      <c r="K88" s="104" t="n"/>
      <c r="L88" s="105" t="n">
        <v>312.17</v>
      </c>
      <c r="M88" s="104" t="n"/>
      <c r="N88" s="112" t="n"/>
    </row>
    <row r="89" ht="19.35" customHeight="1">
      <c r="A89" s="100" t="n"/>
      <c r="B89" s="113" t="n"/>
      <c r="C89" s="102" t="inlineStr">
        <is>
          <t>ФОТ</t>
        </is>
      </c>
      <c r="D89" s="269" t="n"/>
      <c r="E89" s="270" t="n"/>
      <c r="F89" s="103" t="n"/>
      <c r="G89" s="111" t="n"/>
      <c r="H89" s="111" t="n"/>
      <c r="I89" s="104" t="n"/>
      <c r="J89" s="104" t="n"/>
      <c r="K89" s="104" t="n"/>
      <c r="L89" s="105" t="n">
        <v>312.17</v>
      </c>
      <c r="M89" s="104" t="n"/>
      <c r="N89" s="107" t="n">
        <v>22245.23</v>
      </c>
    </row>
    <row r="90" ht="42" customHeight="1">
      <c r="A90" s="100" t="n"/>
      <c r="B90" s="114" t="inlineStr">
        <is>
          <t>Пр/812-001.4-1</t>
        </is>
      </c>
      <c r="C90" s="102" t="inlineStr">
        <is>
          <t>НР Земляные работы по другим видам работ (подготовительным, сопутствующим, укрепительным)</t>
        </is>
      </c>
      <c r="D90" s="269" t="n"/>
      <c r="E90" s="270" t="n"/>
      <c r="F90" s="109" t="inlineStr">
        <is>
          <t>%</t>
        </is>
      </c>
      <c r="G90" s="115" t="n">
        <v>89</v>
      </c>
      <c r="H90" s="116" t="n"/>
      <c r="I90" s="115" t="n">
        <v>89</v>
      </c>
      <c r="J90" s="104" t="n"/>
      <c r="K90" s="104" t="n"/>
      <c r="L90" s="105" t="n">
        <v>277.83</v>
      </c>
      <c r="M90" s="104" t="n"/>
      <c r="N90" s="117" t="n">
        <v>19798.25</v>
      </c>
    </row>
    <row r="91" ht="42" customHeight="1">
      <c r="A91" s="100" t="n"/>
      <c r="B91" s="114" t="inlineStr">
        <is>
          <t>Пр/774-001.4</t>
        </is>
      </c>
      <c r="C91" s="102" t="inlineStr">
        <is>
          <t>СП Земляные работы по другим видам работ (подготовительным, сопутствующим, укрепительным)</t>
        </is>
      </c>
      <c r="D91" s="269" t="n"/>
      <c r="E91" s="270" t="n"/>
      <c r="F91" s="109" t="inlineStr">
        <is>
          <t>%</t>
        </is>
      </c>
      <c r="G91" s="115" t="n">
        <v>41</v>
      </c>
      <c r="H91" s="116" t="n"/>
      <c r="I91" s="115" t="n">
        <v>41</v>
      </c>
      <c r="J91" s="104" t="n"/>
      <c r="K91" s="104" t="n"/>
      <c r="L91" s="105" t="n">
        <v>127.99</v>
      </c>
      <c r="M91" s="104" t="n"/>
      <c r="N91" s="107" t="n">
        <v>9120.540000000001</v>
      </c>
    </row>
    <row r="92" ht="19.35" customHeight="1">
      <c r="A92" s="100" t="n"/>
      <c r="B92" s="113" t="n"/>
      <c r="C92" s="92" t="inlineStr">
        <is>
          <t>Всего по позиции</t>
        </is>
      </c>
      <c r="D92" s="269" t="n"/>
      <c r="E92" s="270" t="n"/>
      <c r="F92" s="104" t="n"/>
      <c r="G92" s="111" t="n"/>
      <c r="H92" s="111" t="n"/>
      <c r="I92" s="118" t="n"/>
      <c r="J92" s="118" t="n"/>
      <c r="K92" s="118" t="n"/>
      <c r="L92" s="120" t="n">
        <v>717.99</v>
      </c>
      <c r="M92" s="118" t="n"/>
      <c r="N92" s="98" t="n"/>
    </row>
    <row r="93" ht="68.65000000000001" customHeight="1">
      <c r="A93" s="92" t="inlineStr">
        <is>
          <t>7</t>
        </is>
      </c>
      <c r="B93" s="95" t="inlineStr">
        <is>
          <t>ФЕР01-02-100-01</t>
        </is>
      </c>
      <c r="C93" s="9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269" t="n"/>
      <c r="E93" s="270" t="n"/>
      <c r="F93" s="97" t="inlineStr">
        <is>
          <t>100 шт</t>
        </is>
      </c>
      <c r="G93" s="98" t="n">
        <v>19.78</v>
      </c>
      <c r="H93" s="99" t="n">
        <v>1</v>
      </c>
      <c r="I93" s="120" t="n">
        <v>19.78</v>
      </c>
      <c r="J93" s="98" t="n"/>
      <c r="K93" s="98" t="n"/>
      <c r="L93" s="98" t="n"/>
      <c r="M93" s="98" t="n"/>
      <c r="N93" s="98" t="n"/>
    </row>
    <row r="94" ht="19.35" customHeight="1">
      <c r="A94" s="100" t="n"/>
      <c r="B94" s="101" t="inlineStr">
        <is>
          <t>1</t>
        </is>
      </c>
      <c r="C94" s="102" t="inlineStr">
        <is>
          <t>ОТ</t>
        </is>
      </c>
      <c r="D94" s="269" t="n"/>
      <c r="E94" s="270" t="n"/>
      <c r="F94" s="103" t="n"/>
      <c r="G94" s="103" t="n"/>
      <c r="H94" s="103" t="n"/>
      <c r="I94" s="104" t="n"/>
      <c r="J94" s="105" t="n">
        <v>115.44</v>
      </c>
      <c r="K94" s="271" t="n">
        <v>1.2</v>
      </c>
      <c r="L94" s="107" t="n">
        <v>2740.08</v>
      </c>
      <c r="M94" s="105" t="n">
        <v>71.26000000000001</v>
      </c>
      <c r="N94" s="107" t="n">
        <v>195258.1</v>
      </c>
    </row>
    <row r="95" ht="19.35" customHeight="1">
      <c r="A95" s="100" t="n"/>
      <c r="B95" s="101" t="inlineStr">
        <is>
          <t>2</t>
        </is>
      </c>
      <c r="C95" s="102" t="inlineStr">
        <is>
          <t>ЭМ</t>
        </is>
      </c>
      <c r="D95" s="269" t="n"/>
      <c r="E95" s="270" t="n"/>
      <c r="F95" s="103" t="n"/>
      <c r="G95" s="103" t="n"/>
      <c r="H95" s="103" t="n"/>
      <c r="I95" s="104" t="n"/>
      <c r="J95" s="105" t="n">
        <v>655.4299999999999</v>
      </c>
      <c r="K95" s="271" t="n">
        <v>1.2</v>
      </c>
      <c r="L95" s="107" t="n">
        <v>15557.29</v>
      </c>
      <c r="M95" s="104" t="n"/>
      <c r="N95" s="104" t="n"/>
    </row>
    <row r="96" ht="19.35" customHeight="1">
      <c r="A96" s="100" t="n"/>
      <c r="B96" s="101" t="inlineStr">
        <is>
          <t>3</t>
        </is>
      </c>
      <c r="C96" s="102" t="inlineStr">
        <is>
          <t>в т.ч. ОТм</t>
        </is>
      </c>
      <c r="D96" s="269" t="n"/>
      <c r="E96" s="270" t="n"/>
      <c r="F96" s="103" t="n"/>
      <c r="G96" s="103" t="n"/>
      <c r="H96" s="103" t="n"/>
      <c r="I96" s="104" t="n"/>
      <c r="J96" s="105" t="n">
        <v>114.62</v>
      </c>
      <c r="K96" s="271" t="n">
        <v>1.2</v>
      </c>
      <c r="L96" s="107" t="n">
        <v>2720.62</v>
      </c>
      <c r="M96" s="105" t="n">
        <v>71.26000000000001</v>
      </c>
      <c r="N96" s="107" t="n">
        <v>193871.38</v>
      </c>
    </row>
    <row r="97" ht="19.35" customHeight="1">
      <c r="A97" s="100" t="n"/>
      <c r="B97" s="108" t="n"/>
      <c r="C97" s="102" t="inlineStr">
        <is>
          <t>ЗТ</t>
        </is>
      </c>
      <c r="D97" s="269" t="n"/>
      <c r="E97" s="270" t="n"/>
      <c r="F97" s="109" t="inlineStr">
        <is>
          <t>чел.-ч</t>
        </is>
      </c>
      <c r="G97" s="274" t="n">
        <v>14.8</v>
      </c>
      <c r="H97" s="271" t="n">
        <v>1.2</v>
      </c>
      <c r="I97" s="273" t="n">
        <v>351.2928</v>
      </c>
      <c r="J97" s="104" t="n"/>
      <c r="K97" s="104" t="n"/>
      <c r="L97" s="104" t="n"/>
      <c r="M97" s="104" t="n"/>
      <c r="N97" s="104" t="n"/>
    </row>
    <row r="98" ht="19.35" customHeight="1">
      <c r="A98" s="100" t="n"/>
      <c r="B98" s="108" t="n"/>
      <c r="C98" s="102" t="inlineStr">
        <is>
          <t>ЗТм</t>
        </is>
      </c>
      <c r="D98" s="269" t="n"/>
      <c r="E98" s="270" t="n"/>
      <c r="F98" s="109" t="inlineStr">
        <is>
          <t>чел.-ч</t>
        </is>
      </c>
      <c r="G98" s="105" t="n">
        <v>8.49</v>
      </c>
      <c r="H98" s="271" t="n">
        <v>1.2</v>
      </c>
      <c r="I98" s="275" t="n">
        <v>201.51864</v>
      </c>
      <c r="J98" s="104" t="n"/>
      <c r="K98" s="104" t="n"/>
      <c r="L98" s="104" t="n"/>
      <c r="M98" s="104" t="n"/>
      <c r="N98" s="104" t="n"/>
    </row>
    <row r="99" ht="19.35" customHeight="1">
      <c r="A99" s="100" t="n"/>
      <c r="B99" s="108" t="n"/>
      <c r="C99" s="102" t="inlineStr">
        <is>
          <t>Итого по расценке</t>
        </is>
      </c>
      <c r="D99" s="269" t="n"/>
      <c r="E99" s="270" t="n"/>
      <c r="F99" s="103" t="n"/>
      <c r="G99" s="111" t="n"/>
      <c r="H99" s="111" t="n"/>
      <c r="I99" s="104" t="n"/>
      <c r="J99" s="105" t="n">
        <v>770.87</v>
      </c>
      <c r="K99" s="104" t="n"/>
      <c r="L99" s="107" t="n">
        <v>18297.37</v>
      </c>
      <c r="M99" s="104" t="n"/>
      <c r="N99" s="112" t="n"/>
    </row>
    <row r="100" ht="19.35" customHeight="1">
      <c r="A100" s="100" t="n"/>
      <c r="B100" s="113" t="n"/>
      <c r="C100" s="102" t="inlineStr">
        <is>
          <t>ФОТ</t>
        </is>
      </c>
      <c r="D100" s="269" t="n"/>
      <c r="E100" s="270" t="n"/>
      <c r="F100" s="103" t="n"/>
      <c r="G100" s="111" t="n"/>
      <c r="H100" s="111" t="n"/>
      <c r="I100" s="104" t="n"/>
      <c r="J100" s="104" t="n"/>
      <c r="K100" s="104" t="n"/>
      <c r="L100" s="107" t="n">
        <v>5460.7</v>
      </c>
      <c r="M100" s="104" t="n"/>
      <c r="N100" s="107" t="n">
        <v>389129.48</v>
      </c>
    </row>
    <row r="101" ht="42" customHeight="1">
      <c r="A101" s="100" t="n"/>
      <c r="B101" s="114" t="inlineStr">
        <is>
          <t>Пр/812-001.4-1</t>
        </is>
      </c>
      <c r="C101" s="102" t="inlineStr">
        <is>
          <t>НР Земляные работы по другим видам работ (подготовительным, сопутствующим, укрепительным)</t>
        </is>
      </c>
      <c r="D101" s="269" t="n"/>
      <c r="E101" s="270" t="n"/>
      <c r="F101" s="109" t="inlineStr">
        <is>
          <t>%</t>
        </is>
      </c>
      <c r="G101" s="115" t="n">
        <v>89</v>
      </c>
      <c r="H101" s="116" t="n"/>
      <c r="I101" s="115" t="n">
        <v>89</v>
      </c>
      <c r="J101" s="104" t="n"/>
      <c r="K101" s="104" t="n"/>
      <c r="L101" s="107" t="n">
        <v>4860.02</v>
      </c>
      <c r="M101" s="104" t="n"/>
      <c r="N101" s="117" t="n">
        <v>346325.24</v>
      </c>
    </row>
    <row r="102" ht="42" customHeight="1">
      <c r="A102" s="100" t="n"/>
      <c r="B102" s="114" t="inlineStr">
        <is>
          <t>Пр/774-001.4</t>
        </is>
      </c>
      <c r="C102" s="102" t="inlineStr">
        <is>
          <t>СП Земляные работы по другим видам работ (подготовительным, сопутствующим, укрепительным)</t>
        </is>
      </c>
      <c r="D102" s="269" t="n"/>
      <c r="E102" s="270" t="n"/>
      <c r="F102" s="109" t="inlineStr">
        <is>
          <t>%</t>
        </is>
      </c>
      <c r="G102" s="115" t="n">
        <v>41</v>
      </c>
      <c r="H102" s="116" t="n"/>
      <c r="I102" s="115" t="n">
        <v>41</v>
      </c>
      <c r="J102" s="104" t="n"/>
      <c r="K102" s="104" t="n"/>
      <c r="L102" s="107" t="n">
        <v>2238.89</v>
      </c>
      <c r="M102" s="104" t="n"/>
      <c r="N102" s="107" t="n">
        <v>159543.09</v>
      </c>
    </row>
    <row r="103" ht="19.35" customHeight="1">
      <c r="A103" s="100" t="n"/>
      <c r="B103" s="113" t="n"/>
      <c r="C103" s="92" t="inlineStr">
        <is>
          <t>Всего по позиции</t>
        </is>
      </c>
      <c r="D103" s="269" t="n"/>
      <c r="E103" s="270" t="n"/>
      <c r="F103" s="104" t="n"/>
      <c r="G103" s="111" t="n"/>
      <c r="H103" s="111" t="n"/>
      <c r="I103" s="118" t="n"/>
      <c r="J103" s="118" t="n"/>
      <c r="K103" s="118" t="n"/>
      <c r="L103" s="119" t="n">
        <v>25396.28</v>
      </c>
      <c r="M103" s="118" t="n"/>
      <c r="N103" s="98" t="n"/>
    </row>
    <row r="104" ht="55.35" customHeight="1">
      <c r="A104" s="92" t="inlineStr">
        <is>
          <t>8</t>
        </is>
      </c>
      <c r="B104" s="95" t="inlineStr">
        <is>
          <t>ФЕР01-02-100-07</t>
        </is>
      </c>
      <c r="C104" s="96" t="inlineStr">
        <is>
          <t>При трелевке на каждые последующие 100 м добавлять: к расценке 01-02-100-01</t>
        </is>
      </c>
      <c r="D104" s="269" t="n"/>
      <c r="E104" s="270" t="n"/>
      <c r="F104" s="97" t="inlineStr">
        <is>
          <t>100 шт</t>
        </is>
      </c>
      <c r="G104" s="98" t="n">
        <v>19.78</v>
      </c>
      <c r="H104" s="99" t="n">
        <v>1</v>
      </c>
      <c r="I104" s="120" t="n">
        <v>19.78</v>
      </c>
      <c r="J104" s="98" t="n"/>
      <c r="K104" s="98" t="n"/>
      <c r="L104" s="98" t="n"/>
      <c r="M104" s="98" t="n"/>
      <c r="N104" s="98" t="n"/>
    </row>
    <row r="105" ht="19.35" customHeight="1">
      <c r="A105" s="100" t="n"/>
      <c r="B105" s="101" t="inlineStr">
        <is>
          <t>1</t>
        </is>
      </c>
      <c r="C105" s="102" t="inlineStr">
        <is>
          <t>ОТ</t>
        </is>
      </c>
      <c r="D105" s="269" t="n"/>
      <c r="E105" s="270" t="n"/>
      <c r="F105" s="103" t="n"/>
      <c r="G105" s="103" t="n"/>
      <c r="H105" s="103" t="n"/>
      <c r="I105" s="104" t="n"/>
      <c r="J105" s="105" t="n">
        <v>28.94</v>
      </c>
      <c r="K105" s="271" t="n">
        <v>1.2</v>
      </c>
      <c r="L105" s="105" t="n">
        <v>686.92</v>
      </c>
      <c r="M105" s="105" t="n">
        <v>71.26000000000001</v>
      </c>
      <c r="N105" s="107" t="n">
        <v>48949.92</v>
      </c>
    </row>
    <row r="106" ht="19.35" customHeight="1">
      <c r="A106" s="100" t="n"/>
      <c r="B106" s="101" t="inlineStr">
        <is>
          <t>2</t>
        </is>
      </c>
      <c r="C106" s="102" t="inlineStr">
        <is>
          <t>ЭМ</t>
        </is>
      </c>
      <c r="D106" s="269" t="n"/>
      <c r="E106" s="270" t="n"/>
      <c r="F106" s="103" t="n"/>
      <c r="G106" s="103" t="n"/>
      <c r="H106" s="103" t="n"/>
      <c r="I106" s="104" t="n"/>
      <c r="J106" s="105" t="n">
        <v>163.66</v>
      </c>
      <c r="K106" s="271" t="n">
        <v>1.2</v>
      </c>
      <c r="L106" s="107" t="n">
        <v>3884.63</v>
      </c>
      <c r="M106" s="104" t="n"/>
      <c r="N106" s="104" t="n"/>
    </row>
    <row r="107" ht="19.35" customHeight="1">
      <c r="A107" s="100" t="n"/>
      <c r="B107" s="101" t="inlineStr">
        <is>
          <t>3</t>
        </is>
      </c>
      <c r="C107" s="102" t="inlineStr">
        <is>
          <t>в т.ч. ОТм</t>
        </is>
      </c>
      <c r="D107" s="269" t="n"/>
      <c r="E107" s="270" t="n"/>
      <c r="F107" s="103" t="n"/>
      <c r="G107" s="103" t="n"/>
      <c r="H107" s="103" t="n"/>
      <c r="I107" s="104" t="n"/>
      <c r="J107" s="105" t="n">
        <v>28.62</v>
      </c>
      <c r="K107" s="271" t="n">
        <v>1.2</v>
      </c>
      <c r="L107" s="105" t="n">
        <v>679.3200000000001</v>
      </c>
      <c r="M107" s="105" t="n">
        <v>71.26000000000001</v>
      </c>
      <c r="N107" s="107" t="n">
        <v>48408.34</v>
      </c>
    </row>
    <row r="108" ht="19.35" customHeight="1">
      <c r="A108" s="100" t="n"/>
      <c r="B108" s="108" t="n"/>
      <c r="C108" s="102" t="inlineStr">
        <is>
          <t>ЗТ</t>
        </is>
      </c>
      <c r="D108" s="269" t="n"/>
      <c r="E108" s="270" t="n"/>
      <c r="F108" s="109" t="inlineStr">
        <is>
          <t>чел.-ч</t>
        </is>
      </c>
      <c r="G108" s="105" t="n">
        <v>3.71</v>
      </c>
      <c r="H108" s="271" t="n">
        <v>1.2</v>
      </c>
      <c r="I108" s="275" t="n">
        <v>88.06056</v>
      </c>
      <c r="J108" s="104" t="n"/>
      <c r="K108" s="104" t="n"/>
      <c r="L108" s="104" t="n"/>
      <c r="M108" s="104" t="n"/>
      <c r="N108" s="104" t="n"/>
    </row>
    <row r="109" ht="19.35" customHeight="1">
      <c r="A109" s="100" t="n"/>
      <c r="B109" s="108" t="n"/>
      <c r="C109" s="102" t="inlineStr">
        <is>
          <t>ЗТм</t>
        </is>
      </c>
      <c r="D109" s="269" t="n"/>
      <c r="E109" s="270" t="n"/>
      <c r="F109" s="109" t="inlineStr">
        <is>
          <t>чел.-ч</t>
        </is>
      </c>
      <c r="G109" s="105" t="n">
        <v>2.12</v>
      </c>
      <c r="H109" s="271" t="n">
        <v>1.2</v>
      </c>
      <c r="I109" s="275" t="n">
        <v>50.32032</v>
      </c>
      <c r="J109" s="104" t="n"/>
      <c r="K109" s="104" t="n"/>
      <c r="L109" s="104" t="n"/>
      <c r="M109" s="104" t="n"/>
      <c r="N109" s="104" t="n"/>
    </row>
    <row r="110" ht="19.35" customHeight="1">
      <c r="A110" s="100" t="n"/>
      <c r="B110" s="108" t="n"/>
      <c r="C110" s="102" t="inlineStr">
        <is>
          <t>Итого по расценке</t>
        </is>
      </c>
      <c r="D110" s="269" t="n"/>
      <c r="E110" s="270" t="n"/>
      <c r="F110" s="103" t="n"/>
      <c r="G110" s="111" t="n"/>
      <c r="H110" s="111" t="n"/>
      <c r="I110" s="104" t="n"/>
      <c r="J110" s="105" t="n">
        <v>192.6</v>
      </c>
      <c r="K110" s="104" t="n"/>
      <c r="L110" s="107" t="n">
        <v>4571.55</v>
      </c>
      <c r="M110" s="104" t="n"/>
      <c r="N110" s="112" t="n"/>
    </row>
    <row r="111" ht="19.35" customHeight="1">
      <c r="A111" s="100" t="n"/>
      <c r="B111" s="113" t="n"/>
      <c r="C111" s="102" t="inlineStr">
        <is>
          <t>ФОТ</t>
        </is>
      </c>
      <c r="D111" s="269" t="n"/>
      <c r="E111" s="270" t="n"/>
      <c r="F111" s="103" t="n"/>
      <c r="G111" s="111" t="n"/>
      <c r="H111" s="111" t="n"/>
      <c r="I111" s="104" t="n"/>
      <c r="J111" s="104" t="n"/>
      <c r="K111" s="104" t="n"/>
      <c r="L111" s="107" t="n">
        <v>1366.24</v>
      </c>
      <c r="M111" s="104" t="n"/>
      <c r="N111" s="107" t="n">
        <v>97358.25999999999</v>
      </c>
    </row>
    <row r="112" ht="42" customHeight="1">
      <c r="A112" s="100" t="n"/>
      <c r="B112" s="114" t="inlineStr">
        <is>
          <t>Пр/812-001.4-1</t>
        </is>
      </c>
      <c r="C112" s="102" t="inlineStr">
        <is>
          <t>НР Земляные работы по другим видам работ (подготовительным, сопутствующим, укрепительным)</t>
        </is>
      </c>
      <c r="D112" s="269" t="n"/>
      <c r="E112" s="270" t="n"/>
      <c r="F112" s="109" t="inlineStr">
        <is>
          <t>%</t>
        </is>
      </c>
      <c r="G112" s="115" t="n">
        <v>89</v>
      </c>
      <c r="H112" s="116" t="n"/>
      <c r="I112" s="115" t="n">
        <v>89</v>
      </c>
      <c r="J112" s="104" t="n"/>
      <c r="K112" s="104" t="n"/>
      <c r="L112" s="107" t="n">
        <v>1215.95</v>
      </c>
      <c r="M112" s="104" t="n"/>
      <c r="N112" s="117" t="n">
        <v>86648.85000000001</v>
      </c>
    </row>
    <row r="113" ht="42" customHeight="1">
      <c r="A113" s="100" t="n"/>
      <c r="B113" s="114" t="inlineStr">
        <is>
          <t>Пр/774-001.4</t>
        </is>
      </c>
      <c r="C113" s="102" t="inlineStr">
        <is>
          <t>СП Земляные работы по другим видам работ (подготовительным, сопутствующим, укрепительным)</t>
        </is>
      </c>
      <c r="D113" s="269" t="n"/>
      <c r="E113" s="270" t="n"/>
      <c r="F113" s="109" t="inlineStr">
        <is>
          <t>%</t>
        </is>
      </c>
      <c r="G113" s="115" t="n">
        <v>41</v>
      </c>
      <c r="H113" s="116" t="n"/>
      <c r="I113" s="115" t="n">
        <v>41</v>
      </c>
      <c r="J113" s="104" t="n"/>
      <c r="K113" s="104" t="n"/>
      <c r="L113" s="105" t="n">
        <v>560.16</v>
      </c>
      <c r="M113" s="104" t="n"/>
      <c r="N113" s="107" t="n">
        <v>39916.89</v>
      </c>
    </row>
    <row r="114" ht="19.35" customHeight="1">
      <c r="A114" s="100" t="n"/>
      <c r="B114" s="113" t="n"/>
      <c r="C114" s="92" t="inlineStr">
        <is>
          <t>Всего по позиции</t>
        </is>
      </c>
      <c r="D114" s="269" t="n"/>
      <c r="E114" s="270" t="n"/>
      <c r="F114" s="104" t="n"/>
      <c r="G114" s="111" t="n"/>
      <c r="H114" s="111" t="n"/>
      <c r="I114" s="118" t="n"/>
      <c r="J114" s="118" t="n"/>
      <c r="K114" s="118" t="n"/>
      <c r="L114" s="119" t="n">
        <v>6347.66</v>
      </c>
      <c r="M114" s="118" t="n"/>
      <c r="N114" s="98" t="n"/>
    </row>
    <row r="115" ht="68.65000000000001" customHeight="1">
      <c r="A115" s="92" t="inlineStr">
        <is>
          <t>9</t>
        </is>
      </c>
      <c r="B115" s="95" t="inlineStr">
        <is>
          <t>ФЕР01-02-100-02</t>
        </is>
      </c>
      <c r="C115" s="9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269" t="n"/>
      <c r="E115" s="270" t="n"/>
      <c r="F115" s="97" t="inlineStr">
        <is>
          <t>100 шт</t>
        </is>
      </c>
      <c r="G115" s="98" t="n">
        <v>8.800000000000001</v>
      </c>
      <c r="H115" s="99" t="n">
        <v>1</v>
      </c>
      <c r="I115" s="277" t="n">
        <v>8.800000000000001</v>
      </c>
      <c r="J115" s="98" t="n"/>
      <c r="K115" s="98" t="n"/>
      <c r="L115" s="98" t="n"/>
      <c r="M115" s="98" t="n"/>
      <c r="N115" s="98" t="n"/>
    </row>
    <row r="116" ht="19.35" customHeight="1">
      <c r="A116" s="100" t="n"/>
      <c r="B116" s="101" t="inlineStr">
        <is>
          <t>1</t>
        </is>
      </c>
      <c r="C116" s="102" t="inlineStr">
        <is>
          <t>ОТ</t>
        </is>
      </c>
      <c r="D116" s="269" t="n"/>
      <c r="E116" s="270" t="n"/>
      <c r="F116" s="103" t="n"/>
      <c r="G116" s="103" t="n"/>
      <c r="H116" s="103" t="n"/>
      <c r="I116" s="104" t="n"/>
      <c r="J116" s="105" t="n">
        <v>201.24</v>
      </c>
      <c r="K116" s="271" t="n">
        <v>1.2</v>
      </c>
      <c r="L116" s="107" t="n">
        <v>2125.09</v>
      </c>
      <c r="M116" s="105" t="n">
        <v>71.26000000000001</v>
      </c>
      <c r="N116" s="107" t="n">
        <v>151433.91</v>
      </c>
    </row>
    <row r="117" ht="19.35" customHeight="1">
      <c r="A117" s="100" t="n"/>
      <c r="B117" s="101" t="inlineStr">
        <is>
          <t>2</t>
        </is>
      </c>
      <c r="C117" s="102" t="inlineStr">
        <is>
          <t>ЭМ</t>
        </is>
      </c>
      <c r="D117" s="269" t="n"/>
      <c r="E117" s="270" t="n"/>
      <c r="F117" s="103" t="n"/>
      <c r="G117" s="103" t="n"/>
      <c r="H117" s="103" t="n"/>
      <c r="I117" s="104" t="n"/>
      <c r="J117" s="107" t="n">
        <v>1142.56</v>
      </c>
      <c r="K117" s="271" t="n">
        <v>1.2</v>
      </c>
      <c r="L117" s="107" t="n">
        <v>12065.43</v>
      </c>
      <c r="M117" s="104" t="n"/>
      <c r="N117" s="104" t="n"/>
    </row>
    <row r="118" ht="19.35" customHeight="1">
      <c r="A118" s="100" t="n"/>
      <c r="B118" s="101" t="inlineStr">
        <is>
          <t>3</t>
        </is>
      </c>
      <c r="C118" s="102" t="inlineStr">
        <is>
          <t>в т.ч. ОТм</t>
        </is>
      </c>
      <c r="D118" s="269" t="n"/>
      <c r="E118" s="270" t="n"/>
      <c r="F118" s="103" t="n"/>
      <c r="G118" s="103" t="n"/>
      <c r="H118" s="103" t="n"/>
      <c r="I118" s="104" t="n"/>
      <c r="J118" s="105" t="n">
        <v>199.8</v>
      </c>
      <c r="K118" s="271" t="n">
        <v>1.2</v>
      </c>
      <c r="L118" s="107" t="n">
        <v>2109.89</v>
      </c>
      <c r="M118" s="105" t="n">
        <v>71.26000000000001</v>
      </c>
      <c r="N118" s="107" t="n">
        <v>150350.76</v>
      </c>
    </row>
    <row r="119" ht="19.35" customHeight="1">
      <c r="A119" s="100" t="n"/>
      <c r="B119" s="108" t="n"/>
      <c r="C119" s="102" t="inlineStr">
        <is>
          <t>ЗТ</t>
        </is>
      </c>
      <c r="D119" s="269" t="n"/>
      <c r="E119" s="270" t="n"/>
      <c r="F119" s="109" t="inlineStr">
        <is>
          <t>чел.-ч</t>
        </is>
      </c>
      <c r="G119" s="274" t="n">
        <v>25.8</v>
      </c>
      <c r="H119" s="271" t="n">
        <v>1.2</v>
      </c>
      <c r="I119" s="272" t="n">
        <v>272.448</v>
      </c>
      <c r="J119" s="104" t="n"/>
      <c r="K119" s="104" t="n"/>
      <c r="L119" s="104" t="n"/>
      <c r="M119" s="104" t="n"/>
      <c r="N119" s="104" t="n"/>
    </row>
    <row r="120" ht="19.35" customHeight="1">
      <c r="A120" s="100" t="n"/>
      <c r="B120" s="108" t="n"/>
      <c r="C120" s="102" t="inlineStr">
        <is>
          <t>ЗТм</t>
        </is>
      </c>
      <c r="D120" s="269" t="n"/>
      <c r="E120" s="270" t="n"/>
      <c r="F120" s="109" t="inlineStr">
        <is>
          <t>чел.-ч</t>
        </is>
      </c>
      <c r="G120" s="274" t="n">
        <v>14.8</v>
      </c>
      <c r="H120" s="271" t="n">
        <v>1.2</v>
      </c>
      <c r="I120" s="272" t="n">
        <v>156.288</v>
      </c>
      <c r="J120" s="104" t="n"/>
      <c r="K120" s="104" t="n"/>
      <c r="L120" s="104" t="n"/>
      <c r="M120" s="104" t="n"/>
      <c r="N120" s="104" t="n"/>
    </row>
    <row r="121" ht="19.35" customHeight="1">
      <c r="A121" s="100" t="n"/>
      <c r="B121" s="108" t="n"/>
      <c r="C121" s="102" t="inlineStr">
        <is>
          <t>Итого по расценке</t>
        </is>
      </c>
      <c r="D121" s="269" t="n"/>
      <c r="E121" s="270" t="n"/>
      <c r="F121" s="103" t="n"/>
      <c r="G121" s="111" t="n"/>
      <c r="H121" s="111" t="n"/>
      <c r="I121" s="104" t="n"/>
      <c r="J121" s="107" t="n">
        <v>1343.8</v>
      </c>
      <c r="K121" s="104" t="n"/>
      <c r="L121" s="107" t="n">
        <v>14190.52</v>
      </c>
      <c r="M121" s="104" t="n"/>
      <c r="N121" s="112" t="n"/>
    </row>
    <row r="122" ht="19.35" customHeight="1">
      <c r="A122" s="100" t="n"/>
      <c r="B122" s="113" t="n"/>
      <c r="C122" s="102" t="inlineStr">
        <is>
          <t>ФОТ</t>
        </is>
      </c>
      <c r="D122" s="269" t="n"/>
      <c r="E122" s="270" t="n"/>
      <c r="F122" s="103" t="n"/>
      <c r="G122" s="111" t="n"/>
      <c r="H122" s="111" t="n"/>
      <c r="I122" s="104" t="n"/>
      <c r="J122" s="104" t="n"/>
      <c r="K122" s="104" t="n"/>
      <c r="L122" s="107" t="n">
        <v>4234.98</v>
      </c>
      <c r="M122" s="104" t="n"/>
      <c r="N122" s="107" t="n">
        <v>301784.67</v>
      </c>
    </row>
    <row r="123" ht="42" customHeight="1">
      <c r="A123" s="100" t="n"/>
      <c r="B123" s="114" t="inlineStr">
        <is>
          <t>Пр/812-001.4-1</t>
        </is>
      </c>
      <c r="C123" s="102" t="inlineStr">
        <is>
          <t>НР Земляные работы по другим видам работ (подготовительным, сопутствующим, укрепительным)</t>
        </is>
      </c>
      <c r="D123" s="269" t="n"/>
      <c r="E123" s="270" t="n"/>
      <c r="F123" s="109" t="inlineStr">
        <is>
          <t>%</t>
        </is>
      </c>
      <c r="G123" s="115" t="n">
        <v>89</v>
      </c>
      <c r="H123" s="116" t="n"/>
      <c r="I123" s="115" t="n">
        <v>89</v>
      </c>
      <c r="J123" s="104" t="n"/>
      <c r="K123" s="104" t="n"/>
      <c r="L123" s="107" t="n">
        <v>3769.13</v>
      </c>
      <c r="M123" s="104" t="n"/>
      <c r="N123" s="117" t="n">
        <v>268588.36</v>
      </c>
    </row>
    <row r="124" ht="42" customHeight="1">
      <c r="A124" s="100" t="n"/>
      <c r="B124" s="114" t="inlineStr">
        <is>
          <t>Пр/774-001.4</t>
        </is>
      </c>
      <c r="C124" s="102" t="inlineStr">
        <is>
          <t>СП Земляные работы по другим видам работ (подготовительным, сопутствующим, укрепительным)</t>
        </is>
      </c>
      <c r="D124" s="269" t="n"/>
      <c r="E124" s="270" t="n"/>
      <c r="F124" s="109" t="inlineStr">
        <is>
          <t>%</t>
        </is>
      </c>
      <c r="G124" s="115" t="n">
        <v>41</v>
      </c>
      <c r="H124" s="116" t="n"/>
      <c r="I124" s="115" t="n">
        <v>41</v>
      </c>
      <c r="J124" s="104" t="n"/>
      <c r="K124" s="104" t="n"/>
      <c r="L124" s="107" t="n">
        <v>1736.34</v>
      </c>
      <c r="M124" s="104" t="n"/>
      <c r="N124" s="107" t="n">
        <v>123731.71</v>
      </c>
    </row>
    <row r="125" ht="19.35" customHeight="1">
      <c r="A125" s="100" t="n"/>
      <c r="B125" s="113" t="n"/>
      <c r="C125" s="92" t="inlineStr">
        <is>
          <t>Всего по позиции</t>
        </is>
      </c>
      <c r="D125" s="269" t="n"/>
      <c r="E125" s="270" t="n"/>
      <c r="F125" s="104" t="n"/>
      <c r="G125" s="111" t="n"/>
      <c r="H125" s="111" t="n"/>
      <c r="I125" s="118" t="n"/>
      <c r="J125" s="118" t="n"/>
      <c r="K125" s="118" t="n"/>
      <c r="L125" s="119" t="n">
        <v>19695.99</v>
      </c>
      <c r="M125" s="118" t="n"/>
      <c r="N125" s="98" t="n"/>
    </row>
    <row r="126" ht="55.35" customHeight="1">
      <c r="A126" s="92" t="inlineStr">
        <is>
          <t>10</t>
        </is>
      </c>
      <c r="B126" s="95" t="inlineStr">
        <is>
          <t>ФЕР01-02-100-08</t>
        </is>
      </c>
      <c r="C126" s="96" t="inlineStr">
        <is>
          <t>При трелевке на каждые последующие 100 м добавлять: к расценке 01-02-100-02</t>
        </is>
      </c>
      <c r="D126" s="269" t="n"/>
      <c r="E126" s="270" t="n"/>
      <c r="F126" s="97" t="inlineStr">
        <is>
          <t>100 шт</t>
        </is>
      </c>
      <c r="G126" s="98" t="n">
        <v>8.800000000000001</v>
      </c>
      <c r="H126" s="99" t="n">
        <v>1</v>
      </c>
      <c r="I126" s="277" t="n">
        <v>8.800000000000001</v>
      </c>
      <c r="J126" s="98" t="n"/>
      <c r="K126" s="98" t="n"/>
      <c r="L126" s="98" t="n"/>
      <c r="M126" s="98" t="n"/>
      <c r="N126" s="98" t="n"/>
    </row>
    <row r="127" ht="19.35" customHeight="1">
      <c r="A127" s="100" t="n"/>
      <c r="B127" s="101" t="inlineStr">
        <is>
          <t>1</t>
        </is>
      </c>
      <c r="C127" s="102" t="inlineStr">
        <is>
          <t>ОТ</t>
        </is>
      </c>
      <c r="D127" s="269" t="n"/>
      <c r="E127" s="270" t="n"/>
      <c r="F127" s="103" t="n"/>
      <c r="G127" s="103" t="n"/>
      <c r="H127" s="103" t="n"/>
      <c r="I127" s="104" t="n"/>
      <c r="J127" s="105" t="n">
        <v>58.34</v>
      </c>
      <c r="K127" s="271" t="n">
        <v>1.2</v>
      </c>
      <c r="L127" s="105" t="n">
        <v>616.0700000000001</v>
      </c>
      <c r="M127" s="105" t="n">
        <v>71.26000000000001</v>
      </c>
      <c r="N127" s="107" t="n">
        <v>43901.15</v>
      </c>
    </row>
    <row r="128" ht="19.35" customHeight="1">
      <c r="A128" s="100" t="n"/>
      <c r="B128" s="101" t="inlineStr">
        <is>
          <t>2</t>
        </is>
      </c>
      <c r="C128" s="102" t="inlineStr">
        <is>
          <t>ЭМ</t>
        </is>
      </c>
      <c r="D128" s="269" t="n"/>
      <c r="E128" s="270" t="n"/>
      <c r="F128" s="103" t="n"/>
      <c r="G128" s="103" t="n"/>
      <c r="H128" s="103" t="n"/>
      <c r="I128" s="104" t="n"/>
      <c r="J128" s="105" t="n">
        <v>330.42</v>
      </c>
      <c r="K128" s="271" t="n">
        <v>1.2</v>
      </c>
      <c r="L128" s="107" t="n">
        <v>3489.24</v>
      </c>
      <c r="M128" s="104" t="n"/>
      <c r="N128" s="104" t="n"/>
    </row>
    <row r="129" ht="19.35" customHeight="1">
      <c r="A129" s="100" t="n"/>
      <c r="B129" s="101" t="inlineStr">
        <is>
          <t>3</t>
        </is>
      </c>
      <c r="C129" s="102" t="inlineStr">
        <is>
          <t>в т.ч. ОТм</t>
        </is>
      </c>
      <c r="D129" s="269" t="n"/>
      <c r="E129" s="270" t="n"/>
      <c r="F129" s="103" t="n"/>
      <c r="G129" s="103" t="n"/>
      <c r="H129" s="103" t="n"/>
      <c r="I129" s="104" t="n"/>
      <c r="J129" s="105" t="n">
        <v>57.78</v>
      </c>
      <c r="K129" s="271" t="n">
        <v>1.2</v>
      </c>
      <c r="L129" s="105" t="n">
        <v>610.16</v>
      </c>
      <c r="M129" s="105" t="n">
        <v>71.26000000000001</v>
      </c>
      <c r="N129" s="107" t="n">
        <v>43480</v>
      </c>
    </row>
    <row r="130" ht="19.35" customHeight="1">
      <c r="A130" s="100" t="n"/>
      <c r="B130" s="108" t="n"/>
      <c r="C130" s="102" t="inlineStr">
        <is>
          <t>ЗТ</t>
        </is>
      </c>
      <c r="D130" s="269" t="n"/>
      <c r="E130" s="270" t="n"/>
      <c r="F130" s="109" t="inlineStr">
        <is>
          <t>чел.-ч</t>
        </is>
      </c>
      <c r="G130" s="105" t="n">
        <v>7.48</v>
      </c>
      <c r="H130" s="271" t="n">
        <v>1.2</v>
      </c>
      <c r="I130" s="273" t="n">
        <v>78.9888</v>
      </c>
      <c r="J130" s="104" t="n"/>
      <c r="K130" s="104" t="n"/>
      <c r="L130" s="104" t="n"/>
      <c r="M130" s="104" t="n"/>
      <c r="N130" s="104" t="n"/>
    </row>
    <row r="131" ht="19.35" customHeight="1">
      <c r="A131" s="100" t="n"/>
      <c r="B131" s="108" t="n"/>
      <c r="C131" s="102" t="inlineStr">
        <is>
          <t>ЗТм</t>
        </is>
      </c>
      <c r="D131" s="269" t="n"/>
      <c r="E131" s="270" t="n"/>
      <c r="F131" s="109" t="inlineStr">
        <is>
          <t>чел.-ч</t>
        </is>
      </c>
      <c r="G131" s="105" t="n">
        <v>4.28</v>
      </c>
      <c r="H131" s="271" t="n">
        <v>1.2</v>
      </c>
      <c r="I131" s="273" t="n">
        <v>45.1968</v>
      </c>
      <c r="J131" s="104" t="n"/>
      <c r="K131" s="104" t="n"/>
      <c r="L131" s="104" t="n"/>
      <c r="M131" s="104" t="n"/>
      <c r="N131" s="104" t="n"/>
    </row>
    <row r="132" ht="19.35" customHeight="1">
      <c r="A132" s="100" t="n"/>
      <c r="B132" s="108" t="n"/>
      <c r="C132" s="102" t="inlineStr">
        <is>
          <t>Итого по расценке</t>
        </is>
      </c>
      <c r="D132" s="269" t="n"/>
      <c r="E132" s="270" t="n"/>
      <c r="F132" s="103" t="n"/>
      <c r="G132" s="111" t="n"/>
      <c r="H132" s="111" t="n"/>
      <c r="I132" s="104" t="n"/>
      <c r="J132" s="105" t="n">
        <v>388.76</v>
      </c>
      <c r="K132" s="104" t="n"/>
      <c r="L132" s="107" t="n">
        <v>4105.31</v>
      </c>
      <c r="M132" s="104" t="n"/>
      <c r="N132" s="112" t="n"/>
    </row>
    <row r="133" ht="19.35" customHeight="1">
      <c r="A133" s="100" t="n"/>
      <c r="B133" s="113" t="n"/>
      <c r="C133" s="102" t="inlineStr">
        <is>
          <t>ФОТ</t>
        </is>
      </c>
      <c r="D133" s="269" t="n"/>
      <c r="E133" s="270" t="n"/>
      <c r="F133" s="103" t="n"/>
      <c r="G133" s="111" t="n"/>
      <c r="H133" s="111" t="n"/>
      <c r="I133" s="104" t="n"/>
      <c r="J133" s="104" t="n"/>
      <c r="K133" s="104" t="n"/>
      <c r="L133" s="107" t="n">
        <v>1226.23</v>
      </c>
      <c r="M133" s="104" t="n"/>
      <c r="N133" s="107" t="n">
        <v>87381.14999999999</v>
      </c>
    </row>
    <row r="134" ht="42" customHeight="1">
      <c r="A134" s="100" t="n"/>
      <c r="B134" s="114" t="inlineStr">
        <is>
          <t>Пр/812-001.4-1</t>
        </is>
      </c>
      <c r="C134" s="102" t="inlineStr">
        <is>
          <t>НР Земляные работы по другим видам работ (подготовительным, сопутствующим, укрепительным)</t>
        </is>
      </c>
      <c r="D134" s="269" t="n"/>
      <c r="E134" s="270" t="n"/>
      <c r="F134" s="109" t="inlineStr">
        <is>
          <t>%</t>
        </is>
      </c>
      <c r="G134" s="115" t="n">
        <v>89</v>
      </c>
      <c r="H134" s="116" t="n"/>
      <c r="I134" s="115" t="n">
        <v>89</v>
      </c>
      <c r="J134" s="104" t="n"/>
      <c r="K134" s="104" t="n"/>
      <c r="L134" s="107" t="n">
        <v>1091.34</v>
      </c>
      <c r="M134" s="104" t="n"/>
      <c r="N134" s="117" t="n">
        <v>77769.22</v>
      </c>
    </row>
    <row r="135" ht="42" customHeight="1">
      <c r="A135" s="100" t="n"/>
      <c r="B135" s="114" t="inlineStr">
        <is>
          <t>Пр/774-001.4</t>
        </is>
      </c>
      <c r="C135" s="102" t="inlineStr">
        <is>
          <t>СП Земляные работы по другим видам работ (подготовительным, сопутствующим, укрепительным)</t>
        </is>
      </c>
      <c r="D135" s="269" t="n"/>
      <c r="E135" s="270" t="n"/>
      <c r="F135" s="109" t="inlineStr">
        <is>
          <t>%</t>
        </is>
      </c>
      <c r="G135" s="115" t="n">
        <v>41</v>
      </c>
      <c r="H135" s="116" t="n"/>
      <c r="I135" s="115" t="n">
        <v>41</v>
      </c>
      <c r="J135" s="104" t="n"/>
      <c r="K135" s="104" t="n"/>
      <c r="L135" s="105" t="n">
        <v>502.75</v>
      </c>
      <c r="M135" s="104" t="n"/>
      <c r="N135" s="107" t="n">
        <v>35826.27</v>
      </c>
    </row>
    <row r="136" ht="19.35" customHeight="1">
      <c r="A136" s="100" t="n"/>
      <c r="B136" s="113" t="n"/>
      <c r="C136" s="92" t="inlineStr">
        <is>
          <t>Всего по позиции</t>
        </is>
      </c>
      <c r="D136" s="269" t="n"/>
      <c r="E136" s="270" t="n"/>
      <c r="F136" s="104" t="n"/>
      <c r="G136" s="111" t="n"/>
      <c r="H136" s="111" t="n"/>
      <c r="I136" s="118" t="n"/>
      <c r="J136" s="118" t="n"/>
      <c r="K136" s="118" t="n"/>
      <c r="L136" s="119" t="n">
        <v>5699.4</v>
      </c>
      <c r="M136" s="118" t="n"/>
      <c r="N136" s="98" t="n"/>
    </row>
    <row r="137" ht="68.65000000000001" customHeight="1">
      <c r="A137" s="92" t="inlineStr">
        <is>
          <t>11</t>
        </is>
      </c>
      <c r="B137" s="95" t="inlineStr">
        <is>
          <t>ФЕР01-02-100-03</t>
        </is>
      </c>
      <c r="C137" s="9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269" t="n"/>
      <c r="E137" s="270" t="n"/>
      <c r="F137" s="97" t="inlineStr">
        <is>
          <t>100 шт</t>
        </is>
      </c>
      <c r="G137" s="98" t="n">
        <v>0.49</v>
      </c>
      <c r="H137" s="99" t="n">
        <v>1</v>
      </c>
      <c r="I137" s="120" t="n">
        <v>0.49</v>
      </c>
      <c r="J137" s="98" t="n"/>
      <c r="K137" s="98" t="n"/>
      <c r="L137" s="98" t="n"/>
      <c r="M137" s="98" t="n"/>
      <c r="N137" s="98" t="n"/>
    </row>
    <row r="138" ht="19.35" customHeight="1">
      <c r="A138" s="100" t="n"/>
      <c r="B138" s="101" t="inlineStr">
        <is>
          <t>1</t>
        </is>
      </c>
      <c r="C138" s="102" t="inlineStr">
        <is>
          <t>ОТ</t>
        </is>
      </c>
      <c r="D138" s="269" t="n"/>
      <c r="E138" s="270" t="n"/>
      <c r="F138" s="103" t="n"/>
      <c r="G138" s="103" t="n"/>
      <c r="H138" s="103" t="n"/>
      <c r="I138" s="104" t="n"/>
      <c r="J138" s="105" t="n">
        <v>326.82</v>
      </c>
      <c r="K138" s="271" t="n">
        <v>1.2</v>
      </c>
      <c r="L138" s="105" t="n">
        <v>192.17</v>
      </c>
      <c r="M138" s="105" t="n">
        <v>71.26000000000001</v>
      </c>
      <c r="N138" s="107" t="n">
        <v>13694.03</v>
      </c>
    </row>
    <row r="139" ht="19.35" customHeight="1">
      <c r="A139" s="100" t="n"/>
      <c r="B139" s="101" t="inlineStr">
        <is>
          <t>2</t>
        </is>
      </c>
      <c r="C139" s="102" t="inlineStr">
        <is>
          <t>ЭМ</t>
        </is>
      </c>
      <c r="D139" s="269" t="n"/>
      <c r="E139" s="270" t="n"/>
      <c r="F139" s="103" t="n"/>
      <c r="G139" s="103" t="n"/>
      <c r="H139" s="103" t="n"/>
      <c r="I139" s="104" t="n"/>
      <c r="J139" s="107" t="n">
        <v>1852.8</v>
      </c>
      <c r="K139" s="271" t="n">
        <v>1.2</v>
      </c>
      <c r="L139" s="107" t="n">
        <v>1089.45</v>
      </c>
      <c r="M139" s="104" t="n"/>
      <c r="N139" s="104" t="n"/>
    </row>
    <row r="140" ht="19.35" customHeight="1">
      <c r="A140" s="100" t="n"/>
      <c r="B140" s="101" t="inlineStr">
        <is>
          <t>3</t>
        </is>
      </c>
      <c r="C140" s="102" t="inlineStr">
        <is>
          <t>в т.ч. ОТм</t>
        </is>
      </c>
      <c r="D140" s="269" t="n"/>
      <c r="E140" s="270" t="n"/>
      <c r="F140" s="103" t="n"/>
      <c r="G140" s="103" t="n"/>
      <c r="H140" s="103" t="n"/>
      <c r="I140" s="104" t="n"/>
      <c r="J140" s="105" t="n">
        <v>324</v>
      </c>
      <c r="K140" s="271" t="n">
        <v>1.2</v>
      </c>
      <c r="L140" s="105" t="n">
        <v>190.51</v>
      </c>
      <c r="M140" s="105" t="n">
        <v>71.26000000000001</v>
      </c>
      <c r="N140" s="107" t="n">
        <v>13575.74</v>
      </c>
    </row>
    <row r="141" ht="19.35" customHeight="1">
      <c r="A141" s="100" t="n"/>
      <c r="B141" s="108" t="n"/>
      <c r="C141" s="102" t="inlineStr">
        <is>
          <t>ЗТ</t>
        </is>
      </c>
      <c r="D141" s="269" t="n"/>
      <c r="E141" s="270" t="n"/>
      <c r="F141" s="109" t="inlineStr">
        <is>
          <t>чел.-ч</t>
        </is>
      </c>
      <c r="G141" s="274" t="n">
        <v>41.9</v>
      </c>
      <c r="H141" s="271" t="n">
        <v>1.2</v>
      </c>
      <c r="I141" s="273" t="n">
        <v>24.6372</v>
      </c>
      <c r="J141" s="104" t="n"/>
      <c r="K141" s="104" t="n"/>
      <c r="L141" s="104" t="n"/>
      <c r="M141" s="104" t="n"/>
      <c r="N141" s="104" t="n"/>
    </row>
    <row r="142" ht="19.35" customHeight="1">
      <c r="A142" s="100" t="n"/>
      <c r="B142" s="108" t="n"/>
      <c r="C142" s="102" t="inlineStr">
        <is>
          <t>ЗТм</t>
        </is>
      </c>
      <c r="D142" s="269" t="n"/>
      <c r="E142" s="270" t="n"/>
      <c r="F142" s="109" t="inlineStr">
        <is>
          <t>чел.-ч</t>
        </is>
      </c>
      <c r="G142" s="125" t="n">
        <v>24</v>
      </c>
      <c r="H142" s="271" t="n">
        <v>1.2</v>
      </c>
      <c r="I142" s="272" t="n">
        <v>14.112</v>
      </c>
      <c r="J142" s="104" t="n"/>
      <c r="K142" s="104" t="n"/>
      <c r="L142" s="104" t="n"/>
      <c r="M142" s="104" t="n"/>
      <c r="N142" s="104" t="n"/>
    </row>
    <row r="143" ht="19.35" customHeight="1">
      <c r="A143" s="100" t="n"/>
      <c r="B143" s="108" t="n"/>
      <c r="C143" s="102" t="inlineStr">
        <is>
          <t>Итого по расценке</t>
        </is>
      </c>
      <c r="D143" s="269" t="n"/>
      <c r="E143" s="270" t="n"/>
      <c r="F143" s="103" t="n"/>
      <c r="G143" s="111" t="n"/>
      <c r="H143" s="111" t="n"/>
      <c r="I143" s="104" t="n"/>
      <c r="J143" s="107" t="n">
        <v>2179.62</v>
      </c>
      <c r="K143" s="104" t="n"/>
      <c r="L143" s="107" t="n">
        <v>1281.62</v>
      </c>
      <c r="M143" s="104" t="n"/>
      <c r="N143" s="112" t="n"/>
    </row>
    <row r="144" ht="19.35" customHeight="1">
      <c r="A144" s="100" t="n"/>
      <c r="B144" s="113" t="n"/>
      <c r="C144" s="102" t="inlineStr">
        <is>
          <t>ФОТ</t>
        </is>
      </c>
      <c r="D144" s="269" t="n"/>
      <c r="E144" s="270" t="n"/>
      <c r="F144" s="103" t="n"/>
      <c r="G144" s="111" t="n"/>
      <c r="H144" s="111" t="n"/>
      <c r="I144" s="104" t="n"/>
      <c r="J144" s="104" t="n"/>
      <c r="K144" s="104" t="n"/>
      <c r="L144" s="105" t="n">
        <v>382.68</v>
      </c>
      <c r="M144" s="104" t="n"/>
      <c r="N144" s="107" t="n">
        <v>27269.77</v>
      </c>
    </row>
    <row r="145" ht="42" customHeight="1">
      <c r="A145" s="100" t="n"/>
      <c r="B145" s="114" t="inlineStr">
        <is>
          <t>Пр/812-001.4-1</t>
        </is>
      </c>
      <c r="C145" s="102" t="inlineStr">
        <is>
          <t>НР Земляные работы по другим видам работ (подготовительным, сопутствующим, укрепительным)</t>
        </is>
      </c>
      <c r="D145" s="269" t="n"/>
      <c r="E145" s="270" t="n"/>
      <c r="F145" s="109" t="inlineStr">
        <is>
          <t>%</t>
        </is>
      </c>
      <c r="G145" s="115" t="n">
        <v>89</v>
      </c>
      <c r="H145" s="116" t="n"/>
      <c r="I145" s="115" t="n">
        <v>89</v>
      </c>
      <c r="J145" s="104" t="n"/>
      <c r="K145" s="104" t="n"/>
      <c r="L145" s="105" t="n">
        <v>340.59</v>
      </c>
      <c r="M145" s="104" t="n"/>
      <c r="N145" s="117" t="n">
        <v>24270.1</v>
      </c>
    </row>
    <row r="146" ht="42" customHeight="1">
      <c r="A146" s="100" t="n"/>
      <c r="B146" s="114" t="inlineStr">
        <is>
          <t>Пр/774-001.4</t>
        </is>
      </c>
      <c r="C146" s="102" t="inlineStr">
        <is>
          <t>СП Земляные работы по другим видам работ (подготовительным, сопутствующим, укрепительным)</t>
        </is>
      </c>
      <c r="D146" s="269" t="n"/>
      <c r="E146" s="270" t="n"/>
      <c r="F146" s="109" t="inlineStr">
        <is>
          <t>%</t>
        </is>
      </c>
      <c r="G146" s="115" t="n">
        <v>41</v>
      </c>
      <c r="H146" s="116" t="n"/>
      <c r="I146" s="115" t="n">
        <v>41</v>
      </c>
      <c r="J146" s="104" t="n"/>
      <c r="K146" s="104" t="n"/>
      <c r="L146" s="105" t="n">
        <v>156.9</v>
      </c>
      <c r="M146" s="104" t="n"/>
      <c r="N146" s="107" t="n">
        <v>11180.61</v>
      </c>
    </row>
    <row r="147" ht="19.35" customHeight="1">
      <c r="A147" s="100" t="n"/>
      <c r="B147" s="113" t="n"/>
      <c r="C147" s="92" t="inlineStr">
        <is>
          <t>Всего по позиции</t>
        </is>
      </c>
      <c r="D147" s="269" t="n"/>
      <c r="E147" s="270" t="n"/>
      <c r="F147" s="104" t="n"/>
      <c r="G147" s="111" t="n"/>
      <c r="H147" s="111" t="n"/>
      <c r="I147" s="118" t="n"/>
      <c r="J147" s="118" t="n"/>
      <c r="K147" s="118" t="n"/>
      <c r="L147" s="119" t="n">
        <v>1779.11</v>
      </c>
      <c r="M147" s="118" t="n"/>
      <c r="N147" s="98" t="n"/>
    </row>
    <row r="148" ht="55.35" customHeight="1">
      <c r="A148" s="92" t="inlineStr">
        <is>
          <t>12</t>
        </is>
      </c>
      <c r="B148" s="95" t="inlineStr">
        <is>
          <t>ФЕР01-02-100-09</t>
        </is>
      </c>
      <c r="C148" s="96" t="inlineStr">
        <is>
          <t>При трелевке на каждые последующие 100 м добавлять: к расценке 01-02-100-03</t>
        </is>
      </c>
      <c r="D148" s="269" t="n"/>
      <c r="E148" s="270" t="n"/>
      <c r="F148" s="97" t="inlineStr">
        <is>
          <t>100 шт</t>
        </is>
      </c>
      <c r="G148" s="98" t="n">
        <v>0.49</v>
      </c>
      <c r="H148" s="99" t="n">
        <v>1</v>
      </c>
      <c r="I148" s="120" t="n">
        <v>0.49</v>
      </c>
      <c r="J148" s="98" t="n"/>
      <c r="K148" s="98" t="n"/>
      <c r="L148" s="98" t="n"/>
      <c r="M148" s="98" t="n"/>
      <c r="N148" s="98" t="n"/>
    </row>
    <row r="149" ht="19.35" customHeight="1">
      <c r="A149" s="100" t="n"/>
      <c r="B149" s="101" t="inlineStr">
        <is>
          <t>1</t>
        </is>
      </c>
      <c r="C149" s="102" t="inlineStr">
        <is>
          <t>ОТ</t>
        </is>
      </c>
      <c r="D149" s="269" t="n"/>
      <c r="E149" s="270" t="n"/>
      <c r="F149" s="103" t="n"/>
      <c r="G149" s="103" t="n"/>
      <c r="H149" s="103" t="n"/>
      <c r="I149" s="104" t="n"/>
      <c r="J149" s="105" t="n">
        <v>93.59999999999999</v>
      </c>
      <c r="K149" s="271" t="n">
        <v>1.2</v>
      </c>
      <c r="L149" s="105" t="n">
        <v>55.04</v>
      </c>
      <c r="M149" s="105" t="n">
        <v>71.26000000000001</v>
      </c>
      <c r="N149" s="107" t="n">
        <v>3922.15</v>
      </c>
    </row>
    <row r="150" ht="19.35" customHeight="1">
      <c r="A150" s="100" t="n"/>
      <c r="B150" s="101" t="inlineStr">
        <is>
          <t>2</t>
        </is>
      </c>
      <c r="C150" s="102" t="inlineStr">
        <is>
          <t>ЭМ</t>
        </is>
      </c>
      <c r="D150" s="269" t="n"/>
      <c r="E150" s="270" t="n"/>
      <c r="F150" s="103" t="n"/>
      <c r="G150" s="103" t="n"/>
      <c r="H150" s="103" t="n"/>
      <c r="I150" s="104" t="n"/>
      <c r="J150" s="105" t="n">
        <v>531.14</v>
      </c>
      <c r="K150" s="271" t="n">
        <v>1.2</v>
      </c>
      <c r="L150" s="105" t="n">
        <v>312.31</v>
      </c>
      <c r="M150" s="104" t="n"/>
      <c r="N150" s="104" t="n"/>
    </row>
    <row r="151" ht="19.35" customHeight="1">
      <c r="A151" s="100" t="n"/>
      <c r="B151" s="101" t="inlineStr">
        <is>
          <t>3</t>
        </is>
      </c>
      <c r="C151" s="102" t="inlineStr">
        <is>
          <t>в т.ч. ОТм</t>
        </is>
      </c>
      <c r="D151" s="269" t="n"/>
      <c r="E151" s="270" t="n"/>
      <c r="F151" s="103" t="n"/>
      <c r="G151" s="103" t="n"/>
      <c r="H151" s="103" t="n"/>
      <c r="I151" s="104" t="n"/>
      <c r="J151" s="105" t="n">
        <v>92.88</v>
      </c>
      <c r="K151" s="271" t="n">
        <v>1.2</v>
      </c>
      <c r="L151" s="105" t="n">
        <v>54.61</v>
      </c>
      <c r="M151" s="105" t="n">
        <v>71.26000000000001</v>
      </c>
      <c r="N151" s="107" t="n">
        <v>3891.51</v>
      </c>
    </row>
    <row r="152" ht="19.35" customHeight="1">
      <c r="A152" s="100" t="n"/>
      <c r="B152" s="108" t="n"/>
      <c r="C152" s="102" t="inlineStr">
        <is>
          <t>ЗТ</t>
        </is>
      </c>
      <c r="D152" s="269" t="n"/>
      <c r="E152" s="270" t="n"/>
      <c r="F152" s="109" t="inlineStr">
        <is>
          <t>чел.-ч</t>
        </is>
      </c>
      <c r="G152" s="125" t="n">
        <v>12</v>
      </c>
      <c r="H152" s="271" t="n">
        <v>1.2</v>
      </c>
      <c r="I152" s="272" t="n">
        <v>7.056</v>
      </c>
      <c r="J152" s="104" t="n"/>
      <c r="K152" s="104" t="n"/>
      <c r="L152" s="104" t="n"/>
      <c r="M152" s="104" t="n"/>
      <c r="N152" s="104" t="n"/>
    </row>
    <row r="153" ht="19.35" customHeight="1">
      <c r="A153" s="100" t="n"/>
      <c r="B153" s="108" t="n"/>
      <c r="C153" s="102" t="inlineStr">
        <is>
          <t>ЗТм</t>
        </is>
      </c>
      <c r="D153" s="269" t="n"/>
      <c r="E153" s="270" t="n"/>
      <c r="F153" s="109" t="inlineStr">
        <is>
          <t>чел.-ч</t>
        </is>
      </c>
      <c r="G153" s="105" t="n">
        <v>6.88</v>
      </c>
      <c r="H153" s="271" t="n">
        <v>1.2</v>
      </c>
      <c r="I153" s="275" t="n">
        <v>4.04544</v>
      </c>
      <c r="J153" s="104" t="n"/>
      <c r="K153" s="104" t="n"/>
      <c r="L153" s="104" t="n"/>
      <c r="M153" s="104" t="n"/>
      <c r="N153" s="104" t="n"/>
    </row>
    <row r="154" ht="19.35" customHeight="1">
      <c r="A154" s="100" t="n"/>
      <c r="B154" s="108" t="n"/>
      <c r="C154" s="102" t="inlineStr">
        <is>
          <t>Итого по расценке</t>
        </is>
      </c>
      <c r="D154" s="269" t="n"/>
      <c r="E154" s="270" t="n"/>
      <c r="F154" s="103" t="n"/>
      <c r="G154" s="111" t="n"/>
      <c r="H154" s="111" t="n"/>
      <c r="I154" s="104" t="n"/>
      <c r="J154" s="105" t="n">
        <v>624.74</v>
      </c>
      <c r="K154" s="104" t="n"/>
      <c r="L154" s="105" t="n">
        <v>367.35</v>
      </c>
      <c r="M154" s="104" t="n"/>
      <c r="N154" s="112" t="n"/>
    </row>
    <row r="155" ht="19.35" customHeight="1">
      <c r="A155" s="100" t="n"/>
      <c r="B155" s="113" t="n"/>
      <c r="C155" s="102" t="inlineStr">
        <is>
          <t>ФОТ</t>
        </is>
      </c>
      <c r="D155" s="269" t="n"/>
      <c r="E155" s="270" t="n"/>
      <c r="F155" s="103" t="n"/>
      <c r="G155" s="111" t="n"/>
      <c r="H155" s="111" t="n"/>
      <c r="I155" s="104" t="n"/>
      <c r="J155" s="104" t="n"/>
      <c r="K155" s="104" t="n"/>
      <c r="L155" s="105" t="n">
        <v>109.65</v>
      </c>
      <c r="M155" s="104" t="n"/>
      <c r="N155" s="107" t="n">
        <v>7813.66</v>
      </c>
    </row>
    <row r="156" ht="42" customHeight="1">
      <c r="A156" s="100" t="n"/>
      <c r="B156" s="114" t="inlineStr">
        <is>
          <t>Пр/812-001.4-1</t>
        </is>
      </c>
      <c r="C156" s="102" t="inlineStr">
        <is>
          <t>НР Земляные работы по другим видам работ (подготовительным, сопутствующим, укрепительным)</t>
        </is>
      </c>
      <c r="D156" s="269" t="n"/>
      <c r="E156" s="270" t="n"/>
      <c r="F156" s="109" t="inlineStr">
        <is>
          <t>%</t>
        </is>
      </c>
      <c r="G156" s="115" t="n">
        <v>89</v>
      </c>
      <c r="H156" s="116" t="n"/>
      <c r="I156" s="115" t="n">
        <v>89</v>
      </c>
      <c r="J156" s="104" t="n"/>
      <c r="K156" s="104" t="n"/>
      <c r="L156" s="105" t="n">
        <v>97.59</v>
      </c>
      <c r="M156" s="104" t="n"/>
      <c r="N156" s="117" t="n">
        <v>6954.16</v>
      </c>
    </row>
    <row r="157" ht="42" customHeight="1">
      <c r="A157" s="100" t="n"/>
      <c r="B157" s="114" t="inlineStr">
        <is>
          <t>Пр/774-001.4</t>
        </is>
      </c>
      <c r="C157" s="102" t="inlineStr">
        <is>
          <t>СП Земляные работы по другим видам работ (подготовительным, сопутствующим, укрепительным)</t>
        </is>
      </c>
      <c r="D157" s="269" t="n"/>
      <c r="E157" s="270" t="n"/>
      <c r="F157" s="109" t="inlineStr">
        <is>
          <t>%</t>
        </is>
      </c>
      <c r="G157" s="115" t="n">
        <v>41</v>
      </c>
      <c r="H157" s="116" t="n"/>
      <c r="I157" s="115" t="n">
        <v>41</v>
      </c>
      <c r="J157" s="104" t="n"/>
      <c r="K157" s="104" t="n"/>
      <c r="L157" s="105" t="n">
        <v>44.96</v>
      </c>
      <c r="M157" s="104" t="n"/>
      <c r="N157" s="107" t="n">
        <v>3203.6</v>
      </c>
    </row>
    <row r="158" ht="19.35" customHeight="1">
      <c r="A158" s="100" t="n"/>
      <c r="B158" s="113" t="n"/>
      <c r="C158" s="92" t="inlineStr">
        <is>
          <t>Всего по позиции</t>
        </is>
      </c>
      <c r="D158" s="269" t="n"/>
      <c r="E158" s="270" t="n"/>
      <c r="F158" s="104" t="n"/>
      <c r="G158" s="111" t="n"/>
      <c r="H158" s="111" t="n"/>
      <c r="I158" s="118" t="n"/>
      <c r="J158" s="118" t="n"/>
      <c r="K158" s="118" t="n"/>
      <c r="L158" s="120" t="n">
        <v>509.9</v>
      </c>
      <c r="M158" s="118" t="n"/>
      <c r="N158" s="98" t="n"/>
    </row>
    <row r="159" ht="19.35" customHeight="1">
      <c r="A159" s="126" t="n"/>
      <c r="B159" s="126" t="n"/>
      <c r="C159" s="127" t="inlineStr">
        <is>
          <t>Итого по разделу 1. Вырубка просеки</t>
        </is>
      </c>
      <c r="L159" s="128" t="n">
        <v>142078.97</v>
      </c>
      <c r="M159" s="126" t="n"/>
      <c r="N159" s="129" t="n"/>
    </row>
    <row r="160" ht="19.35" customHeight="1">
      <c r="A160" s="130" t="n"/>
      <c r="B160" s="131" t="n"/>
      <c r="C160" s="132" t="inlineStr">
        <is>
          <t>Итого прямые затраты по разделу</t>
        </is>
      </c>
      <c r="L160" s="133" t="n">
        <v>78748.78</v>
      </c>
      <c r="M160" s="134" t="n"/>
      <c r="N160" s="133" t="n">
        <v>3780437.06</v>
      </c>
    </row>
    <row r="161" ht="19.35" customHeight="1">
      <c r="A161" s="130" t="n"/>
      <c r="B161" s="131" t="n"/>
      <c r="C161" s="132" t="inlineStr">
        <is>
          <t>в том числе</t>
        </is>
      </c>
      <c r="L161" s="133" t="n"/>
      <c r="M161" s="134" t="n"/>
      <c r="N161" s="133" t="n"/>
    </row>
    <row r="162" ht="19.35" customHeight="1">
      <c r="A162" s="130" t="n"/>
      <c r="B162" s="131" t="n"/>
      <c r="C162" s="132" t="inlineStr">
        <is>
          <t>- оплата труда (ОТ)</t>
        </is>
      </c>
      <c r="L162" s="133" t="n">
        <v>42350.43</v>
      </c>
      <c r="M162" s="134" t="n"/>
      <c r="N162" s="133" t="n">
        <v>3017891.63</v>
      </c>
    </row>
    <row r="163" ht="19.35" customHeight="1">
      <c r="A163" s="130" t="n"/>
      <c r="B163" s="131" t="n"/>
      <c r="C163" s="132" t="inlineStr">
        <is>
          <t>- эксплуатация машин и механизмов</t>
        </is>
      </c>
      <c r="L163" s="133" t="n">
        <v>36398.35</v>
      </c>
      <c r="M163" s="134" t="n"/>
      <c r="N163" s="133" t="n">
        <v>762545.4300000001</v>
      </c>
    </row>
    <row r="164" ht="19.35" customHeight="1">
      <c r="A164" s="130" t="n"/>
      <c r="B164" s="135" t="n"/>
      <c r="C164" s="136" t="inlineStr">
        <is>
          <t>в том числе</t>
        </is>
      </c>
      <c r="L164" s="133" t="n"/>
      <c r="M164" s="134" t="n"/>
      <c r="N164" s="133" t="n"/>
    </row>
    <row r="165" ht="19.35" customHeight="1">
      <c r="A165" s="130" t="n"/>
      <c r="B165" s="135" t="n"/>
      <c r="C165" s="136" t="inlineStr">
        <is>
          <t>эксплуатация машин и механизмов без учета доплат к оплате труда машинистов</t>
        </is>
      </c>
      <c r="L165" s="133" t="n">
        <v>36398.35</v>
      </c>
      <c r="M165" s="134" t="n"/>
      <c r="N165" s="133" t="n">
        <v>762545.4300000001</v>
      </c>
    </row>
    <row r="166" ht="19.35" customHeight="1">
      <c r="A166" s="130" t="n"/>
      <c r="B166" s="135" t="n"/>
      <c r="C166" s="136" t="inlineStr">
        <is>
          <t>в том числе</t>
        </is>
      </c>
      <c r="L166" s="133" t="n"/>
      <c r="M166" s="134" t="n"/>
      <c r="N166" s="133" t="n"/>
    </row>
    <row r="167" ht="19.35" customHeight="1">
      <c r="A167" s="130" t="n"/>
      <c r="B167" s="135" t="n"/>
      <c r="C167" s="136" t="inlineStr">
        <is>
          <t>оплата труда машинистов (ОТм)</t>
        </is>
      </c>
      <c r="L167" s="133" t="n">
        <v>6365.11</v>
      </c>
      <c r="M167" s="134" t="n"/>
      <c r="N167" s="133" t="n">
        <v>453577.73</v>
      </c>
    </row>
    <row r="168" ht="19.35" customHeight="1">
      <c r="A168" s="130" t="n"/>
      <c r="B168" s="131" t="n"/>
      <c r="C168" s="132" t="inlineStr">
        <is>
          <t>Итого ФОТ (справочно)</t>
        </is>
      </c>
      <c r="L168" s="133" t="n">
        <v>48715.54</v>
      </c>
      <c r="M168" s="134" t="n"/>
      <c r="N168" s="133" t="n">
        <v>3471469.36</v>
      </c>
    </row>
    <row r="169" ht="19.35" customHeight="1">
      <c r="A169" s="130" t="n"/>
      <c r="B169" s="131" t="n"/>
      <c r="C169" s="132" t="inlineStr">
        <is>
          <t>Итого накладные расходы</t>
        </is>
      </c>
      <c r="L169" s="133" t="n">
        <v>43356.81</v>
      </c>
      <c r="M169" s="134" t="n"/>
      <c r="N169" s="133" t="n">
        <v>3089607.73</v>
      </c>
    </row>
    <row r="170" ht="19.35" customHeight="1">
      <c r="A170" s="130" t="n"/>
      <c r="B170" s="131" t="n"/>
      <c r="C170" s="132" t="inlineStr">
        <is>
          <t>Итого сметная прибыль</t>
        </is>
      </c>
      <c r="L170" s="133" t="n">
        <v>19973.38</v>
      </c>
      <c r="M170" s="134" t="n"/>
      <c r="N170" s="133" t="n">
        <v>1423302.44</v>
      </c>
    </row>
    <row r="171" ht="19.35" customHeight="1">
      <c r="A171" s="130" t="n"/>
      <c r="B171" s="137" t="n"/>
      <c r="C171" s="138" t="inlineStr">
        <is>
          <t>Итого по разделу</t>
        </is>
      </c>
      <c r="L171" s="128" t="n">
        <v>142078.97</v>
      </c>
      <c r="M171" s="139" t="n"/>
      <c r="N171" s="128" t="n">
        <v>8293347.23</v>
      </c>
    </row>
    <row r="172" ht="19.35" customHeight="1">
      <c r="A172" s="130" t="n"/>
      <c r="B172" s="135" t="n"/>
      <c r="C172" s="136" t="inlineStr">
        <is>
          <t>Справочно</t>
        </is>
      </c>
      <c r="L172" s="133" t="n"/>
      <c r="M172" s="134" t="n"/>
      <c r="N172" s="133" t="n"/>
    </row>
    <row r="173" ht="19.35" customHeight="1">
      <c r="A173" s="130" t="n"/>
      <c r="B173" s="131" t="n"/>
      <c r="C173" s="136" t="inlineStr">
        <is>
          <t>затраты труда рабочих</t>
        </is>
      </c>
      <c r="I173" s="140" t="n">
        <v>5009.7516</v>
      </c>
      <c r="J173" s="141" t="n"/>
      <c r="K173" s="141" t="n"/>
      <c r="L173" s="134" t="n"/>
      <c r="M173" s="134" t="n"/>
      <c r="N173" s="134" t="n"/>
    </row>
    <row r="174" ht="19.35" customHeight="1">
      <c r="A174" s="130" t="n"/>
      <c r="B174" s="131" t="n"/>
      <c r="C174" s="136" t="inlineStr">
        <is>
          <t>затраты труда машинистов</t>
        </is>
      </c>
      <c r="I174" s="140" t="n">
        <v>471.4812</v>
      </c>
      <c r="J174" s="141" t="n"/>
      <c r="K174" s="141" t="n"/>
      <c r="L174" s="134" t="n"/>
      <c r="M174" s="134" t="n"/>
      <c r="N174" s="134" t="n"/>
    </row>
    <row r="175" ht="19.35" customHeight="1">
      <c r="A175" s="142" t="n"/>
      <c r="B175" s="143" t="n"/>
      <c r="C175" s="144" t="inlineStr">
        <is>
          <t>ВСЕГО по смете</t>
        </is>
      </c>
      <c r="D175" s="145" t="n"/>
      <c r="E175" s="145" t="n"/>
      <c r="F175" s="146" t="n"/>
      <c r="G175" s="146" t="n"/>
      <c r="H175" s="146" t="n"/>
      <c r="I175" s="146" t="n"/>
      <c r="J175" s="146" t="n"/>
      <c r="K175" s="146" t="n"/>
      <c r="L175" s="147" t="n"/>
      <c r="M175" s="146" t="n"/>
      <c r="N175" s="148" t="n"/>
    </row>
    <row r="176" ht="19.35" customHeight="1">
      <c r="A176" s="130" t="n"/>
      <c r="B176" s="137" t="n"/>
      <c r="C176" s="138" t="inlineStr">
        <is>
          <t>Итого по всем разделам</t>
        </is>
      </c>
      <c r="L176" s="128" t="n">
        <v>142078.97</v>
      </c>
      <c r="M176" s="129" t="n"/>
      <c r="N176" s="128" t="n"/>
    </row>
    <row r="177" ht="19.35" customHeight="1">
      <c r="A177" s="130" t="n"/>
      <c r="B177" s="131" t="n"/>
      <c r="C177" s="132" t="inlineStr">
        <is>
          <t>ВСЕГО строительные работы</t>
        </is>
      </c>
      <c r="L177" s="133" t="n">
        <v>142078.97</v>
      </c>
      <c r="M177" s="134" t="n"/>
      <c r="N177" s="133" t="n">
        <v>8293347.23</v>
      </c>
    </row>
    <row r="178" ht="19.35" customHeight="1">
      <c r="A178" s="130" t="n"/>
      <c r="B178" s="135" t="n"/>
      <c r="C178" s="136" t="inlineStr">
        <is>
          <t>в том числе</t>
        </is>
      </c>
      <c r="L178" s="133" t="n"/>
      <c r="M178" s="134" t="n"/>
      <c r="N178" s="133" t="n"/>
    </row>
    <row r="179" ht="19.35" customHeight="1">
      <c r="A179" s="130" t="n"/>
      <c r="B179" s="135" t="n"/>
      <c r="C179" s="136" t="inlineStr">
        <is>
          <t>всего прямые затраты</t>
        </is>
      </c>
      <c r="L179" s="133" t="n">
        <v>78748.78</v>
      </c>
      <c r="M179" s="134" t="n"/>
      <c r="N179" s="133" t="n">
        <v>3780437.06</v>
      </c>
    </row>
    <row r="180" ht="19.35" customHeight="1">
      <c r="A180" s="130" t="n"/>
      <c r="B180" s="135" t="n"/>
      <c r="C180" s="136" t="inlineStr">
        <is>
          <t>в том числе</t>
        </is>
      </c>
      <c r="L180" s="133" t="n"/>
      <c r="M180" s="134" t="n"/>
      <c r="N180" s="133" t="n"/>
    </row>
    <row r="181" ht="19.35" customHeight="1">
      <c r="A181" s="130" t="n"/>
      <c r="B181" s="135" t="n"/>
      <c r="C181" s="136" t="inlineStr">
        <is>
          <t>- оплата труда (ОТ)</t>
        </is>
      </c>
      <c r="L181" s="133" t="n">
        <v>42350.43</v>
      </c>
      <c r="M181" s="134" t="n"/>
      <c r="N181" s="133" t="n">
        <v>3017891.63</v>
      </c>
    </row>
    <row r="182" ht="19.35" customHeight="1">
      <c r="A182" s="130" t="n"/>
      <c r="B182" s="135" t="n"/>
      <c r="C182" s="136" t="inlineStr">
        <is>
          <t>- эксплуатация машин и механизмов</t>
        </is>
      </c>
      <c r="L182" s="133" t="n">
        <v>36398.35</v>
      </c>
      <c r="M182" s="134" t="n"/>
      <c r="N182" s="133" t="n">
        <v>762545.4300000001</v>
      </c>
    </row>
    <row r="183" ht="19.35" customHeight="1">
      <c r="A183" s="130" t="n"/>
      <c r="B183" s="135" t="n"/>
      <c r="C183" s="136" t="inlineStr">
        <is>
          <t>в т.ч. эксплуатация машин и механизмов без учета доплат к оплате труда машинистов</t>
        </is>
      </c>
      <c r="L183" s="133" t="n">
        <v>36398.35</v>
      </c>
      <c r="M183" s="134" t="n"/>
      <c r="N183" s="133" t="n">
        <v>762545.4300000001</v>
      </c>
    </row>
    <row r="184" ht="19.35" customHeight="1">
      <c r="A184" s="130" t="n"/>
      <c r="B184" s="135" t="n"/>
      <c r="C184" s="136" t="inlineStr">
        <is>
          <t>- в т.ч. оплата труда машинистов (ОТм)</t>
        </is>
      </c>
      <c r="L184" s="133" t="n">
        <v>6365.11</v>
      </c>
      <c r="M184" s="134" t="n"/>
      <c r="N184" s="133" t="n">
        <v>453577.73</v>
      </c>
    </row>
    <row r="185" ht="19.35" customHeight="1">
      <c r="A185" s="130" t="n"/>
      <c r="B185" s="135" t="n"/>
      <c r="C185" s="136" t="inlineStr">
        <is>
          <t>всего ФОТ (справочно)</t>
        </is>
      </c>
      <c r="L185" s="133" t="n">
        <v>48715.54</v>
      </c>
      <c r="M185" s="134" t="n"/>
      <c r="N185" s="133" t="n">
        <v>3471469.36</v>
      </c>
    </row>
    <row r="186" ht="19.35" customHeight="1">
      <c r="A186" s="130" t="n"/>
      <c r="B186" s="135" t="n"/>
      <c r="C186" s="136" t="inlineStr">
        <is>
          <t>всего накладные расходы</t>
        </is>
      </c>
      <c r="L186" s="133" t="n">
        <v>43356.81</v>
      </c>
      <c r="M186" s="134" t="n"/>
      <c r="N186" s="133" t="n">
        <v>3089607.73</v>
      </c>
    </row>
    <row r="187" ht="19.35" customHeight="1">
      <c r="A187" s="130" t="n"/>
      <c r="B187" s="135" t="n"/>
      <c r="C187" s="136" t="inlineStr">
        <is>
          <t>всего сметная прибыль</t>
        </is>
      </c>
      <c r="L187" s="133" t="n">
        <v>19973.38</v>
      </c>
      <c r="M187" s="134" t="n"/>
      <c r="N187" s="133" t="n">
        <v>1423302.44</v>
      </c>
    </row>
    <row r="188" ht="19.35" customHeight="1">
      <c r="A188" s="130" t="n"/>
      <c r="B188" s="137" t="n"/>
      <c r="C188" s="138" t="inlineStr">
        <is>
          <t>ВСЕГО по смете</t>
        </is>
      </c>
      <c r="L188" s="128" t="n">
        <v>142078.97</v>
      </c>
      <c r="M188" s="129" t="n"/>
      <c r="N188" s="128" t="n">
        <v>8293347.23</v>
      </c>
    </row>
    <row r="189" ht="19.35" customHeight="1">
      <c r="A189" s="130" t="n"/>
      <c r="B189" s="135" t="n"/>
      <c r="C189" s="136" t="inlineStr">
        <is>
          <t>Всего прямые затраты</t>
        </is>
      </c>
      <c r="L189" s="133" t="n">
        <v>78748.78</v>
      </c>
      <c r="M189" s="134" t="n"/>
      <c r="N189" s="133" t="n">
        <v>3780437.06</v>
      </c>
    </row>
    <row r="190" ht="19.35" customHeight="1">
      <c r="A190" s="130" t="n"/>
      <c r="B190" s="135" t="n"/>
      <c r="C190" s="136" t="inlineStr">
        <is>
          <t>в том числе</t>
        </is>
      </c>
      <c r="L190" s="133" t="n"/>
      <c r="M190" s="134" t="n"/>
      <c r="N190" s="133" t="n"/>
    </row>
    <row r="191" ht="19.35" customHeight="1">
      <c r="A191" s="130" t="n"/>
      <c r="B191" s="135" t="n"/>
      <c r="C191" s="136" t="inlineStr">
        <is>
          <t>- оплата труда рабочих (ОТ)</t>
        </is>
      </c>
      <c r="L191" s="133" t="n">
        <v>42350.43</v>
      </c>
      <c r="M191" s="134" t="n"/>
      <c r="N191" s="133" t="n">
        <v>3017891.63</v>
      </c>
    </row>
    <row r="192" ht="19.35" customHeight="1">
      <c r="A192" s="130" t="n"/>
      <c r="B192" s="135" t="n"/>
      <c r="C192" s="136" t="inlineStr">
        <is>
          <t>- эксплуатация машин и механизмов</t>
        </is>
      </c>
      <c r="L192" s="133" t="n">
        <v>36398.35</v>
      </c>
      <c r="M192" s="134" t="n"/>
      <c r="N192" s="133" t="n">
        <v>762545.4300000001</v>
      </c>
    </row>
    <row r="193" ht="19.35" customHeight="1">
      <c r="A193" s="130" t="n"/>
      <c r="B193" s="135" t="n"/>
      <c r="C193" s="136" t="inlineStr">
        <is>
          <t>в т.ч. эксплуатация машин и механизмов без учета доплат к оплате труда машинистов</t>
        </is>
      </c>
      <c r="L193" s="133" t="n">
        <v>36398.35</v>
      </c>
      <c r="M193" s="134" t="n"/>
      <c r="N193" s="133" t="n">
        <v>762545.4300000001</v>
      </c>
    </row>
    <row r="194" ht="19.35" customHeight="1">
      <c r="A194" s="130" t="n"/>
      <c r="B194" s="135" t="n"/>
      <c r="C194" s="136" t="inlineStr">
        <is>
          <t>- в т.ч. оплата труда машинистов (ОТм)</t>
        </is>
      </c>
      <c r="L194" s="133" t="n">
        <v>6365.11</v>
      </c>
      <c r="M194" s="134" t="n"/>
      <c r="N194" s="133" t="n">
        <v>453577.73</v>
      </c>
    </row>
    <row r="195" ht="19.35" customHeight="1">
      <c r="A195" s="130" t="n"/>
      <c r="B195" s="135" t="n"/>
      <c r="C195" s="136" t="inlineStr">
        <is>
          <t>Всего ФОТ (справочно)</t>
        </is>
      </c>
      <c r="L195" s="133" t="n">
        <v>48715.54</v>
      </c>
      <c r="M195" s="134" t="n"/>
      <c r="N195" s="133" t="n">
        <v>3471469.36</v>
      </c>
    </row>
    <row r="196" ht="19.35" customHeight="1">
      <c r="A196" s="130" t="n"/>
      <c r="B196" s="135" t="n"/>
      <c r="C196" s="136" t="inlineStr">
        <is>
          <t>Всего накладные расходы</t>
        </is>
      </c>
      <c r="L196" s="133" t="n">
        <v>43356.81</v>
      </c>
      <c r="M196" s="134" t="n"/>
      <c r="N196" s="133" t="n">
        <v>3089607.73</v>
      </c>
    </row>
    <row r="197" ht="19.35" customHeight="1">
      <c r="A197" s="130" t="n"/>
      <c r="B197" s="135" t="n"/>
      <c r="C197" s="136" t="inlineStr">
        <is>
          <t>Всего сметная прибыль</t>
        </is>
      </c>
      <c r="L197" s="133" t="n">
        <v>19973.38</v>
      </c>
      <c r="M197" s="134" t="n"/>
      <c r="N197" s="133" t="n">
        <v>1423302.44</v>
      </c>
    </row>
    <row r="198" ht="19.35" customHeight="1">
      <c r="A198" s="130" t="n"/>
      <c r="B198" s="135" t="n"/>
      <c r="C198" s="136" t="inlineStr">
        <is>
          <t>Справочно</t>
        </is>
      </c>
      <c r="L198" s="133" t="n"/>
      <c r="M198" s="134" t="n"/>
      <c r="N198" s="133" t="n"/>
    </row>
    <row r="199" ht="19.35" customHeight="1">
      <c r="A199" s="130" t="n"/>
      <c r="B199" s="131" t="n"/>
      <c r="C199" s="136" t="inlineStr">
        <is>
          <t>затраты труда рабочих</t>
        </is>
      </c>
      <c r="I199" s="140" t="n">
        <v>5009.7516</v>
      </c>
      <c r="J199" s="141" t="n"/>
      <c r="K199" s="141" t="n"/>
      <c r="L199" s="134" t="n"/>
      <c r="M199" s="134" t="n"/>
      <c r="N199" s="134" t="n"/>
    </row>
    <row r="200" ht="19.35" customHeight="1">
      <c r="A200" s="130" t="n"/>
      <c r="B200" s="131" t="n"/>
      <c r="C200" s="136" t="inlineStr">
        <is>
          <t>затраты труда машинистов</t>
        </is>
      </c>
      <c r="I200" s="140" t="n">
        <v>471.4812</v>
      </c>
      <c r="J200" s="141" t="n"/>
      <c r="K200" s="141" t="n"/>
      <c r="L200" s="134" t="n"/>
      <c r="M200" s="134" t="n"/>
      <c r="N200" s="134" t="n"/>
    </row>
    <row r="201" ht="19.35" customHeight="1">
      <c r="A201" s="130" t="n"/>
      <c r="B201" s="149" t="n"/>
      <c r="C201" s="149" t="n"/>
      <c r="D201" s="127" t="n"/>
      <c r="E201" s="127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 ht="19.35" customHeight="1">
      <c r="A202" s="150" t="inlineStr">
        <is>
          <t>Составил: ______________________________________/  Григорова И. А. /</t>
        </is>
      </c>
    </row>
    <row r="203" ht="19.35" customHeight="1">
      <c r="A203" s="150" t="n"/>
      <c r="B203" s="150" t="n"/>
      <c r="C203" s="151" t="inlineStr">
        <is>
          <t>должность, подпись (инициалы, фамилия)</t>
        </is>
      </c>
      <c r="G203" s="152" t="n"/>
      <c r="H203" s="152" t="n"/>
      <c r="I203" s="152" t="n"/>
      <c r="J203" s="150" t="n"/>
      <c r="K203" s="150" t="n"/>
      <c r="L203" s="150" t="n"/>
      <c r="M203" s="150" t="n"/>
      <c r="N203" s="150" t="n"/>
    </row>
    <row r="204" ht="19.35" customHeight="1">
      <c r="A204" s="150" t="inlineStr">
        <is>
          <t>Проверил: ______________________________________ /  Черкасов А. В. /</t>
        </is>
      </c>
    </row>
    <row r="205" ht="19.35" customHeight="1">
      <c r="A205" s="4" t="n"/>
      <c r="B205" s="4" t="n"/>
      <c r="C205" s="151" t="inlineStr">
        <is>
          <t>должность, подпись (инициалы, фамилия)</t>
        </is>
      </c>
      <c r="G205" s="152" t="n"/>
      <c r="H205" s="152" t="n"/>
      <c r="I205" s="152" t="n"/>
      <c r="J205" s="4" t="n"/>
      <c r="K205" s="4" t="n"/>
      <c r="L205" s="4" t="n"/>
      <c r="M205" s="4" t="n"/>
      <c r="N205" s="4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7109375" customWidth="1" min="12" max="12"/>
    <col width="9.85546875" customWidth="1" min="13" max="13"/>
    <col width="13.140625" customWidth="1" min="14" max="14"/>
  </cols>
  <sheetData>
    <row r="1" ht="19.35" customHeight="1">
      <c r="A1" s="46" t="n"/>
      <c r="B1" s="46" t="n"/>
      <c r="C1" s="46" t="n"/>
      <c r="D1" s="4" t="n"/>
      <c r="E1" s="4" t="n"/>
      <c r="F1" s="47" t="inlineStr">
        <is>
          <t>Приложение № 2</t>
        </is>
      </c>
    </row>
    <row r="2" ht="19.35" customHeight="1">
      <c r="A2" s="48" t="n"/>
      <c r="B2" s="48" t="n"/>
      <c r="C2" s="48" t="n"/>
      <c r="D2" s="4" t="n"/>
      <c r="E2" s="4" t="n"/>
      <c r="F2" s="47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8" t="n"/>
      <c r="B3" s="48" t="n"/>
      <c r="C3" s="48" t="n"/>
      <c r="D3" s="4" t="n"/>
      <c r="E3" s="4" t="n"/>
      <c r="F3" s="47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9" t="n"/>
      <c r="B4" s="50" t="n"/>
      <c r="C4" s="50" t="n"/>
      <c r="D4" s="4" t="n"/>
      <c r="E4" s="4" t="n"/>
      <c r="F4" s="51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9" t="n"/>
      <c r="B5" s="50" t="n"/>
      <c r="C5" s="50" t="n"/>
      <c r="D5" s="4" t="n"/>
      <c r="E5" s="4" t="n"/>
      <c r="F5" s="51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9" t="n"/>
      <c r="B6" s="50" t="n"/>
      <c r="C6" s="50" t="n"/>
      <c r="D6" s="4" t="n"/>
      <c r="E6" s="4" t="n"/>
      <c r="F6" s="47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9" t="n"/>
      <c r="B7" s="50" t="n"/>
      <c r="C7" s="50" t="n"/>
      <c r="D7" s="4" t="n"/>
      <c r="E7" s="4" t="n"/>
      <c r="F7" s="47" t="n"/>
      <c r="G7" s="47" t="n"/>
      <c r="H7" s="47" t="n"/>
      <c r="I7" s="47" t="n"/>
      <c r="J7" s="47" t="n"/>
      <c r="K7" s="47" t="n"/>
      <c r="L7" s="47" t="n"/>
      <c r="M7" s="47" t="n"/>
      <c r="N7" s="47" t="n"/>
    </row>
    <row r="8" hidden="1" ht="19.35" customHeight="1">
      <c r="A8" s="52" t="n"/>
      <c r="D8" s="4" t="n"/>
      <c r="E8" s="4" t="n"/>
      <c r="F8" s="47" t="n"/>
      <c r="G8" s="47" t="n"/>
      <c r="H8" s="47" t="n"/>
      <c r="I8" s="47" t="n"/>
      <c r="J8" s="3" t="n"/>
    </row>
    <row r="9" hidden="1" ht="19.5" customHeight="1">
      <c r="A9" s="52" t="n"/>
      <c r="D9" s="4" t="n"/>
      <c r="E9" s="4" t="n"/>
      <c r="F9" s="47" t="n"/>
      <c r="G9" s="47" t="n"/>
      <c r="H9" s="47" t="n"/>
      <c r="I9" s="47" t="n"/>
      <c r="J9" s="3" t="n"/>
    </row>
    <row r="10" hidden="1" ht="19.35" customHeight="1">
      <c r="A10" s="52" t="n"/>
      <c r="D10" s="4" t="n"/>
      <c r="E10" s="4" t="n"/>
      <c r="F10" s="47" t="n"/>
      <c r="G10" s="47" t="n"/>
      <c r="H10" s="47" t="n"/>
      <c r="I10" s="47" t="n"/>
      <c r="J10" s="3" t="n"/>
    </row>
    <row r="11" hidden="1" ht="19.5" customHeight="1">
      <c r="A11" s="52" t="n"/>
      <c r="D11" s="4" t="n"/>
      <c r="E11" s="4" t="n"/>
      <c r="F11" s="47" t="n"/>
      <c r="G11" s="47" t="n"/>
      <c r="H11" s="47" t="n"/>
      <c r="I11" s="47" t="n"/>
      <c r="J11" s="3" t="n"/>
    </row>
    <row r="12" hidden="1" ht="19.35" customHeight="1">
      <c r="A12" s="53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4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5" t="inlineStr">
        <is>
          <t>ПК Госстройсмета-3</t>
        </is>
      </c>
      <c r="I13" s="56" t="n"/>
      <c r="J13" s="56" t="n"/>
      <c r="K13" s="56" t="n"/>
      <c r="L13" s="56" t="n"/>
      <c r="M13" s="56" t="n"/>
      <c r="N13" s="56" t="n"/>
    </row>
    <row r="14" ht="35.25" customHeight="1">
      <c r="A14" s="57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5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6" t="n"/>
      <c r="J14" s="56" t="n"/>
      <c r="K14" s="56" t="n"/>
      <c r="L14" s="56" t="n"/>
      <c r="M14" s="56" t="n"/>
      <c r="N14" s="56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8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9" t="n"/>
      <c r="J15" s="59" t="n"/>
      <c r="K15" s="59" t="n"/>
      <c r="L15" s="59" t="n"/>
      <c r="M15" s="59" t="n"/>
      <c r="N15" s="59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8" t="inlineStr">
        <is>
          <t>Письмо Минстрой России от 30.12.2025 № 81879-ИФ/09, I квартал 2026; Прочие объекты; Амурская область</t>
        </is>
      </c>
      <c r="I16" s="59" t="n"/>
      <c r="J16" s="59" t="n"/>
      <c r="K16" s="59" t="n"/>
      <c r="L16" s="59" t="n"/>
      <c r="M16" s="59" t="n"/>
      <c r="N16" s="59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8" t="n"/>
      <c r="I17" s="59" t="n"/>
      <c r="J17" s="59" t="n"/>
      <c r="K17" s="59" t="n"/>
      <c r="L17" s="59" t="n"/>
      <c r="M17" s="59" t="n"/>
      <c r="N17" s="59" t="n"/>
    </row>
    <row r="18" ht="21" customHeight="1">
      <c r="A18" s="6" t="inlineStr">
        <is>
          <t>Наименование субъекта Российской Федерации</t>
        </is>
      </c>
      <c r="H18" s="58" t="inlineStr">
        <is>
          <t>Амурская область</t>
        </is>
      </c>
      <c r="I18" s="59" t="n"/>
      <c r="J18" s="59" t="n"/>
      <c r="K18" s="59" t="n"/>
      <c r="L18" s="59" t="n"/>
      <c r="M18" s="59" t="n"/>
      <c r="N18" s="59" t="n"/>
    </row>
    <row r="19" ht="21" customHeight="1">
      <c r="A19" s="6" t="inlineStr">
        <is>
          <t>Наименование зоны субъекта Российской Федерации</t>
        </is>
      </c>
      <c r="H19" s="58" t="inlineStr">
        <is>
          <t>1 зона</t>
        </is>
      </c>
      <c r="I19" s="59" t="n"/>
      <c r="J19" s="59" t="n"/>
      <c r="K19" s="59" t="n"/>
      <c r="L19" s="59" t="n"/>
      <c r="M19" s="59" t="n"/>
      <c r="N19" s="59" t="n"/>
    </row>
    <row r="20" ht="24" customHeight="1">
      <c r="A20" s="60" t="inlineStr">
        <is>
          <t>Расширение просеки ВЛ 220-500 кВ</t>
        </is>
      </c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</row>
    <row r="21" ht="19.35" customHeight="1">
      <c r="A21" s="61" t="inlineStr">
        <is>
          <t>(наименование стройки)</t>
        </is>
      </c>
    </row>
    <row r="22" ht="19.35" customHeight="1">
      <c r="A22" s="60" t="inlineStr">
        <is>
          <t>24 ВЛ 220 кВ Сиваки - Мухинская.</t>
        </is>
      </c>
      <c r="B22" s="56" t="n"/>
      <c r="C22" s="56" t="n"/>
      <c r="D22" s="56" t="n"/>
      <c r="E22" s="56" t="n"/>
      <c r="F22" s="56" t="n"/>
      <c r="G22" s="56" t="n"/>
      <c r="H22" s="56" t="n"/>
      <c r="I22" s="56" t="n"/>
      <c r="J22" s="56" t="n"/>
      <c r="K22" s="56" t="n"/>
      <c r="L22" s="56" t="n"/>
      <c r="M22" s="56" t="n"/>
      <c r="N22" s="56" t="n"/>
    </row>
    <row r="23" ht="19.35" customHeight="1">
      <c r="A23" s="62" t="inlineStr">
        <is>
          <t>(наименование объекта капитального строительства)</t>
        </is>
      </c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63" t="n"/>
      <c r="M23" s="63" t="n"/>
      <c r="N23" s="63" t="n"/>
    </row>
    <row r="24" ht="19.35" customHeight="1">
      <c r="A24" s="64" t="inlineStr">
        <is>
          <t>ЛОКАЛЬНЫЙ СМЕТНЫЙ РАСЧЕТ (СМЕТА) № 02-24-04</t>
        </is>
      </c>
    </row>
    <row r="25" ht="19.35" customHeight="1">
      <c r="A25" s="60" t="inlineStr">
        <is>
          <t>24 ВЛ 220 кВ Сиваки - Мухинская. Мухинское уч. л-во Шимановского л-ва</t>
        </is>
      </c>
      <c r="B25" s="56" t="n"/>
      <c r="C25" s="56" t="n"/>
      <c r="D25" s="56" t="n"/>
      <c r="E25" s="56" t="n"/>
      <c r="F25" s="56" t="n"/>
      <c r="G25" s="56" t="n"/>
      <c r="H25" s="56" t="n"/>
      <c r="I25" s="56" t="n"/>
      <c r="J25" s="56" t="n"/>
      <c r="K25" s="56" t="n"/>
      <c r="L25" s="56" t="n"/>
      <c r="M25" s="56" t="n"/>
      <c r="N25" s="56" t="n"/>
    </row>
    <row r="26" ht="19.35" customHeight="1">
      <c r="A26" s="62" t="inlineStr">
        <is>
          <t>(наименование работ и затрат)</t>
        </is>
      </c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63" t="n"/>
      <c r="M26" s="63" t="n"/>
      <c r="N26" s="63" t="n"/>
    </row>
    <row r="27" ht="18" customHeight="1">
      <c r="A27" s="57" t="inlineStr">
        <is>
          <t xml:space="preserve">Составлен </t>
        </is>
      </c>
      <c r="B27" s="65" t="n"/>
      <c r="C27" s="66" t="inlineStr">
        <is>
          <t>Базисно-индексным</t>
        </is>
      </c>
      <c r="D27" s="56" t="n"/>
      <c r="E27" s="67" t="n"/>
      <c r="F27" s="57" t="inlineStr">
        <is>
          <t>методом</t>
        </is>
      </c>
      <c r="G27" s="65" t="n"/>
      <c r="H27" s="65" t="n"/>
      <c r="I27" s="65" t="n"/>
      <c r="J27" s="65" t="n"/>
      <c r="K27" s="65" t="n"/>
      <c r="L27" s="65" t="n"/>
      <c r="M27" s="65" t="n"/>
      <c r="N27" s="65" t="n"/>
    </row>
    <row r="28" ht="18" customHeight="1">
      <c r="A28" s="6" t="inlineStr">
        <is>
          <t xml:space="preserve">Основание: </t>
        </is>
      </c>
      <c r="C28" s="68" t="inlineStr">
        <is>
          <t>Ф.579959-19.24-РД</t>
        </is>
      </c>
      <c r="D28" s="56" t="n"/>
      <c r="E28" s="56" t="n"/>
      <c r="F28" s="56" t="n"/>
      <c r="G28" s="56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62" t="inlineStr">
        <is>
          <t>(проектная и (или) иная техническая документация)</t>
        </is>
      </c>
      <c r="D29" s="63" t="n"/>
      <c r="E29" s="63" t="n"/>
      <c r="F29" s="63" t="n"/>
      <c r="G29" s="63" t="n"/>
      <c r="H29" s="61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9" t="n"/>
      <c r="C31" s="6" t="n"/>
      <c r="D31" s="6" t="n"/>
      <c r="E31" s="6" t="n"/>
      <c r="F31" s="6" t="n"/>
      <c r="G31" s="6" t="n"/>
      <c r="H31" s="6" t="n"/>
      <c r="I31" s="6" t="n"/>
      <c r="J31" s="57" t="n"/>
      <c r="K31" s="70" t="inlineStr">
        <is>
          <t>Средства на оплату труда рабочих</t>
        </is>
      </c>
      <c r="L31" s="71" t="n">
        <v>372.37</v>
      </c>
      <c r="M31" s="69" t="n">
        <v>5.23</v>
      </c>
      <c r="N31" s="72" t="inlineStr">
        <is>
          <t>тыс. руб.</t>
        </is>
      </c>
    </row>
    <row r="32" ht="22.5" customHeight="1">
      <c r="A32" s="73" t="inlineStr">
        <is>
          <t>Сметная стоимость</t>
        </is>
      </c>
      <c r="C32" s="74" t="n"/>
      <c r="D32" s="75" t="n">
        <v>856.45</v>
      </c>
      <c r="E32" s="76" t="inlineStr">
        <is>
          <t>(</t>
        </is>
      </c>
      <c r="F32" s="75" t="n">
        <v>12.02</v>
      </c>
      <c r="G32" s="77" t="inlineStr">
        <is>
          <t>) тыс. руб.</t>
        </is>
      </c>
      <c r="H32" s="72" t="n"/>
      <c r="I32" s="6" t="n"/>
      <c r="J32" s="6" t="n"/>
      <c r="K32" s="70" t="inlineStr">
        <is>
          <t>Нормативные затраты труда рабочих</t>
        </is>
      </c>
      <c r="L32" s="78" t="n">
        <v>623.5700000000001</v>
      </c>
      <c r="M32" s="59" t="n"/>
      <c r="N32" s="6" t="inlineStr">
        <is>
          <t>чел. ч.</t>
        </is>
      </c>
    </row>
    <row r="33" ht="21.75" customHeight="1">
      <c r="A33" s="48" t="n"/>
      <c r="B33" s="10" t="inlineStr">
        <is>
          <t>в том числе:</t>
        </is>
      </c>
      <c r="C33" s="48" t="n"/>
      <c r="D33" s="48" t="n"/>
      <c r="E33" s="48" t="n"/>
      <c r="F33" s="48" t="n"/>
      <c r="G33" s="48" t="n"/>
      <c r="H33" s="48" t="n"/>
      <c r="I33" s="48" t="n"/>
      <c r="J33" s="48" t="n"/>
      <c r="K33" s="70" t="inlineStr">
        <is>
          <t>Нормативные затраты труда машинистов</t>
        </is>
      </c>
      <c r="L33" s="78" t="n"/>
      <c r="M33" s="59" t="n"/>
      <c r="N33" s="6" t="inlineStr">
        <is>
          <t>чел. ч.</t>
        </is>
      </c>
    </row>
    <row r="34" ht="19.35" customHeight="1">
      <c r="A34" s="79" t="n"/>
      <c r="B34" s="80" t="inlineStr">
        <is>
          <t>строительных работ</t>
        </is>
      </c>
      <c r="C34" s="81" t="n"/>
      <c r="D34" s="82" t="n">
        <v>856.45</v>
      </c>
      <c r="E34" s="76" t="inlineStr">
        <is>
          <t>(</t>
        </is>
      </c>
      <c r="F34" s="82" t="n">
        <v>12.02</v>
      </c>
      <c r="G34" s="72" t="inlineStr">
        <is>
          <t>) тыс. руб.</t>
        </is>
      </c>
      <c r="H34" s="72" t="n"/>
      <c r="I34" s="79" t="n"/>
      <c r="J34" s="79" t="n"/>
      <c r="K34" s="4" t="n"/>
      <c r="L34" s="3" t="n"/>
      <c r="N34" s="4" t="n"/>
    </row>
    <row r="35" ht="19.35" customHeight="1">
      <c r="A35" s="79" t="n"/>
      <c r="B35" s="80" t="inlineStr">
        <is>
          <t>монтажных работ</t>
        </is>
      </c>
      <c r="C35" s="81" t="n"/>
      <c r="D35" s="82" t="n">
        <v>0</v>
      </c>
      <c r="E35" s="76" t="inlineStr">
        <is>
          <t>(</t>
        </is>
      </c>
      <c r="F35" s="82" t="n">
        <v>0</v>
      </c>
      <c r="G35" s="72" t="inlineStr">
        <is>
          <t>) тыс. руб.</t>
        </is>
      </c>
      <c r="H35" s="72" t="n"/>
      <c r="I35" s="79" t="n"/>
      <c r="J35" s="79" t="n"/>
      <c r="K35" s="4" t="n"/>
      <c r="L35" s="3" t="n"/>
      <c r="N35" s="4" t="n"/>
    </row>
    <row r="36" ht="19.35" customHeight="1">
      <c r="A36" s="79" t="n"/>
      <c r="B36" s="80" t="inlineStr">
        <is>
          <t>оборудования</t>
        </is>
      </c>
      <c r="C36" s="81" t="n"/>
      <c r="D36" s="82" t="n">
        <v>0</v>
      </c>
      <c r="E36" s="76" t="inlineStr">
        <is>
          <t>(</t>
        </is>
      </c>
      <c r="F36" s="82" t="n">
        <v>0</v>
      </c>
      <c r="G36" s="72" t="inlineStr">
        <is>
          <t>) тыс. руб.</t>
        </is>
      </c>
      <c r="H36" s="72" t="n"/>
      <c r="I36" s="79" t="n"/>
      <c r="J36" s="79" t="n"/>
      <c r="K36" s="4" t="n"/>
      <c r="L36" s="4" t="n"/>
      <c r="M36" s="4" t="n"/>
      <c r="N36" s="4" t="n"/>
    </row>
    <row r="37" ht="19.35" customHeight="1">
      <c r="A37" s="79" t="n"/>
      <c r="B37" s="80" t="inlineStr">
        <is>
          <t>прочих затрат</t>
        </is>
      </c>
      <c r="C37" s="81" t="n"/>
      <c r="D37" s="82" t="n">
        <v>0</v>
      </c>
      <c r="E37" s="76" t="inlineStr">
        <is>
          <t>(</t>
        </is>
      </c>
      <c r="F37" s="82" t="n">
        <v>0</v>
      </c>
      <c r="G37" s="72" t="inlineStr">
        <is>
          <t>) тыс. руб.</t>
        </is>
      </c>
      <c r="H37" s="72" t="n"/>
      <c r="I37" s="79" t="n"/>
      <c r="J37" s="79" t="n"/>
      <c r="K37" s="4" t="n"/>
      <c r="L37" s="3" t="n"/>
      <c r="N37" s="4" t="n"/>
    </row>
    <row r="38" ht="19.35" customHeight="1">
      <c r="A38" s="79" t="n"/>
      <c r="B38" s="79" t="n"/>
      <c r="C38" s="79" t="n"/>
      <c r="D38" s="79" t="n"/>
      <c r="E38" s="79" t="n"/>
      <c r="F38" s="79" t="n"/>
      <c r="G38" s="79" t="n"/>
      <c r="H38" s="79" t="n"/>
      <c r="I38" s="79" t="n"/>
      <c r="J38" s="79" t="n"/>
      <c r="K38" s="79" t="n"/>
      <c r="L38" s="79" t="n"/>
      <c r="M38" s="79" t="n"/>
      <c r="N38" s="79" t="n"/>
    </row>
    <row r="39" ht="55.35" customHeight="1">
      <c r="A39" s="14" t="inlineStr">
        <is>
          <t>№ п.п.</t>
        </is>
      </c>
      <c r="B39" s="83" t="inlineStr">
        <is>
          <t>Обоснование</t>
        </is>
      </c>
      <c r="C39" s="14" t="inlineStr">
        <is>
          <t>Наименование работ и затрат</t>
        </is>
      </c>
      <c r="D39" s="63" t="n"/>
      <c r="E39" s="84" t="n"/>
      <c r="F39" s="14" t="inlineStr">
        <is>
          <t>Единица измерения</t>
        </is>
      </c>
      <c r="G39" s="85" t="inlineStr">
        <is>
          <t>Количество</t>
        </is>
      </c>
      <c r="H39" s="63" t="n"/>
      <c r="I39" s="84" t="n"/>
      <c r="J39" s="8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63" t="n"/>
      <c r="L39" s="84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6" t="n"/>
      <c r="B40" s="86" t="n"/>
      <c r="C40" s="87" t="n"/>
      <c r="D40" s="56" t="n"/>
      <c r="E40" s="88" t="n"/>
      <c r="F40" s="86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6" t="n"/>
      <c r="N40" s="86" t="n"/>
    </row>
    <row r="41" ht="19.35" customHeight="1">
      <c r="A41" s="89" t="n">
        <v>1</v>
      </c>
      <c r="B41" s="90" t="n">
        <v>2</v>
      </c>
      <c r="C41" s="14" t="n">
        <v>3</v>
      </c>
      <c r="D41" s="59" t="n"/>
      <c r="E41" s="91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9" t="n">
        <v>12</v>
      </c>
    </row>
    <row r="42" ht="19.35" customHeight="1">
      <c r="A42" s="92" t="inlineStr">
        <is>
          <t>Раздел 1. Вырубка просеки</t>
        </is>
      </c>
      <c r="B42" s="269" t="n"/>
      <c r="C42" s="269" t="n"/>
      <c r="D42" s="269" t="n"/>
      <c r="E42" s="269" t="n"/>
      <c r="F42" s="269" t="n"/>
      <c r="G42" s="269" t="n"/>
      <c r="H42" s="269" t="n"/>
      <c r="I42" s="269" t="n"/>
      <c r="J42" s="269" t="n"/>
      <c r="K42" s="269" t="n"/>
      <c r="L42" s="269" t="n"/>
      <c r="M42" s="269" t="n"/>
      <c r="N42" s="270" t="n"/>
    </row>
    <row r="43" ht="19.35" customHeight="1">
      <c r="A43" s="94" t="inlineStr">
        <is>
          <t>Пролет 8-18,25-125</t>
        </is>
      </c>
      <c r="B43" s="59" t="n"/>
      <c r="C43" s="59" t="n"/>
      <c r="D43" s="59" t="n"/>
      <c r="E43" s="59" t="n"/>
      <c r="F43" s="59" t="n"/>
      <c r="G43" s="59" t="n"/>
      <c r="H43" s="59" t="n"/>
      <c r="I43" s="59" t="n"/>
      <c r="J43" s="59" t="n"/>
      <c r="K43" s="59" t="n"/>
      <c r="L43" s="59" t="n"/>
      <c r="M43" s="59" t="n"/>
      <c r="N43" s="91" t="n"/>
    </row>
    <row r="44" ht="42" customHeight="1">
      <c r="A44" s="92" t="inlineStr">
        <is>
          <t>1</t>
        </is>
      </c>
      <c r="B44" s="95" t="inlineStr">
        <is>
          <t>ФЕР01-02-101-02</t>
        </is>
      </c>
      <c r="C44" s="96" t="inlineStr">
        <is>
          <t>Разделка древесины мягких пород, полученной от валки леса, диаметр стволов: до 16 см</t>
        </is>
      </c>
      <c r="D44" s="269" t="n"/>
      <c r="E44" s="270" t="n"/>
      <c r="F44" s="97" t="inlineStr">
        <is>
          <t>100 деревьев</t>
        </is>
      </c>
      <c r="G44" s="98" t="n">
        <v>14.42</v>
      </c>
      <c r="H44" s="99" t="n">
        <v>1</v>
      </c>
      <c r="I44" s="120" t="n">
        <v>14.42</v>
      </c>
      <c r="J44" s="98" t="n"/>
      <c r="K44" s="98" t="n"/>
      <c r="L44" s="98" t="n"/>
      <c r="M44" s="98" t="n"/>
      <c r="N44" s="98" t="n"/>
    </row>
    <row r="45" ht="24.6" customHeight="1">
      <c r="A45" s="100" t="n"/>
      <c r="B45" s="101" t="inlineStr">
        <is>
          <t>Прил.1.12 п.3.213</t>
        </is>
      </c>
      <c r="C45" s="102" t="inlineStr">
        <is>
          <t>Разделка древесины без заготовки дров ОЗП=0,8; ЭМ=0,7; ЗПМ=0,7; ТЗ=0,8; ТЗМ=0,7</t>
        </is>
      </c>
      <c r="D45" s="269" t="n"/>
      <c r="E45" s="269" t="n"/>
      <c r="F45" s="269" t="n"/>
      <c r="G45" s="269" t="n"/>
      <c r="H45" s="269" t="n"/>
      <c r="I45" s="269" t="n"/>
      <c r="J45" s="269" t="n"/>
      <c r="K45" s="269" t="n"/>
      <c r="L45" s="269" t="n"/>
      <c r="M45" s="269" t="n"/>
      <c r="N45" s="270" t="n"/>
    </row>
    <row r="46" ht="19.35" customHeight="1">
      <c r="A46" s="100" t="n"/>
      <c r="B46" s="101" t="inlineStr">
        <is>
          <t>1</t>
        </is>
      </c>
      <c r="C46" s="102" t="inlineStr">
        <is>
          <t>ОТ</t>
        </is>
      </c>
      <c r="D46" s="269" t="n"/>
      <c r="E46" s="270" t="n"/>
      <c r="F46" s="103" t="n"/>
      <c r="G46" s="103" t="n"/>
      <c r="H46" s="103" t="n"/>
      <c r="I46" s="104" t="n"/>
      <c r="J46" s="105" t="n">
        <v>112.29</v>
      </c>
      <c r="K46" s="153" t="n">
        <v>0.96</v>
      </c>
      <c r="L46" s="107" t="n">
        <v>1554.45</v>
      </c>
      <c r="M46" s="105" t="n">
        <v>71.26000000000001</v>
      </c>
      <c r="N46" s="107" t="n">
        <v>110770.11</v>
      </c>
    </row>
    <row r="47" ht="19.35" customHeight="1">
      <c r="A47" s="100" t="n"/>
      <c r="B47" s="108" t="n"/>
      <c r="C47" s="102" t="inlineStr">
        <is>
          <t>ЗТ</t>
        </is>
      </c>
      <c r="D47" s="269" t="n"/>
      <c r="E47" s="270" t="n"/>
      <c r="F47" s="109" t="inlineStr">
        <is>
          <t>чел.-ч</t>
        </is>
      </c>
      <c r="G47" s="274" t="n">
        <v>13.4</v>
      </c>
      <c r="H47" s="153" t="n">
        <v>0.96</v>
      </c>
      <c r="I47" s="275" t="n">
        <v>185.49888</v>
      </c>
      <c r="J47" s="104" t="n"/>
      <c r="K47" s="104" t="n"/>
      <c r="L47" s="104" t="n"/>
      <c r="M47" s="104" t="n"/>
      <c r="N47" s="104" t="n"/>
    </row>
    <row r="48" ht="19.35" customHeight="1">
      <c r="A48" s="100" t="n"/>
      <c r="B48" s="108" t="n"/>
      <c r="C48" s="102" t="inlineStr">
        <is>
          <t>Итого по расценке</t>
        </is>
      </c>
      <c r="D48" s="269" t="n"/>
      <c r="E48" s="270" t="n"/>
      <c r="F48" s="103" t="n"/>
      <c r="G48" s="111" t="n"/>
      <c r="H48" s="111" t="n"/>
      <c r="I48" s="104" t="n"/>
      <c r="J48" s="105" t="n">
        <v>112.29</v>
      </c>
      <c r="K48" s="104" t="n"/>
      <c r="L48" s="107" t="n">
        <v>1554.45</v>
      </c>
      <c r="M48" s="104" t="n"/>
      <c r="N48" s="112" t="n"/>
    </row>
    <row r="49" ht="19.35" customHeight="1">
      <c r="A49" s="100" t="n"/>
      <c r="B49" s="113" t="n"/>
      <c r="C49" s="102" t="inlineStr">
        <is>
          <t>ФОТ</t>
        </is>
      </c>
      <c r="D49" s="269" t="n"/>
      <c r="E49" s="270" t="n"/>
      <c r="F49" s="103" t="n"/>
      <c r="G49" s="111" t="n"/>
      <c r="H49" s="111" t="n"/>
      <c r="I49" s="104" t="n"/>
      <c r="J49" s="104" t="n"/>
      <c r="K49" s="104" t="n"/>
      <c r="L49" s="107" t="n">
        <v>1554.45</v>
      </c>
      <c r="M49" s="104" t="n"/>
      <c r="N49" s="107" t="n">
        <v>110770.11</v>
      </c>
    </row>
    <row r="50" ht="42" customHeight="1">
      <c r="A50" s="100" t="n"/>
      <c r="B50" s="114" t="inlineStr">
        <is>
          <t>Пр/812-001.4-1</t>
        </is>
      </c>
      <c r="C50" s="102" t="inlineStr">
        <is>
          <t>НР Земляные работы по другим видам работ (подготовительным, сопутствующим, укрепительным)</t>
        </is>
      </c>
      <c r="D50" s="269" t="n"/>
      <c r="E50" s="270" t="n"/>
      <c r="F50" s="109" t="inlineStr">
        <is>
          <t>%</t>
        </is>
      </c>
      <c r="G50" s="115" t="n">
        <v>89</v>
      </c>
      <c r="H50" s="116" t="n"/>
      <c r="I50" s="115" t="n">
        <v>89</v>
      </c>
      <c r="J50" s="104" t="n"/>
      <c r="K50" s="104" t="n"/>
      <c r="L50" s="107" t="n">
        <v>1383.46</v>
      </c>
      <c r="M50" s="104" t="n"/>
      <c r="N50" s="117" t="n">
        <v>98585.39999999999</v>
      </c>
    </row>
    <row r="51" ht="42" customHeight="1">
      <c r="A51" s="100" t="n"/>
      <c r="B51" s="114" t="inlineStr">
        <is>
          <t>Пр/774-001.4</t>
        </is>
      </c>
      <c r="C51" s="102" t="inlineStr">
        <is>
          <t>СП Земляные работы по другим видам работ (подготовительным, сопутствующим, укрепительным)</t>
        </is>
      </c>
      <c r="D51" s="269" t="n"/>
      <c r="E51" s="270" t="n"/>
      <c r="F51" s="109" t="inlineStr">
        <is>
          <t>%</t>
        </is>
      </c>
      <c r="G51" s="115" t="n">
        <v>41</v>
      </c>
      <c r="H51" s="116" t="n"/>
      <c r="I51" s="115" t="n">
        <v>41</v>
      </c>
      <c r="J51" s="104" t="n"/>
      <c r="K51" s="104" t="n"/>
      <c r="L51" s="105" t="n">
        <v>637.3200000000001</v>
      </c>
      <c r="M51" s="104" t="n"/>
      <c r="N51" s="107" t="n">
        <v>45415.75</v>
      </c>
    </row>
    <row r="52" ht="19.35" customHeight="1">
      <c r="A52" s="100" t="n"/>
      <c r="B52" s="113" t="n"/>
      <c r="C52" s="92" t="inlineStr">
        <is>
          <t>Всего по позиции</t>
        </is>
      </c>
      <c r="D52" s="269" t="n"/>
      <c r="E52" s="270" t="n"/>
      <c r="F52" s="104" t="n"/>
      <c r="G52" s="111" t="n"/>
      <c r="H52" s="111" t="n"/>
      <c r="I52" s="118" t="n"/>
      <c r="J52" s="118" t="n"/>
      <c r="K52" s="118" t="n"/>
      <c r="L52" s="119" t="n">
        <v>3575.23</v>
      </c>
      <c r="M52" s="118" t="n"/>
      <c r="N52" s="98" t="n"/>
    </row>
    <row r="53" ht="42" customHeight="1">
      <c r="A53" s="92" t="inlineStr">
        <is>
          <t>2</t>
        </is>
      </c>
      <c r="B53" s="95" t="inlineStr">
        <is>
          <t>ФЕР01-02-101-05</t>
        </is>
      </c>
      <c r="C53" s="96" t="inlineStr">
        <is>
          <t>Разделка древесины мягких пород, полученной от валки леса, диаметр стволов: до 28 см</t>
        </is>
      </c>
      <c r="D53" s="269" t="n"/>
      <c r="E53" s="270" t="n"/>
      <c r="F53" s="97" t="inlineStr">
        <is>
          <t>100 деревьев</t>
        </is>
      </c>
      <c r="G53" s="98" t="n">
        <v>6.57</v>
      </c>
      <c r="H53" s="99" t="n">
        <v>1</v>
      </c>
      <c r="I53" s="120" t="n">
        <v>6.57</v>
      </c>
      <c r="J53" s="98" t="n"/>
      <c r="K53" s="98" t="n"/>
      <c r="L53" s="98" t="n"/>
      <c r="M53" s="98" t="n"/>
      <c r="N53" s="98" t="n"/>
    </row>
    <row r="54" ht="24.6" customHeight="1">
      <c r="A54" s="100" t="n"/>
      <c r="B54" s="101" t="inlineStr">
        <is>
          <t>Прил.1.12 п.3.213</t>
        </is>
      </c>
      <c r="C54" s="102" t="inlineStr">
        <is>
          <t>Разделка древесины без заготовки дров ОЗП=0,8; ЭМ=0,7; ЗПМ=0,7; ТЗ=0,8; ТЗМ=0,7</t>
        </is>
      </c>
      <c r="D54" s="269" t="n"/>
      <c r="E54" s="269" t="n"/>
      <c r="F54" s="269" t="n"/>
      <c r="G54" s="269" t="n"/>
      <c r="H54" s="269" t="n"/>
      <c r="I54" s="269" t="n"/>
      <c r="J54" s="269" t="n"/>
      <c r="K54" s="269" t="n"/>
      <c r="L54" s="269" t="n"/>
      <c r="M54" s="269" t="n"/>
      <c r="N54" s="270" t="n"/>
    </row>
    <row r="55" ht="19.35" customHeight="1">
      <c r="A55" s="100" t="n"/>
      <c r="B55" s="101" t="inlineStr">
        <is>
          <t>1</t>
        </is>
      </c>
      <c r="C55" s="102" t="inlineStr">
        <is>
          <t>ОТ</t>
        </is>
      </c>
      <c r="D55" s="269" t="n"/>
      <c r="E55" s="270" t="n"/>
      <c r="F55" s="103" t="n"/>
      <c r="G55" s="103" t="n"/>
      <c r="H55" s="103" t="n"/>
      <c r="I55" s="104" t="n"/>
      <c r="J55" s="105" t="n">
        <v>323.47</v>
      </c>
      <c r="K55" s="153" t="n">
        <v>0.96</v>
      </c>
      <c r="L55" s="107" t="n">
        <v>2040.19</v>
      </c>
      <c r="M55" s="105" t="n">
        <v>71.26000000000001</v>
      </c>
      <c r="N55" s="107" t="n">
        <v>145383.94</v>
      </c>
    </row>
    <row r="56" ht="19.35" customHeight="1">
      <c r="A56" s="100" t="n"/>
      <c r="B56" s="108" t="n"/>
      <c r="C56" s="102" t="inlineStr">
        <is>
          <t>ЗТ</t>
        </is>
      </c>
      <c r="D56" s="269" t="n"/>
      <c r="E56" s="270" t="n"/>
      <c r="F56" s="109" t="inlineStr">
        <is>
          <t>чел.-ч</t>
        </is>
      </c>
      <c r="G56" s="274" t="n">
        <v>38.6</v>
      </c>
      <c r="H56" s="153" t="n">
        <v>0.96</v>
      </c>
      <c r="I56" s="275" t="n">
        <v>243.45792</v>
      </c>
      <c r="J56" s="104" t="n"/>
      <c r="K56" s="104" t="n"/>
      <c r="L56" s="104" t="n"/>
      <c r="M56" s="104" t="n"/>
      <c r="N56" s="104" t="n"/>
    </row>
    <row r="57" ht="19.35" customHeight="1">
      <c r="A57" s="100" t="n"/>
      <c r="B57" s="108" t="n"/>
      <c r="C57" s="102" t="inlineStr">
        <is>
          <t>Итого по расценке</t>
        </is>
      </c>
      <c r="D57" s="269" t="n"/>
      <c r="E57" s="270" t="n"/>
      <c r="F57" s="103" t="n"/>
      <c r="G57" s="111" t="n"/>
      <c r="H57" s="111" t="n"/>
      <c r="I57" s="104" t="n"/>
      <c r="J57" s="105" t="n">
        <v>323.47</v>
      </c>
      <c r="K57" s="104" t="n"/>
      <c r="L57" s="107" t="n">
        <v>2040.19</v>
      </c>
      <c r="M57" s="104" t="n"/>
      <c r="N57" s="112" t="n"/>
    </row>
    <row r="58" ht="19.35" customHeight="1">
      <c r="A58" s="100" t="n"/>
      <c r="B58" s="113" t="n"/>
      <c r="C58" s="102" t="inlineStr">
        <is>
          <t>ФОТ</t>
        </is>
      </c>
      <c r="D58" s="269" t="n"/>
      <c r="E58" s="270" t="n"/>
      <c r="F58" s="103" t="n"/>
      <c r="G58" s="111" t="n"/>
      <c r="H58" s="111" t="n"/>
      <c r="I58" s="104" t="n"/>
      <c r="J58" s="104" t="n"/>
      <c r="K58" s="104" t="n"/>
      <c r="L58" s="107" t="n">
        <v>2040.19</v>
      </c>
      <c r="M58" s="104" t="n"/>
      <c r="N58" s="107" t="n">
        <v>145383.94</v>
      </c>
    </row>
    <row r="59" ht="42" customHeight="1">
      <c r="A59" s="100" t="n"/>
      <c r="B59" s="114" t="inlineStr">
        <is>
          <t>Пр/812-001.4-1</t>
        </is>
      </c>
      <c r="C59" s="102" t="inlineStr">
        <is>
          <t>НР Земляные работы по другим видам работ (подготовительным, сопутствующим, укрепительным)</t>
        </is>
      </c>
      <c r="D59" s="269" t="n"/>
      <c r="E59" s="270" t="n"/>
      <c r="F59" s="109" t="inlineStr">
        <is>
          <t>%</t>
        </is>
      </c>
      <c r="G59" s="115" t="n">
        <v>89</v>
      </c>
      <c r="H59" s="116" t="n"/>
      <c r="I59" s="115" t="n">
        <v>89</v>
      </c>
      <c r="J59" s="104" t="n"/>
      <c r="K59" s="104" t="n"/>
      <c r="L59" s="107" t="n">
        <v>1815.77</v>
      </c>
      <c r="M59" s="104" t="n"/>
      <c r="N59" s="117" t="n">
        <v>129391.71</v>
      </c>
    </row>
    <row r="60" ht="42" customHeight="1">
      <c r="A60" s="100" t="n"/>
      <c r="B60" s="114" t="inlineStr">
        <is>
          <t>Пр/774-001.4</t>
        </is>
      </c>
      <c r="C60" s="102" t="inlineStr">
        <is>
          <t>СП Земляные работы по другим видам работ (подготовительным, сопутствующим, укрепительным)</t>
        </is>
      </c>
      <c r="D60" s="269" t="n"/>
      <c r="E60" s="270" t="n"/>
      <c r="F60" s="109" t="inlineStr">
        <is>
          <t>%</t>
        </is>
      </c>
      <c r="G60" s="115" t="n">
        <v>41</v>
      </c>
      <c r="H60" s="116" t="n"/>
      <c r="I60" s="115" t="n">
        <v>41</v>
      </c>
      <c r="J60" s="104" t="n"/>
      <c r="K60" s="104" t="n"/>
      <c r="L60" s="105" t="n">
        <v>836.48</v>
      </c>
      <c r="M60" s="104" t="n"/>
      <c r="N60" s="107" t="n">
        <v>59607.42</v>
      </c>
    </row>
    <row r="61" ht="19.35" customHeight="1">
      <c r="A61" s="100" t="n"/>
      <c r="B61" s="113" t="n"/>
      <c r="C61" s="92" t="inlineStr">
        <is>
          <t>Всего по позиции</t>
        </is>
      </c>
      <c r="D61" s="269" t="n"/>
      <c r="E61" s="270" t="n"/>
      <c r="F61" s="104" t="n"/>
      <c r="G61" s="111" t="n"/>
      <c r="H61" s="111" t="n"/>
      <c r="I61" s="118" t="n"/>
      <c r="J61" s="118" t="n"/>
      <c r="K61" s="118" t="n"/>
      <c r="L61" s="119" t="n">
        <v>4692.44</v>
      </c>
      <c r="M61" s="118" t="n"/>
      <c r="N61" s="98" t="n"/>
    </row>
    <row r="62" ht="42" customHeight="1">
      <c r="A62" s="92" t="inlineStr">
        <is>
          <t>3</t>
        </is>
      </c>
      <c r="B62" s="95" t="inlineStr">
        <is>
          <t>ФЕР01-02-101-06</t>
        </is>
      </c>
      <c r="C62" s="96" t="inlineStr">
        <is>
          <t>Разделка древесины мягких пород, полученной от валки леса, диаметр стволов: до 32 см</t>
        </is>
      </c>
      <c r="D62" s="269" t="n"/>
      <c r="E62" s="270" t="n"/>
      <c r="F62" s="97" t="inlineStr">
        <is>
          <t>100 деревьев</t>
        </is>
      </c>
      <c r="G62" s="98" t="n">
        <v>0.38</v>
      </c>
      <c r="H62" s="99" t="n">
        <v>1</v>
      </c>
      <c r="I62" s="120" t="n">
        <v>0.38</v>
      </c>
      <c r="J62" s="98" t="n"/>
      <c r="K62" s="98" t="n"/>
      <c r="L62" s="98" t="n"/>
      <c r="M62" s="98" t="n"/>
      <c r="N62" s="98" t="n"/>
    </row>
    <row r="63" ht="24.6" customHeight="1">
      <c r="A63" s="100" t="n"/>
      <c r="B63" s="101" t="inlineStr">
        <is>
          <t>Прил.1.12 п.3.213</t>
        </is>
      </c>
      <c r="C63" s="102" t="inlineStr">
        <is>
          <t>Разделка древесины без заготовки дров ОЗП=0,8; ЭМ=0,7; ЗПМ=0,7; ТЗ=0,8; ТЗМ=0,7</t>
        </is>
      </c>
      <c r="D63" s="269" t="n"/>
      <c r="E63" s="269" t="n"/>
      <c r="F63" s="269" t="n"/>
      <c r="G63" s="269" t="n"/>
      <c r="H63" s="269" t="n"/>
      <c r="I63" s="269" t="n"/>
      <c r="J63" s="269" t="n"/>
      <c r="K63" s="269" t="n"/>
      <c r="L63" s="269" t="n"/>
      <c r="M63" s="269" t="n"/>
      <c r="N63" s="270" t="n"/>
    </row>
    <row r="64" ht="19.35" customHeight="1">
      <c r="A64" s="100" t="n"/>
      <c r="B64" s="101" t="inlineStr">
        <is>
          <t>1</t>
        </is>
      </c>
      <c r="C64" s="102" t="inlineStr">
        <is>
          <t>ОТ</t>
        </is>
      </c>
      <c r="D64" s="269" t="n"/>
      <c r="E64" s="270" t="n"/>
      <c r="F64" s="103" t="n"/>
      <c r="G64" s="103" t="n"/>
      <c r="H64" s="103" t="n"/>
      <c r="I64" s="104" t="n"/>
      <c r="J64" s="105" t="n">
        <v>406.43</v>
      </c>
      <c r="K64" s="153" t="n">
        <v>0.96</v>
      </c>
      <c r="L64" s="105" t="n">
        <v>148.27</v>
      </c>
      <c r="M64" s="105" t="n">
        <v>71.26000000000001</v>
      </c>
      <c r="N64" s="107" t="n">
        <v>10565.72</v>
      </c>
    </row>
    <row r="65" ht="19.35" customHeight="1">
      <c r="A65" s="100" t="n"/>
      <c r="B65" s="108" t="n"/>
      <c r="C65" s="102" t="inlineStr">
        <is>
          <t>ЗТ</t>
        </is>
      </c>
      <c r="D65" s="269" t="n"/>
      <c r="E65" s="270" t="n"/>
      <c r="F65" s="109" t="inlineStr">
        <is>
          <t>чел.-ч</t>
        </is>
      </c>
      <c r="G65" s="274" t="n">
        <v>48.5</v>
      </c>
      <c r="H65" s="153" t="n">
        <v>0.96</v>
      </c>
      <c r="I65" s="273" t="n">
        <v>17.6928</v>
      </c>
      <c r="J65" s="104" t="n"/>
      <c r="K65" s="104" t="n"/>
      <c r="L65" s="104" t="n"/>
      <c r="M65" s="104" t="n"/>
      <c r="N65" s="104" t="n"/>
    </row>
    <row r="66" ht="19.35" customHeight="1">
      <c r="A66" s="100" t="n"/>
      <c r="B66" s="108" t="n"/>
      <c r="C66" s="102" t="inlineStr">
        <is>
          <t>Итого по расценке</t>
        </is>
      </c>
      <c r="D66" s="269" t="n"/>
      <c r="E66" s="270" t="n"/>
      <c r="F66" s="103" t="n"/>
      <c r="G66" s="111" t="n"/>
      <c r="H66" s="111" t="n"/>
      <c r="I66" s="104" t="n"/>
      <c r="J66" s="105" t="n">
        <v>406.43</v>
      </c>
      <c r="K66" s="104" t="n"/>
      <c r="L66" s="105" t="n">
        <v>148.27</v>
      </c>
      <c r="M66" s="104" t="n"/>
      <c r="N66" s="112" t="n"/>
    </row>
    <row r="67" ht="19.35" customHeight="1">
      <c r="A67" s="100" t="n"/>
      <c r="B67" s="113" t="n"/>
      <c r="C67" s="102" t="inlineStr">
        <is>
          <t>ФОТ</t>
        </is>
      </c>
      <c r="D67" s="269" t="n"/>
      <c r="E67" s="270" t="n"/>
      <c r="F67" s="103" t="n"/>
      <c r="G67" s="111" t="n"/>
      <c r="H67" s="111" t="n"/>
      <c r="I67" s="104" t="n"/>
      <c r="J67" s="104" t="n"/>
      <c r="K67" s="104" t="n"/>
      <c r="L67" s="105" t="n">
        <v>148.27</v>
      </c>
      <c r="M67" s="104" t="n"/>
      <c r="N67" s="107" t="n">
        <v>10565.72</v>
      </c>
    </row>
    <row r="68" ht="42" customHeight="1">
      <c r="A68" s="100" t="n"/>
      <c r="B68" s="114" t="inlineStr">
        <is>
          <t>Пр/812-001.4-1</t>
        </is>
      </c>
      <c r="C68" s="102" t="inlineStr">
        <is>
          <t>НР Земляные работы по другим видам работ (подготовительным, сопутствующим, укрепительным)</t>
        </is>
      </c>
      <c r="D68" s="269" t="n"/>
      <c r="E68" s="270" t="n"/>
      <c r="F68" s="109" t="inlineStr">
        <is>
          <t>%</t>
        </is>
      </c>
      <c r="G68" s="115" t="n">
        <v>89</v>
      </c>
      <c r="H68" s="116" t="n"/>
      <c r="I68" s="115" t="n">
        <v>89</v>
      </c>
      <c r="J68" s="104" t="n"/>
      <c r="K68" s="104" t="n"/>
      <c r="L68" s="105" t="n">
        <v>131.96</v>
      </c>
      <c r="M68" s="104" t="n"/>
      <c r="N68" s="117" t="n">
        <v>9403.49</v>
      </c>
    </row>
    <row r="69" ht="42" customHeight="1">
      <c r="A69" s="100" t="n"/>
      <c r="B69" s="114" t="inlineStr">
        <is>
          <t>Пр/774-001.4</t>
        </is>
      </c>
      <c r="C69" s="102" t="inlineStr">
        <is>
          <t>СП Земляные работы по другим видам работ (подготовительным, сопутствующим, укрепительным)</t>
        </is>
      </c>
      <c r="D69" s="269" t="n"/>
      <c r="E69" s="270" t="n"/>
      <c r="F69" s="109" t="inlineStr">
        <is>
          <t>%</t>
        </is>
      </c>
      <c r="G69" s="115" t="n">
        <v>41</v>
      </c>
      <c r="H69" s="116" t="n"/>
      <c r="I69" s="115" t="n">
        <v>41</v>
      </c>
      <c r="J69" s="104" t="n"/>
      <c r="K69" s="104" t="n"/>
      <c r="L69" s="105" t="n">
        <v>60.79</v>
      </c>
      <c r="M69" s="104" t="n"/>
      <c r="N69" s="107" t="n">
        <v>4331.95</v>
      </c>
    </row>
    <row r="70" ht="19.35" customHeight="1">
      <c r="A70" s="100" t="n"/>
      <c r="B70" s="113" t="n"/>
      <c r="C70" s="92" t="inlineStr">
        <is>
          <t>Всего по позиции</t>
        </is>
      </c>
      <c r="D70" s="269" t="n"/>
      <c r="E70" s="270" t="n"/>
      <c r="F70" s="104" t="n"/>
      <c r="G70" s="111" t="n"/>
      <c r="H70" s="111" t="n"/>
      <c r="I70" s="118" t="n"/>
      <c r="J70" s="118" t="n"/>
      <c r="K70" s="118" t="n"/>
      <c r="L70" s="120" t="n">
        <v>341.02</v>
      </c>
      <c r="M70" s="118" t="n"/>
      <c r="N70" s="98" t="n"/>
    </row>
    <row r="71" ht="55.35" customHeight="1">
      <c r="A71" s="92" t="inlineStr">
        <is>
          <t>4</t>
        </is>
      </c>
      <c r="B71" s="95" t="inlineStr">
        <is>
          <t>ФЕР01-02-101-09</t>
        </is>
      </c>
      <c r="C71" s="96" t="inlineStr">
        <is>
          <t>Разделка древесины твердых пород и лиственницы, полученной от валки леса, диаметр стволов: до 16 см</t>
        </is>
      </c>
      <c r="D71" s="269" t="n"/>
      <c r="E71" s="270" t="n"/>
      <c r="F71" s="97" t="inlineStr">
        <is>
          <t>100 деревьев</t>
        </is>
      </c>
      <c r="G71" s="98" t="n">
        <v>5.16</v>
      </c>
      <c r="H71" s="99" t="n">
        <v>1</v>
      </c>
      <c r="I71" s="120" t="n">
        <v>5.16</v>
      </c>
      <c r="J71" s="98" t="n"/>
      <c r="K71" s="98" t="n"/>
      <c r="L71" s="98" t="n"/>
      <c r="M71" s="98" t="n"/>
      <c r="N71" s="98" t="n"/>
    </row>
    <row r="72" ht="24.6" customHeight="1">
      <c r="A72" s="100" t="n"/>
      <c r="B72" s="101" t="inlineStr">
        <is>
          <t>Прил.1.12 п.3.213</t>
        </is>
      </c>
      <c r="C72" s="102" t="inlineStr">
        <is>
          <t>Разделка древесины без заготовки дров ОЗП=0,8; ЭМ=0,7; ЗПМ=0,7; ТЗ=0,8; ТЗМ=0,7</t>
        </is>
      </c>
      <c r="D72" s="269" t="n"/>
      <c r="E72" s="269" t="n"/>
      <c r="F72" s="269" t="n"/>
      <c r="G72" s="269" t="n"/>
      <c r="H72" s="269" t="n"/>
      <c r="I72" s="269" t="n"/>
      <c r="J72" s="269" t="n"/>
      <c r="K72" s="269" t="n"/>
      <c r="L72" s="269" t="n"/>
      <c r="M72" s="269" t="n"/>
      <c r="N72" s="270" t="n"/>
    </row>
    <row r="73" ht="19.35" customHeight="1">
      <c r="A73" s="100" t="n"/>
      <c r="B73" s="101" t="inlineStr">
        <is>
          <t>1</t>
        </is>
      </c>
      <c r="C73" s="102" t="inlineStr">
        <is>
          <t>ОТ</t>
        </is>
      </c>
      <c r="D73" s="269" t="n"/>
      <c r="E73" s="270" t="n"/>
      <c r="F73" s="103" t="n"/>
      <c r="G73" s="103" t="n"/>
      <c r="H73" s="103" t="n"/>
      <c r="I73" s="104" t="n"/>
      <c r="J73" s="105" t="n">
        <v>131.57</v>
      </c>
      <c r="K73" s="153" t="n">
        <v>0.96</v>
      </c>
      <c r="L73" s="105" t="n">
        <v>651.75</v>
      </c>
      <c r="M73" s="105" t="n">
        <v>71.26000000000001</v>
      </c>
      <c r="N73" s="107" t="n">
        <v>46443.71</v>
      </c>
    </row>
    <row r="74" ht="19.35" customHeight="1">
      <c r="A74" s="100" t="n"/>
      <c r="B74" s="108" t="n"/>
      <c r="C74" s="102" t="inlineStr">
        <is>
          <t>ЗТ</t>
        </is>
      </c>
      <c r="D74" s="269" t="n"/>
      <c r="E74" s="270" t="n"/>
      <c r="F74" s="109" t="inlineStr">
        <is>
          <t>чел.-ч</t>
        </is>
      </c>
      <c r="G74" s="274" t="n">
        <v>15.7</v>
      </c>
      <c r="H74" s="153" t="n">
        <v>0.96</v>
      </c>
      <c r="I74" s="275" t="n">
        <v>77.77152</v>
      </c>
      <c r="J74" s="104" t="n"/>
      <c r="K74" s="104" t="n"/>
      <c r="L74" s="104" t="n"/>
      <c r="M74" s="104" t="n"/>
      <c r="N74" s="104" t="n"/>
    </row>
    <row r="75" ht="19.35" customHeight="1">
      <c r="A75" s="100" t="n"/>
      <c r="B75" s="108" t="n"/>
      <c r="C75" s="102" t="inlineStr">
        <is>
          <t>Итого по расценке</t>
        </is>
      </c>
      <c r="D75" s="269" t="n"/>
      <c r="E75" s="270" t="n"/>
      <c r="F75" s="103" t="n"/>
      <c r="G75" s="111" t="n"/>
      <c r="H75" s="111" t="n"/>
      <c r="I75" s="104" t="n"/>
      <c r="J75" s="105" t="n">
        <v>131.57</v>
      </c>
      <c r="K75" s="104" t="n"/>
      <c r="L75" s="105" t="n">
        <v>651.75</v>
      </c>
      <c r="M75" s="104" t="n"/>
      <c r="N75" s="112" t="n"/>
    </row>
    <row r="76" ht="19.35" customHeight="1">
      <c r="A76" s="100" t="n"/>
      <c r="B76" s="113" t="n"/>
      <c r="C76" s="102" t="inlineStr">
        <is>
          <t>ФОТ</t>
        </is>
      </c>
      <c r="D76" s="269" t="n"/>
      <c r="E76" s="270" t="n"/>
      <c r="F76" s="103" t="n"/>
      <c r="G76" s="111" t="n"/>
      <c r="H76" s="111" t="n"/>
      <c r="I76" s="104" t="n"/>
      <c r="J76" s="104" t="n"/>
      <c r="K76" s="104" t="n"/>
      <c r="L76" s="105" t="n">
        <v>651.75</v>
      </c>
      <c r="M76" s="104" t="n"/>
      <c r="N76" s="107" t="n">
        <v>46443.71</v>
      </c>
    </row>
    <row r="77" ht="42" customHeight="1">
      <c r="A77" s="100" t="n"/>
      <c r="B77" s="114" t="inlineStr">
        <is>
          <t>Пр/812-001.4-1</t>
        </is>
      </c>
      <c r="C77" s="102" t="inlineStr">
        <is>
          <t>НР Земляные работы по другим видам работ (подготовительным, сопутствующим, укрепительным)</t>
        </is>
      </c>
      <c r="D77" s="269" t="n"/>
      <c r="E77" s="270" t="n"/>
      <c r="F77" s="109" t="inlineStr">
        <is>
          <t>%</t>
        </is>
      </c>
      <c r="G77" s="115" t="n">
        <v>89</v>
      </c>
      <c r="H77" s="116" t="n"/>
      <c r="I77" s="115" t="n">
        <v>89</v>
      </c>
      <c r="J77" s="104" t="n"/>
      <c r="K77" s="104" t="n"/>
      <c r="L77" s="105" t="n">
        <v>580.0599999999999</v>
      </c>
      <c r="M77" s="104" t="n"/>
      <c r="N77" s="117" t="n">
        <v>41334.9</v>
      </c>
    </row>
    <row r="78" ht="42" customHeight="1">
      <c r="A78" s="100" t="n"/>
      <c r="B78" s="114" t="inlineStr">
        <is>
          <t>Пр/774-001.4</t>
        </is>
      </c>
      <c r="C78" s="102" t="inlineStr">
        <is>
          <t>СП Земляные работы по другим видам работ (подготовительным, сопутствующим, укрепительным)</t>
        </is>
      </c>
      <c r="D78" s="269" t="n"/>
      <c r="E78" s="270" t="n"/>
      <c r="F78" s="109" t="inlineStr">
        <is>
          <t>%</t>
        </is>
      </c>
      <c r="G78" s="115" t="n">
        <v>41</v>
      </c>
      <c r="H78" s="116" t="n"/>
      <c r="I78" s="115" t="n">
        <v>41</v>
      </c>
      <c r="J78" s="104" t="n"/>
      <c r="K78" s="104" t="n"/>
      <c r="L78" s="105" t="n">
        <v>267.22</v>
      </c>
      <c r="M78" s="104" t="n"/>
      <c r="N78" s="107" t="n">
        <v>19041.92</v>
      </c>
    </row>
    <row r="79" ht="19.35" customHeight="1">
      <c r="A79" s="100" t="n"/>
      <c r="B79" s="113" t="n"/>
      <c r="C79" s="92" t="inlineStr">
        <is>
          <t>Всего по позиции</t>
        </is>
      </c>
      <c r="D79" s="269" t="n"/>
      <c r="E79" s="270" t="n"/>
      <c r="F79" s="104" t="n"/>
      <c r="G79" s="111" t="n"/>
      <c r="H79" s="111" t="n"/>
      <c r="I79" s="118" t="n"/>
      <c r="J79" s="118" t="n"/>
      <c r="K79" s="118" t="n"/>
      <c r="L79" s="119" t="n">
        <v>1499.03</v>
      </c>
      <c r="M79" s="118" t="n"/>
      <c r="N79" s="98" t="n"/>
    </row>
    <row r="80" ht="55.35" customHeight="1">
      <c r="A80" s="92" t="inlineStr">
        <is>
          <t>5</t>
        </is>
      </c>
      <c r="B80" s="95" t="inlineStr">
        <is>
          <t>ФЕР01-02-101-12</t>
        </is>
      </c>
      <c r="C80" s="96" t="inlineStr">
        <is>
          <t>Разделка древесины твердых пород и лиственницы, полученной от валки леса, диаметр стволов: до 28 см</t>
        </is>
      </c>
      <c r="D80" s="269" t="n"/>
      <c r="E80" s="270" t="n"/>
      <c r="F80" s="97" t="inlineStr">
        <is>
          <t>100 деревьев</t>
        </is>
      </c>
      <c r="G80" s="98" t="n">
        <v>2.25</v>
      </c>
      <c r="H80" s="99" t="n">
        <v>1</v>
      </c>
      <c r="I80" s="120" t="n">
        <v>2.25</v>
      </c>
      <c r="J80" s="98" t="n"/>
      <c r="K80" s="98" t="n"/>
      <c r="L80" s="98" t="n"/>
      <c r="M80" s="98" t="n"/>
      <c r="N80" s="98" t="n"/>
    </row>
    <row r="81" ht="24.6" customHeight="1">
      <c r="A81" s="100" t="n"/>
      <c r="B81" s="101" t="inlineStr">
        <is>
          <t>Прил.1.12 п.3.213</t>
        </is>
      </c>
      <c r="C81" s="102" t="inlineStr">
        <is>
          <t>Разделка древесины без заготовки дров ОЗП=0,8; ЭМ=0,7; ЗПМ=0,7; ТЗ=0,8; ТЗМ=0,7</t>
        </is>
      </c>
      <c r="D81" s="269" t="n"/>
      <c r="E81" s="269" t="n"/>
      <c r="F81" s="269" t="n"/>
      <c r="G81" s="269" t="n"/>
      <c r="H81" s="269" t="n"/>
      <c r="I81" s="269" t="n"/>
      <c r="J81" s="269" t="n"/>
      <c r="K81" s="269" t="n"/>
      <c r="L81" s="269" t="n"/>
      <c r="M81" s="269" t="n"/>
      <c r="N81" s="270" t="n"/>
    </row>
    <row r="82" ht="19.35" customHeight="1">
      <c r="A82" s="100" t="n"/>
      <c r="B82" s="101" t="inlineStr">
        <is>
          <t>1</t>
        </is>
      </c>
      <c r="C82" s="102" t="inlineStr">
        <is>
          <t>ОТ</t>
        </is>
      </c>
      <c r="D82" s="269" t="n"/>
      <c r="E82" s="270" t="n"/>
      <c r="F82" s="103" t="n"/>
      <c r="G82" s="103" t="n"/>
      <c r="H82" s="103" t="n"/>
      <c r="I82" s="104" t="n"/>
      <c r="J82" s="105" t="n">
        <v>384.64</v>
      </c>
      <c r="K82" s="153" t="n">
        <v>0.96</v>
      </c>
      <c r="L82" s="105" t="n">
        <v>830.8200000000001</v>
      </c>
      <c r="M82" s="105" t="n">
        <v>71.26000000000001</v>
      </c>
      <c r="N82" s="107" t="n">
        <v>59204.23</v>
      </c>
    </row>
    <row r="83" ht="19.35" customHeight="1">
      <c r="A83" s="100" t="n"/>
      <c r="B83" s="108" t="n"/>
      <c r="C83" s="102" t="inlineStr">
        <is>
          <t>ЗТ</t>
        </is>
      </c>
      <c r="D83" s="269" t="n"/>
      <c r="E83" s="270" t="n"/>
      <c r="F83" s="109" t="inlineStr">
        <is>
          <t>чел.-ч</t>
        </is>
      </c>
      <c r="G83" s="274" t="n">
        <v>45.9</v>
      </c>
      <c r="H83" s="153" t="n">
        <v>0.96</v>
      </c>
      <c r="I83" s="272" t="n">
        <v>99.14400000000001</v>
      </c>
      <c r="J83" s="104" t="n"/>
      <c r="K83" s="104" t="n"/>
      <c r="L83" s="104" t="n"/>
      <c r="M83" s="104" t="n"/>
      <c r="N83" s="104" t="n"/>
    </row>
    <row r="84" ht="19.35" customHeight="1">
      <c r="A84" s="100" t="n"/>
      <c r="B84" s="108" t="n"/>
      <c r="C84" s="102" t="inlineStr">
        <is>
          <t>Итого по расценке</t>
        </is>
      </c>
      <c r="D84" s="269" t="n"/>
      <c r="E84" s="270" t="n"/>
      <c r="F84" s="103" t="n"/>
      <c r="G84" s="111" t="n"/>
      <c r="H84" s="111" t="n"/>
      <c r="I84" s="104" t="n"/>
      <c r="J84" s="105" t="n">
        <v>384.64</v>
      </c>
      <c r="K84" s="104" t="n"/>
      <c r="L84" s="105" t="n">
        <v>830.8200000000001</v>
      </c>
      <c r="M84" s="104" t="n"/>
      <c r="N84" s="112" t="n"/>
    </row>
    <row r="85" ht="19.35" customHeight="1">
      <c r="A85" s="100" t="n"/>
      <c r="B85" s="113" t="n"/>
      <c r="C85" s="102" t="inlineStr">
        <is>
          <t>ФОТ</t>
        </is>
      </c>
      <c r="D85" s="269" t="n"/>
      <c r="E85" s="270" t="n"/>
      <c r="F85" s="103" t="n"/>
      <c r="G85" s="111" t="n"/>
      <c r="H85" s="111" t="n"/>
      <c r="I85" s="104" t="n"/>
      <c r="J85" s="104" t="n"/>
      <c r="K85" s="104" t="n"/>
      <c r="L85" s="105" t="n">
        <v>830.8200000000001</v>
      </c>
      <c r="M85" s="104" t="n"/>
      <c r="N85" s="107" t="n">
        <v>59204.23</v>
      </c>
    </row>
    <row r="86" ht="42" customHeight="1">
      <c r="A86" s="100" t="n"/>
      <c r="B86" s="114" t="inlineStr">
        <is>
          <t>Пр/812-001.4-1</t>
        </is>
      </c>
      <c r="C86" s="102" t="inlineStr">
        <is>
          <t>НР Земляные работы по другим видам работ (подготовительным, сопутствующим, укрепительным)</t>
        </is>
      </c>
      <c r="D86" s="269" t="n"/>
      <c r="E86" s="270" t="n"/>
      <c r="F86" s="109" t="inlineStr">
        <is>
          <t>%</t>
        </is>
      </c>
      <c r="G86" s="115" t="n">
        <v>89</v>
      </c>
      <c r="H86" s="116" t="n"/>
      <c r="I86" s="115" t="n">
        <v>89</v>
      </c>
      <c r="J86" s="104" t="n"/>
      <c r="K86" s="104" t="n"/>
      <c r="L86" s="105" t="n">
        <v>739.4299999999999</v>
      </c>
      <c r="M86" s="104" t="n"/>
      <c r="N86" s="117" t="n">
        <v>52691.76</v>
      </c>
    </row>
    <row r="87" ht="42" customHeight="1">
      <c r="A87" s="100" t="n"/>
      <c r="B87" s="114" t="inlineStr">
        <is>
          <t>Пр/774-001.4</t>
        </is>
      </c>
      <c r="C87" s="102" t="inlineStr">
        <is>
          <t>СП Земляные работы по другим видам работ (подготовительным, сопутствующим, укрепительным)</t>
        </is>
      </c>
      <c r="D87" s="269" t="n"/>
      <c r="E87" s="270" t="n"/>
      <c r="F87" s="109" t="inlineStr">
        <is>
          <t>%</t>
        </is>
      </c>
      <c r="G87" s="115" t="n">
        <v>41</v>
      </c>
      <c r="H87" s="116" t="n"/>
      <c r="I87" s="115" t="n">
        <v>41</v>
      </c>
      <c r="J87" s="104" t="n"/>
      <c r="K87" s="104" t="n"/>
      <c r="L87" s="105" t="n">
        <v>340.64</v>
      </c>
      <c r="M87" s="104" t="n"/>
      <c r="N87" s="107" t="n">
        <v>24273.73</v>
      </c>
    </row>
    <row r="88" ht="19.35" customHeight="1">
      <c r="A88" s="100" t="n"/>
      <c r="B88" s="113" t="n"/>
      <c r="C88" s="92" t="inlineStr">
        <is>
          <t>Всего по позиции</t>
        </is>
      </c>
      <c r="D88" s="269" t="n"/>
      <c r="E88" s="270" t="n"/>
      <c r="F88" s="104" t="n"/>
      <c r="G88" s="111" t="n"/>
      <c r="H88" s="111" t="n"/>
      <c r="I88" s="118" t="n"/>
      <c r="J88" s="118" t="n"/>
      <c r="K88" s="118" t="n"/>
      <c r="L88" s="119" t="n">
        <v>1910.89</v>
      </c>
      <c r="M88" s="118" t="n"/>
      <c r="N88" s="98" t="n"/>
    </row>
    <row r="89" ht="19.35" customHeight="1">
      <c r="A89" s="126" t="n"/>
      <c r="B89" s="126" t="n"/>
      <c r="C89" s="127" t="inlineStr">
        <is>
          <t>Итого по разделу 1. Вырубка просеки</t>
        </is>
      </c>
      <c r="L89" s="128" t="n">
        <v>12018.61</v>
      </c>
      <c r="M89" s="126" t="n"/>
      <c r="N89" s="129" t="n"/>
    </row>
    <row r="90" ht="19.35" customHeight="1">
      <c r="A90" s="130" t="n"/>
      <c r="B90" s="131" t="n"/>
      <c r="C90" s="132" t="inlineStr">
        <is>
          <t>Итого прямые затраты по разделу</t>
        </is>
      </c>
      <c r="L90" s="133" t="n">
        <v>5225.48</v>
      </c>
      <c r="M90" s="134" t="n"/>
      <c r="N90" s="133" t="n">
        <v>372367.71</v>
      </c>
    </row>
    <row r="91" ht="19.35" customHeight="1">
      <c r="A91" s="130" t="n"/>
      <c r="B91" s="131" t="n"/>
      <c r="C91" s="132" t="inlineStr">
        <is>
          <t>в том числе</t>
        </is>
      </c>
      <c r="L91" s="133" t="n"/>
      <c r="M91" s="134" t="n"/>
      <c r="N91" s="133" t="n"/>
    </row>
    <row r="92" ht="19.35" customHeight="1">
      <c r="A92" s="130" t="n"/>
      <c r="B92" s="131" t="n"/>
      <c r="C92" s="132" t="inlineStr">
        <is>
          <t>- оплата труда (ОТ)</t>
        </is>
      </c>
      <c r="L92" s="133" t="n">
        <v>5225.48</v>
      </c>
      <c r="M92" s="134" t="n"/>
      <c r="N92" s="133" t="n">
        <v>372367.71</v>
      </c>
    </row>
    <row r="93" ht="19.35" customHeight="1">
      <c r="A93" s="130" t="n"/>
      <c r="B93" s="131" t="n"/>
      <c r="C93" s="132" t="inlineStr">
        <is>
          <t>- эксплуатация машин и механизмов</t>
        </is>
      </c>
      <c r="L93" s="133" t="n">
        <v>0</v>
      </c>
      <c r="M93" s="134" t="n"/>
      <c r="N93" s="133" t="n">
        <v>0</v>
      </c>
    </row>
    <row r="94" ht="19.35" customHeight="1">
      <c r="A94" s="130" t="n"/>
      <c r="B94" s="135" t="n"/>
      <c r="C94" s="136" t="inlineStr">
        <is>
          <t>в том числе</t>
        </is>
      </c>
      <c r="L94" s="133" t="n"/>
      <c r="M94" s="134" t="n"/>
      <c r="N94" s="133" t="n"/>
    </row>
    <row r="95" ht="19.35" customHeight="1">
      <c r="A95" s="130" t="n"/>
      <c r="B95" s="135" t="n"/>
      <c r="C95" s="136" t="inlineStr">
        <is>
          <t>эксплуатация машин и механизмов без учета доплат к оплате труда машинистов</t>
        </is>
      </c>
      <c r="L95" s="133" t="n">
        <v>0</v>
      </c>
      <c r="M95" s="134" t="n"/>
      <c r="N95" s="133" t="n">
        <v>0</v>
      </c>
    </row>
    <row r="96" ht="19.35" customHeight="1">
      <c r="A96" s="130" t="n"/>
      <c r="B96" s="135" t="n"/>
      <c r="C96" s="136" t="inlineStr">
        <is>
          <t>в том числе</t>
        </is>
      </c>
      <c r="L96" s="133" t="n"/>
      <c r="M96" s="134" t="n"/>
      <c r="N96" s="133" t="n"/>
    </row>
    <row r="97" ht="19.35" customHeight="1">
      <c r="A97" s="130" t="n"/>
      <c r="B97" s="135" t="n"/>
      <c r="C97" s="136" t="inlineStr">
        <is>
          <t>оплата труда машинистов (ОТм)</t>
        </is>
      </c>
      <c r="L97" s="133" t="n">
        <v>0</v>
      </c>
      <c r="M97" s="134" t="n"/>
      <c r="N97" s="133" t="n">
        <v>0</v>
      </c>
    </row>
    <row r="98" ht="19.35" customHeight="1">
      <c r="A98" s="130" t="n"/>
      <c r="B98" s="131" t="n"/>
      <c r="C98" s="132" t="inlineStr">
        <is>
          <t>Итого ФОТ (справочно)</t>
        </is>
      </c>
      <c r="L98" s="133" t="n">
        <v>5225.48</v>
      </c>
      <c r="M98" s="134" t="n"/>
      <c r="N98" s="133" t="n">
        <v>372367.71</v>
      </c>
    </row>
    <row r="99" ht="19.35" customHeight="1">
      <c r="A99" s="130" t="n"/>
      <c r="B99" s="131" t="n"/>
      <c r="C99" s="132" t="inlineStr">
        <is>
          <t>Итого накладные расходы</t>
        </is>
      </c>
      <c r="L99" s="133" t="n">
        <v>4650.68</v>
      </c>
      <c r="M99" s="134" t="n"/>
      <c r="N99" s="133" t="n">
        <v>331407.26</v>
      </c>
    </row>
    <row r="100" ht="19.35" customHeight="1">
      <c r="A100" s="130" t="n"/>
      <c r="B100" s="131" t="n"/>
      <c r="C100" s="132" t="inlineStr">
        <is>
          <t>Итого сметная прибыль</t>
        </is>
      </c>
      <c r="L100" s="133" t="n">
        <v>2142.45</v>
      </c>
      <c r="M100" s="134" t="n"/>
      <c r="N100" s="133" t="n">
        <v>152670.77</v>
      </c>
    </row>
    <row r="101" ht="19.35" customHeight="1">
      <c r="A101" s="130" t="n"/>
      <c r="B101" s="137" t="n"/>
      <c r="C101" s="138" t="inlineStr">
        <is>
          <t>Итого по разделу</t>
        </is>
      </c>
      <c r="L101" s="128" t="n">
        <v>12018.61</v>
      </c>
      <c r="M101" s="139" t="n"/>
      <c r="N101" s="128" t="n">
        <v>856445.74</v>
      </c>
    </row>
    <row r="102" ht="19.35" customHeight="1">
      <c r="A102" s="130" t="n"/>
      <c r="B102" s="135" t="n"/>
      <c r="C102" s="136" t="inlineStr">
        <is>
          <t>Справочно</t>
        </is>
      </c>
      <c r="L102" s="133" t="n"/>
      <c r="M102" s="134" t="n"/>
      <c r="N102" s="133" t="n"/>
    </row>
    <row r="103" ht="19.35" customHeight="1">
      <c r="A103" s="130" t="n"/>
      <c r="B103" s="131" t="n"/>
      <c r="C103" s="136" t="inlineStr">
        <is>
          <t>затраты труда рабочих</t>
        </is>
      </c>
      <c r="I103" s="140" t="n">
        <v>623.56512</v>
      </c>
      <c r="J103" s="141" t="n"/>
      <c r="K103" s="141" t="n"/>
      <c r="L103" s="134" t="n"/>
      <c r="M103" s="134" t="n"/>
      <c r="N103" s="134" t="n"/>
    </row>
    <row r="104" ht="19.35" customHeight="1">
      <c r="A104" s="130" t="n"/>
      <c r="B104" s="131" t="n"/>
      <c r="C104" s="136" t="inlineStr">
        <is>
          <t>затраты труда машинистов</t>
        </is>
      </c>
      <c r="I104" s="140" t="n">
        <v>0</v>
      </c>
      <c r="J104" s="141" t="n"/>
      <c r="K104" s="141" t="n"/>
      <c r="L104" s="134" t="n"/>
      <c r="M104" s="134" t="n"/>
      <c r="N104" s="134" t="n"/>
    </row>
    <row r="105" ht="19.35" customHeight="1">
      <c r="A105" s="142" t="n"/>
      <c r="B105" s="143" t="n"/>
      <c r="C105" s="144" t="inlineStr">
        <is>
          <t>ВСЕГО по смете</t>
        </is>
      </c>
      <c r="D105" s="145" t="n"/>
      <c r="E105" s="145" t="n"/>
      <c r="F105" s="146" t="n"/>
      <c r="G105" s="146" t="n"/>
      <c r="H105" s="146" t="n"/>
      <c r="I105" s="146" t="n"/>
      <c r="J105" s="146" t="n"/>
      <c r="K105" s="146" t="n"/>
      <c r="L105" s="147" t="n"/>
      <c r="M105" s="146" t="n"/>
      <c r="N105" s="148" t="n"/>
    </row>
    <row r="106" ht="19.35" customHeight="1">
      <c r="A106" s="130" t="n"/>
      <c r="B106" s="137" t="n"/>
      <c r="C106" s="138" t="inlineStr">
        <is>
          <t>Итого по всем разделам</t>
        </is>
      </c>
      <c r="L106" s="128" t="n">
        <v>12018.61</v>
      </c>
      <c r="M106" s="129" t="n"/>
      <c r="N106" s="128" t="n"/>
    </row>
    <row r="107" ht="19.35" customHeight="1">
      <c r="A107" s="130" t="n"/>
      <c r="B107" s="131" t="n"/>
      <c r="C107" s="132" t="inlineStr">
        <is>
          <t>ВСЕГО строительные работы</t>
        </is>
      </c>
      <c r="L107" s="133" t="n">
        <v>12018.61</v>
      </c>
      <c r="M107" s="134" t="n"/>
      <c r="N107" s="133" t="n">
        <v>856445.74</v>
      </c>
    </row>
    <row r="108" ht="19.35" customHeight="1">
      <c r="A108" s="130" t="n"/>
      <c r="B108" s="135" t="n"/>
      <c r="C108" s="136" t="inlineStr">
        <is>
          <t>в том числе</t>
        </is>
      </c>
      <c r="L108" s="133" t="n"/>
      <c r="M108" s="134" t="n"/>
      <c r="N108" s="133" t="n"/>
    </row>
    <row r="109" ht="19.35" customHeight="1">
      <c r="A109" s="130" t="n"/>
      <c r="B109" s="135" t="n"/>
      <c r="C109" s="136" t="inlineStr">
        <is>
          <t>всего прямые затраты</t>
        </is>
      </c>
      <c r="L109" s="133" t="n">
        <v>5225.48</v>
      </c>
      <c r="M109" s="134" t="n"/>
      <c r="N109" s="133" t="n">
        <v>372367.71</v>
      </c>
    </row>
    <row r="110" ht="19.35" customHeight="1">
      <c r="A110" s="130" t="n"/>
      <c r="B110" s="135" t="n"/>
      <c r="C110" s="136" t="inlineStr">
        <is>
          <t>в том числе</t>
        </is>
      </c>
      <c r="L110" s="133" t="n"/>
      <c r="M110" s="134" t="n"/>
      <c r="N110" s="133" t="n"/>
    </row>
    <row r="111" ht="19.35" customHeight="1">
      <c r="A111" s="130" t="n"/>
      <c r="B111" s="135" t="n"/>
      <c r="C111" s="136" t="inlineStr">
        <is>
          <t>- оплата труда (ОТ)</t>
        </is>
      </c>
      <c r="L111" s="133" t="n">
        <v>5225.48</v>
      </c>
      <c r="M111" s="134" t="n"/>
      <c r="N111" s="133" t="n">
        <v>372367.71</v>
      </c>
    </row>
    <row r="112" ht="19.35" customHeight="1">
      <c r="A112" s="130" t="n"/>
      <c r="B112" s="135" t="n"/>
      <c r="C112" s="136" t="inlineStr">
        <is>
          <t>- эксплуатация машин и механизмов</t>
        </is>
      </c>
      <c r="L112" s="133" t="n">
        <v>0</v>
      </c>
      <c r="M112" s="134" t="n"/>
      <c r="N112" s="133" t="n">
        <v>0</v>
      </c>
    </row>
    <row r="113" ht="19.35" customHeight="1">
      <c r="A113" s="130" t="n"/>
      <c r="B113" s="135" t="n"/>
      <c r="C113" s="136" t="inlineStr">
        <is>
          <t>в т.ч. эксплуатация машин и механизмов без учета доплат к оплате труда машинистов</t>
        </is>
      </c>
      <c r="L113" s="133" t="n">
        <v>0</v>
      </c>
      <c r="M113" s="134" t="n"/>
      <c r="N113" s="133" t="n">
        <v>0</v>
      </c>
    </row>
    <row r="114" ht="19.35" customHeight="1">
      <c r="A114" s="130" t="n"/>
      <c r="B114" s="135" t="n"/>
      <c r="C114" s="136" t="inlineStr">
        <is>
          <t>- в т.ч. оплата труда машинистов (ОТм)</t>
        </is>
      </c>
      <c r="L114" s="133" t="n">
        <v>0</v>
      </c>
      <c r="M114" s="134" t="n"/>
      <c r="N114" s="133" t="n">
        <v>0</v>
      </c>
    </row>
    <row r="115" ht="19.35" customHeight="1">
      <c r="A115" s="130" t="n"/>
      <c r="B115" s="135" t="n"/>
      <c r="C115" s="136" t="inlineStr">
        <is>
          <t>всего ФОТ (справочно)</t>
        </is>
      </c>
      <c r="L115" s="133" t="n">
        <v>5225.48</v>
      </c>
      <c r="M115" s="134" t="n"/>
      <c r="N115" s="133" t="n">
        <v>372367.71</v>
      </c>
    </row>
    <row r="116" ht="19.35" customHeight="1">
      <c r="A116" s="130" t="n"/>
      <c r="B116" s="135" t="n"/>
      <c r="C116" s="136" t="inlineStr">
        <is>
          <t>всего накладные расходы</t>
        </is>
      </c>
      <c r="L116" s="133" t="n">
        <v>4650.68</v>
      </c>
      <c r="M116" s="134" t="n"/>
      <c r="N116" s="133" t="n">
        <v>331407.26</v>
      </c>
    </row>
    <row r="117" ht="19.35" customHeight="1">
      <c r="A117" s="130" t="n"/>
      <c r="B117" s="135" t="n"/>
      <c r="C117" s="136" t="inlineStr">
        <is>
          <t>всего сметная прибыль</t>
        </is>
      </c>
      <c r="L117" s="133" t="n">
        <v>2142.45</v>
      </c>
      <c r="M117" s="134" t="n"/>
      <c r="N117" s="133" t="n">
        <v>152670.77</v>
      </c>
    </row>
    <row r="118" ht="19.35" customHeight="1">
      <c r="A118" s="130" t="n"/>
      <c r="B118" s="137" t="n"/>
      <c r="C118" s="138" t="inlineStr">
        <is>
          <t>ВСЕГО по смете</t>
        </is>
      </c>
      <c r="L118" s="128" t="n">
        <v>12018.61</v>
      </c>
      <c r="M118" s="129" t="n"/>
      <c r="N118" s="128" t="n">
        <v>856445.74</v>
      </c>
    </row>
    <row r="119" ht="19.35" customHeight="1">
      <c r="A119" s="130" t="n"/>
      <c r="B119" s="135" t="n"/>
      <c r="C119" s="136" t="inlineStr">
        <is>
          <t>Всего прямые затраты</t>
        </is>
      </c>
      <c r="L119" s="133" t="n">
        <v>5225.48</v>
      </c>
      <c r="M119" s="134" t="n"/>
      <c r="N119" s="133" t="n">
        <v>372367.71</v>
      </c>
    </row>
    <row r="120" ht="19.35" customHeight="1">
      <c r="A120" s="130" t="n"/>
      <c r="B120" s="135" t="n"/>
      <c r="C120" s="136" t="inlineStr">
        <is>
          <t>в том числе</t>
        </is>
      </c>
      <c r="L120" s="133" t="n"/>
      <c r="M120" s="134" t="n"/>
      <c r="N120" s="133" t="n"/>
    </row>
    <row r="121" ht="19.35" customHeight="1">
      <c r="A121" s="130" t="n"/>
      <c r="B121" s="135" t="n"/>
      <c r="C121" s="136" t="inlineStr">
        <is>
          <t>- оплата труда рабочих (ОТ)</t>
        </is>
      </c>
      <c r="L121" s="133" t="n">
        <v>5225.48</v>
      </c>
      <c r="M121" s="134" t="n"/>
      <c r="N121" s="133" t="n">
        <v>372367.71</v>
      </c>
    </row>
    <row r="122" ht="19.35" customHeight="1">
      <c r="A122" s="130" t="n"/>
      <c r="B122" s="135" t="n"/>
      <c r="C122" s="136" t="inlineStr">
        <is>
          <t>- эксплуатация машин и механизмов</t>
        </is>
      </c>
      <c r="L122" s="133" t="n">
        <v>0</v>
      </c>
      <c r="M122" s="134" t="n"/>
      <c r="N122" s="133" t="n">
        <v>0</v>
      </c>
    </row>
    <row r="123" ht="19.35" customHeight="1">
      <c r="A123" s="130" t="n"/>
      <c r="B123" s="135" t="n"/>
      <c r="C123" s="136" t="inlineStr">
        <is>
          <t>в т.ч. эксплуатация машин и механизмов без учета доплат к оплате труда машинистов</t>
        </is>
      </c>
      <c r="L123" s="133" t="n">
        <v>0</v>
      </c>
      <c r="M123" s="134" t="n"/>
      <c r="N123" s="133" t="n">
        <v>0</v>
      </c>
    </row>
    <row r="124" ht="19.35" customHeight="1">
      <c r="A124" s="130" t="n"/>
      <c r="B124" s="135" t="n"/>
      <c r="C124" s="136" t="inlineStr">
        <is>
          <t>- в т.ч. оплата труда машинистов (ОТм)</t>
        </is>
      </c>
      <c r="L124" s="133" t="n">
        <v>0</v>
      </c>
      <c r="M124" s="134" t="n"/>
      <c r="N124" s="133" t="n">
        <v>0</v>
      </c>
    </row>
    <row r="125" ht="19.35" customHeight="1">
      <c r="A125" s="130" t="n"/>
      <c r="B125" s="135" t="n"/>
      <c r="C125" s="136" t="inlineStr">
        <is>
          <t>Всего ФОТ (справочно)</t>
        </is>
      </c>
      <c r="L125" s="133" t="n">
        <v>5225.48</v>
      </c>
      <c r="M125" s="134" t="n"/>
      <c r="N125" s="133" t="n">
        <v>372367.71</v>
      </c>
    </row>
    <row r="126" ht="19.35" customHeight="1">
      <c r="A126" s="130" t="n"/>
      <c r="B126" s="135" t="n"/>
      <c r="C126" s="136" t="inlineStr">
        <is>
          <t>Всего накладные расходы</t>
        </is>
      </c>
      <c r="L126" s="133" t="n">
        <v>4650.68</v>
      </c>
      <c r="M126" s="134" t="n"/>
      <c r="N126" s="133" t="n">
        <v>331407.26</v>
      </c>
    </row>
    <row r="127" ht="19.35" customHeight="1">
      <c r="A127" s="130" t="n"/>
      <c r="B127" s="135" t="n"/>
      <c r="C127" s="136" t="inlineStr">
        <is>
          <t>Всего сметная прибыль</t>
        </is>
      </c>
      <c r="L127" s="133" t="n">
        <v>2142.45</v>
      </c>
      <c r="M127" s="134" t="n"/>
      <c r="N127" s="133" t="n">
        <v>152670.77</v>
      </c>
    </row>
    <row r="128" ht="19.35" customHeight="1">
      <c r="A128" s="130" t="n"/>
      <c r="B128" s="135" t="n"/>
      <c r="C128" s="136" t="inlineStr">
        <is>
          <t>Справочно</t>
        </is>
      </c>
      <c r="L128" s="133" t="n"/>
      <c r="M128" s="134" t="n"/>
      <c r="N128" s="133" t="n"/>
    </row>
    <row r="129" ht="19.35" customHeight="1">
      <c r="A129" s="130" t="n"/>
      <c r="B129" s="131" t="n"/>
      <c r="C129" s="136" t="inlineStr">
        <is>
          <t>затраты труда рабочих</t>
        </is>
      </c>
      <c r="I129" s="140" t="n">
        <v>623.56512</v>
      </c>
      <c r="J129" s="141" t="n"/>
      <c r="K129" s="141" t="n"/>
      <c r="L129" s="134" t="n"/>
      <c r="M129" s="134" t="n"/>
      <c r="N129" s="134" t="n"/>
    </row>
    <row r="130" ht="19.35" customHeight="1">
      <c r="A130" s="130" t="n"/>
      <c r="B130" s="131" t="n"/>
      <c r="C130" s="136" t="inlineStr">
        <is>
          <t>затраты труда машинистов</t>
        </is>
      </c>
      <c r="I130" s="140" t="n">
        <v>0</v>
      </c>
      <c r="J130" s="141" t="n"/>
      <c r="K130" s="141" t="n"/>
      <c r="L130" s="134" t="n"/>
      <c r="M130" s="134" t="n"/>
      <c r="N130" s="134" t="n"/>
    </row>
    <row r="131" ht="19.35" customHeight="1">
      <c r="A131" s="130" t="n"/>
      <c r="B131" s="149" t="n"/>
      <c r="C131" s="149" t="n"/>
      <c r="D131" s="127" t="n"/>
      <c r="E131" s="127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</row>
    <row r="132" ht="19.35" customHeight="1">
      <c r="A132" s="150" t="inlineStr">
        <is>
          <t>Составил: ______________________________________/  Григорова И. А. /</t>
        </is>
      </c>
    </row>
    <row r="133" ht="19.35" customHeight="1">
      <c r="A133" s="150" t="n"/>
      <c r="B133" s="150" t="n"/>
      <c r="C133" s="151" t="inlineStr">
        <is>
          <t>должность, подпись (инициалы, фамилия)</t>
        </is>
      </c>
      <c r="G133" s="152" t="n"/>
      <c r="H133" s="152" t="n"/>
      <c r="I133" s="152" t="n"/>
      <c r="J133" s="150" t="n"/>
      <c r="K133" s="150" t="n"/>
      <c r="L133" s="150" t="n"/>
      <c r="M133" s="150" t="n"/>
      <c r="N133" s="150" t="n"/>
    </row>
    <row r="134" ht="19.35" customHeight="1">
      <c r="A134" s="150" t="inlineStr">
        <is>
          <t>Проверил: ______________________________________ /  Черкасов А. В. /</t>
        </is>
      </c>
    </row>
    <row r="135" ht="19.35" customHeight="1">
      <c r="A135" s="4" t="n"/>
      <c r="B135" s="4" t="n"/>
      <c r="C135" s="151" t="inlineStr">
        <is>
          <t>должность, подпись (инициалы, фамилия)</t>
        </is>
      </c>
      <c r="G135" s="152" t="n"/>
      <c r="H135" s="152" t="n"/>
      <c r="I135" s="152" t="n"/>
      <c r="J135" s="4" t="n"/>
      <c r="K135" s="4" t="n"/>
      <c r="L135" s="4" t="n"/>
      <c r="M135" s="4" t="n"/>
      <c r="N135" s="4" t="n"/>
    </row>
  </sheetData>
  <mergeCells count="145">
    <mergeCell ref="C103:H103"/>
    <mergeCell ref="C44:E44"/>
    <mergeCell ref="C121:K121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7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7109375" customWidth="1" min="12" max="12"/>
    <col width="9.85546875" customWidth="1" min="13" max="13"/>
    <col width="13.140625" customWidth="1" min="14" max="14"/>
  </cols>
  <sheetData>
    <row r="1" ht="19.35" customHeight="1">
      <c r="A1" s="46" t="n"/>
      <c r="B1" s="46" t="n"/>
      <c r="C1" s="46" t="n"/>
      <c r="D1" s="4" t="n"/>
      <c r="E1" s="4" t="n"/>
      <c r="F1" s="47" t="inlineStr">
        <is>
          <t>Приложение № 2</t>
        </is>
      </c>
    </row>
    <row r="2" ht="19.35" customHeight="1">
      <c r="A2" s="48" t="n"/>
      <c r="B2" s="48" t="n"/>
      <c r="C2" s="48" t="n"/>
      <c r="D2" s="4" t="n"/>
      <c r="E2" s="4" t="n"/>
      <c r="F2" s="47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8" t="n"/>
      <c r="B3" s="48" t="n"/>
      <c r="C3" s="48" t="n"/>
      <c r="D3" s="4" t="n"/>
      <c r="E3" s="4" t="n"/>
      <c r="F3" s="47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9" t="n"/>
      <c r="B4" s="50" t="n"/>
      <c r="C4" s="50" t="n"/>
      <c r="D4" s="4" t="n"/>
      <c r="E4" s="4" t="n"/>
      <c r="F4" s="51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9" t="n"/>
      <c r="B5" s="50" t="n"/>
      <c r="C5" s="50" t="n"/>
      <c r="D5" s="4" t="n"/>
      <c r="E5" s="4" t="n"/>
      <c r="F5" s="51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9" t="n"/>
      <c r="B6" s="50" t="n"/>
      <c r="C6" s="50" t="n"/>
      <c r="D6" s="4" t="n"/>
      <c r="E6" s="4" t="n"/>
      <c r="F6" s="47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9" t="n"/>
      <c r="B7" s="50" t="n"/>
      <c r="C7" s="50" t="n"/>
      <c r="D7" s="4" t="n"/>
      <c r="E7" s="4" t="n"/>
      <c r="F7" s="47" t="n"/>
      <c r="G7" s="47" t="n"/>
      <c r="H7" s="47" t="n"/>
      <c r="I7" s="47" t="n"/>
      <c r="J7" s="47" t="n"/>
      <c r="K7" s="47" t="n"/>
      <c r="L7" s="47" t="n"/>
      <c r="M7" s="47" t="n"/>
      <c r="N7" s="47" t="n"/>
    </row>
    <row r="8" hidden="1" ht="19.35" customHeight="1">
      <c r="A8" s="52" t="n"/>
      <c r="D8" s="4" t="n"/>
      <c r="E8" s="4" t="n"/>
      <c r="F8" s="47" t="n"/>
      <c r="G8" s="47" t="n"/>
      <c r="H8" s="47" t="n"/>
      <c r="I8" s="47" t="n"/>
      <c r="J8" s="3" t="n"/>
    </row>
    <row r="9" hidden="1" ht="19.5" customHeight="1">
      <c r="A9" s="52" t="n"/>
      <c r="D9" s="4" t="n"/>
      <c r="E9" s="4" t="n"/>
      <c r="F9" s="47" t="n"/>
      <c r="G9" s="47" t="n"/>
      <c r="H9" s="47" t="n"/>
      <c r="I9" s="47" t="n"/>
      <c r="J9" s="3" t="n"/>
    </row>
    <row r="10" hidden="1" ht="19.35" customHeight="1">
      <c r="A10" s="52" t="n"/>
      <c r="D10" s="4" t="n"/>
      <c r="E10" s="4" t="n"/>
      <c r="F10" s="47" t="n"/>
      <c r="G10" s="47" t="n"/>
      <c r="H10" s="47" t="n"/>
      <c r="I10" s="47" t="n"/>
      <c r="J10" s="3" t="n"/>
    </row>
    <row r="11" hidden="1" ht="19.5" customHeight="1">
      <c r="A11" s="52" t="n"/>
      <c r="D11" s="4" t="n"/>
      <c r="E11" s="4" t="n"/>
      <c r="F11" s="47" t="n"/>
      <c r="G11" s="47" t="n"/>
      <c r="H11" s="47" t="n"/>
      <c r="I11" s="47" t="n"/>
      <c r="J11" s="3" t="n"/>
    </row>
    <row r="12" hidden="1" ht="19.35" customHeight="1">
      <c r="A12" s="53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4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5" t="inlineStr">
        <is>
          <t>ПК Госстройсмета-3</t>
        </is>
      </c>
      <c r="I13" s="56" t="n"/>
      <c r="J13" s="56" t="n"/>
      <c r="K13" s="56" t="n"/>
      <c r="L13" s="56" t="n"/>
      <c r="M13" s="56" t="n"/>
      <c r="N13" s="56" t="n"/>
    </row>
    <row r="14" ht="35.25" customHeight="1">
      <c r="A14" s="57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5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6" t="n"/>
      <c r="J14" s="56" t="n"/>
      <c r="K14" s="56" t="n"/>
      <c r="L14" s="56" t="n"/>
      <c r="M14" s="56" t="n"/>
      <c r="N14" s="56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8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9" t="n"/>
      <c r="J15" s="59" t="n"/>
      <c r="K15" s="59" t="n"/>
      <c r="L15" s="59" t="n"/>
      <c r="M15" s="59" t="n"/>
      <c r="N15" s="59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8" t="inlineStr">
        <is>
          <t>Письмо Минстрой России от 30.12.2025 № 81879-ИФ/09, I квартал 2026; Прочие объекты; Амурская область</t>
        </is>
      </c>
      <c r="I16" s="59" t="n"/>
      <c r="J16" s="59" t="n"/>
      <c r="K16" s="59" t="n"/>
      <c r="L16" s="59" t="n"/>
      <c r="M16" s="59" t="n"/>
      <c r="N16" s="59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8" t="n"/>
      <c r="I17" s="59" t="n"/>
      <c r="J17" s="59" t="n"/>
      <c r="K17" s="59" t="n"/>
      <c r="L17" s="59" t="n"/>
      <c r="M17" s="59" t="n"/>
      <c r="N17" s="59" t="n"/>
    </row>
    <row r="18" ht="21" customHeight="1">
      <c r="A18" s="6" t="inlineStr">
        <is>
          <t>Наименование субъекта Российской Федерации</t>
        </is>
      </c>
      <c r="H18" s="58" t="inlineStr">
        <is>
          <t>Амурская область</t>
        </is>
      </c>
      <c r="I18" s="59" t="n"/>
      <c r="J18" s="59" t="n"/>
      <c r="K18" s="59" t="n"/>
      <c r="L18" s="59" t="n"/>
      <c r="M18" s="59" t="n"/>
      <c r="N18" s="59" t="n"/>
    </row>
    <row r="19" ht="21" customHeight="1">
      <c r="A19" s="6" t="inlineStr">
        <is>
          <t>Наименование зоны субъекта Российской Федерации</t>
        </is>
      </c>
      <c r="H19" s="58" t="inlineStr">
        <is>
          <t>1 зона</t>
        </is>
      </c>
      <c r="I19" s="59" t="n"/>
      <c r="J19" s="59" t="n"/>
      <c r="K19" s="59" t="n"/>
      <c r="L19" s="59" t="n"/>
      <c r="M19" s="59" t="n"/>
      <c r="N19" s="59" t="n"/>
    </row>
    <row r="20" ht="24" customHeight="1">
      <c r="A20" s="60" t="inlineStr">
        <is>
          <t>Расширение просеки ВЛ 220-500 кВ</t>
        </is>
      </c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</row>
    <row r="21" ht="19.35" customHeight="1">
      <c r="A21" s="61" t="inlineStr">
        <is>
          <t>(наименование стройки)</t>
        </is>
      </c>
    </row>
    <row r="22" ht="19.35" customHeight="1">
      <c r="A22" s="60" t="inlineStr">
        <is>
          <t>24 ВЛ 220 кВ Сиваки - Мухинская.</t>
        </is>
      </c>
      <c r="B22" s="56" t="n"/>
      <c r="C22" s="56" t="n"/>
      <c r="D22" s="56" t="n"/>
      <c r="E22" s="56" t="n"/>
      <c r="F22" s="56" t="n"/>
      <c r="G22" s="56" t="n"/>
      <c r="H22" s="56" t="n"/>
      <c r="I22" s="56" t="n"/>
      <c r="J22" s="56" t="n"/>
      <c r="K22" s="56" t="n"/>
      <c r="L22" s="56" t="n"/>
      <c r="M22" s="56" t="n"/>
      <c r="N22" s="56" t="n"/>
    </row>
    <row r="23" ht="19.35" customHeight="1">
      <c r="A23" s="62" t="inlineStr">
        <is>
          <t>(наименование объекта капитального строительства)</t>
        </is>
      </c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63" t="n"/>
      <c r="M23" s="63" t="n"/>
      <c r="N23" s="63" t="n"/>
    </row>
    <row r="24" ht="19.35" customHeight="1">
      <c r="A24" s="64" t="inlineStr">
        <is>
          <t>ЛОКАЛЬНЫЙ СМЕТНЫЙ РАСЧЕТ (СМЕТА) № 02-24-05</t>
        </is>
      </c>
    </row>
    <row r="25" ht="19.35" customHeight="1">
      <c r="A25" s="60" t="inlineStr">
        <is>
          <t>24 ВЛ 220 кВ Сиваки - Мухинская. Сивакское уч. л-во Магдагачинского л-ва</t>
        </is>
      </c>
      <c r="B25" s="56" t="n"/>
      <c r="C25" s="56" t="n"/>
      <c r="D25" s="56" t="n"/>
      <c r="E25" s="56" t="n"/>
      <c r="F25" s="56" t="n"/>
      <c r="G25" s="56" t="n"/>
      <c r="H25" s="56" t="n"/>
      <c r="I25" s="56" t="n"/>
      <c r="J25" s="56" t="n"/>
      <c r="K25" s="56" t="n"/>
      <c r="L25" s="56" t="n"/>
      <c r="M25" s="56" t="n"/>
      <c r="N25" s="56" t="n"/>
    </row>
    <row r="26" ht="19.35" customHeight="1">
      <c r="A26" s="62" t="inlineStr">
        <is>
          <t>(наименование работ и затрат)</t>
        </is>
      </c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63" t="n"/>
      <c r="M26" s="63" t="n"/>
      <c r="N26" s="63" t="n"/>
    </row>
    <row r="27" ht="18" customHeight="1">
      <c r="A27" s="57" t="inlineStr">
        <is>
          <t xml:space="preserve">Составлен </t>
        </is>
      </c>
      <c r="B27" s="65" t="n"/>
      <c r="C27" s="66" t="inlineStr">
        <is>
          <t>Базисно-индексным</t>
        </is>
      </c>
      <c r="D27" s="56" t="n"/>
      <c r="E27" s="67" t="n"/>
      <c r="F27" s="57" t="inlineStr">
        <is>
          <t>методом</t>
        </is>
      </c>
      <c r="G27" s="65" t="n"/>
      <c r="H27" s="65" t="n"/>
      <c r="I27" s="65" t="n"/>
      <c r="J27" s="65" t="n"/>
      <c r="K27" s="65" t="n"/>
      <c r="L27" s="65" t="n"/>
      <c r="M27" s="65" t="n"/>
      <c r="N27" s="65" t="n"/>
    </row>
    <row r="28" ht="18" customHeight="1">
      <c r="A28" s="6" t="inlineStr">
        <is>
          <t xml:space="preserve">Основание: </t>
        </is>
      </c>
      <c r="C28" s="68" t="inlineStr">
        <is>
          <t>Ф.579959-19.24-РД</t>
        </is>
      </c>
      <c r="D28" s="56" t="n"/>
      <c r="E28" s="56" t="n"/>
      <c r="F28" s="56" t="n"/>
      <c r="G28" s="56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62" t="inlineStr">
        <is>
          <t>(проектная и (или) иная техническая документация)</t>
        </is>
      </c>
      <c r="D29" s="63" t="n"/>
      <c r="E29" s="63" t="n"/>
      <c r="F29" s="63" t="n"/>
      <c r="G29" s="63" t="n"/>
      <c r="H29" s="61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9" t="n"/>
      <c r="C31" s="6" t="n"/>
      <c r="D31" s="6" t="n"/>
      <c r="E31" s="6" t="n"/>
      <c r="F31" s="6" t="n"/>
      <c r="G31" s="6" t="n"/>
      <c r="H31" s="6" t="n"/>
      <c r="I31" s="6" t="n"/>
      <c r="J31" s="57" t="n"/>
      <c r="K31" s="70" t="inlineStr">
        <is>
          <t>Средства на оплату труда рабочих</t>
        </is>
      </c>
      <c r="L31" s="71" t="n">
        <v>372.53</v>
      </c>
      <c r="M31" s="69" t="n">
        <v>5.23</v>
      </c>
      <c r="N31" s="72" t="inlineStr">
        <is>
          <t>тыс. руб.</t>
        </is>
      </c>
    </row>
    <row r="32" ht="22.5" customHeight="1">
      <c r="A32" s="73" t="inlineStr">
        <is>
          <t>Сметная стоимость</t>
        </is>
      </c>
      <c r="C32" s="74" t="n"/>
      <c r="D32" s="75" t="n">
        <v>1026.73</v>
      </c>
      <c r="E32" s="76" t="inlineStr">
        <is>
          <t>(</t>
        </is>
      </c>
      <c r="F32" s="75" t="n">
        <v>17.64</v>
      </c>
      <c r="G32" s="77" t="inlineStr">
        <is>
          <t>) тыс. руб.</t>
        </is>
      </c>
      <c r="H32" s="72" t="n"/>
      <c r="I32" s="6" t="n"/>
      <c r="J32" s="6" t="n"/>
      <c r="K32" s="70" t="inlineStr">
        <is>
          <t>Нормативные затраты труда рабочих</t>
        </is>
      </c>
      <c r="L32" s="78" t="n">
        <v>618.49</v>
      </c>
      <c r="M32" s="59" t="n"/>
      <c r="N32" s="6" t="inlineStr">
        <is>
          <t>чел. ч.</t>
        </is>
      </c>
    </row>
    <row r="33" ht="21.75" customHeight="1">
      <c r="A33" s="48" t="n"/>
      <c r="B33" s="10" t="inlineStr">
        <is>
          <t>в том числе:</t>
        </is>
      </c>
      <c r="C33" s="48" t="n"/>
      <c r="D33" s="48" t="n"/>
      <c r="E33" s="48" t="n"/>
      <c r="F33" s="48" t="n"/>
      <c r="G33" s="48" t="n"/>
      <c r="H33" s="48" t="n"/>
      <c r="I33" s="48" t="n"/>
      <c r="J33" s="48" t="n"/>
      <c r="K33" s="70" t="inlineStr">
        <is>
          <t>Нормативные затраты труда машинистов</t>
        </is>
      </c>
      <c r="L33" s="78" t="n">
        <v>59.24</v>
      </c>
      <c r="M33" s="59" t="n"/>
      <c r="N33" s="6" t="inlineStr">
        <is>
          <t>чел. ч.</t>
        </is>
      </c>
    </row>
    <row r="34" ht="19.35" customHeight="1">
      <c r="A34" s="79" t="n"/>
      <c r="B34" s="80" t="inlineStr">
        <is>
          <t>строительных работ</t>
        </is>
      </c>
      <c r="C34" s="81" t="n"/>
      <c r="D34" s="82" t="n">
        <v>1026.73</v>
      </c>
      <c r="E34" s="76" t="inlineStr">
        <is>
          <t>(</t>
        </is>
      </c>
      <c r="F34" s="82" t="n">
        <v>17.64</v>
      </c>
      <c r="G34" s="72" t="inlineStr">
        <is>
          <t>) тыс. руб.</t>
        </is>
      </c>
      <c r="H34" s="72" t="n"/>
      <c r="I34" s="79" t="n"/>
      <c r="J34" s="79" t="n"/>
      <c r="K34" s="4" t="n"/>
      <c r="L34" s="3" t="n"/>
      <c r="N34" s="4" t="n"/>
    </row>
    <row r="35" ht="19.35" customHeight="1">
      <c r="A35" s="79" t="n"/>
      <c r="B35" s="80" t="inlineStr">
        <is>
          <t>монтажных работ</t>
        </is>
      </c>
      <c r="C35" s="81" t="n"/>
      <c r="D35" s="82" t="n">
        <v>0</v>
      </c>
      <c r="E35" s="76" t="inlineStr">
        <is>
          <t>(</t>
        </is>
      </c>
      <c r="F35" s="82" t="n">
        <v>0</v>
      </c>
      <c r="G35" s="72" t="inlineStr">
        <is>
          <t>) тыс. руб.</t>
        </is>
      </c>
      <c r="H35" s="72" t="n"/>
      <c r="I35" s="79" t="n"/>
      <c r="J35" s="79" t="n"/>
      <c r="K35" s="4" t="n"/>
      <c r="L35" s="3" t="n"/>
      <c r="N35" s="4" t="n"/>
    </row>
    <row r="36" ht="19.35" customHeight="1">
      <c r="A36" s="79" t="n"/>
      <c r="B36" s="80" t="inlineStr">
        <is>
          <t>оборудования</t>
        </is>
      </c>
      <c r="C36" s="81" t="n"/>
      <c r="D36" s="82" t="n">
        <v>0</v>
      </c>
      <c r="E36" s="76" t="inlineStr">
        <is>
          <t>(</t>
        </is>
      </c>
      <c r="F36" s="82" t="n">
        <v>0</v>
      </c>
      <c r="G36" s="72" t="inlineStr">
        <is>
          <t>) тыс. руб.</t>
        </is>
      </c>
      <c r="H36" s="72" t="n"/>
      <c r="I36" s="79" t="n"/>
      <c r="J36" s="79" t="n"/>
      <c r="K36" s="4" t="n"/>
      <c r="L36" s="4" t="n"/>
      <c r="M36" s="4" t="n"/>
      <c r="N36" s="4" t="n"/>
    </row>
    <row r="37" ht="19.35" customHeight="1">
      <c r="A37" s="79" t="n"/>
      <c r="B37" s="80" t="inlineStr">
        <is>
          <t>прочих затрат</t>
        </is>
      </c>
      <c r="C37" s="81" t="n"/>
      <c r="D37" s="82" t="n">
        <v>0</v>
      </c>
      <c r="E37" s="76" t="inlineStr">
        <is>
          <t>(</t>
        </is>
      </c>
      <c r="F37" s="82" t="n">
        <v>0</v>
      </c>
      <c r="G37" s="72" t="inlineStr">
        <is>
          <t>) тыс. руб.</t>
        </is>
      </c>
      <c r="H37" s="72" t="n"/>
      <c r="I37" s="79" t="n"/>
      <c r="J37" s="79" t="n"/>
      <c r="K37" s="4" t="n"/>
      <c r="L37" s="3" t="n"/>
      <c r="N37" s="4" t="n"/>
    </row>
    <row r="38" ht="19.35" customHeight="1">
      <c r="A38" s="79" t="n"/>
      <c r="B38" s="79" t="n"/>
      <c r="C38" s="79" t="n"/>
      <c r="D38" s="79" t="n"/>
      <c r="E38" s="79" t="n"/>
      <c r="F38" s="79" t="n"/>
      <c r="G38" s="79" t="n"/>
      <c r="H38" s="79" t="n"/>
      <c r="I38" s="79" t="n"/>
      <c r="J38" s="79" t="n"/>
      <c r="K38" s="79" t="n"/>
      <c r="L38" s="79" t="n"/>
      <c r="M38" s="79" t="n"/>
      <c r="N38" s="79" t="n"/>
    </row>
    <row r="39" ht="55.35" customHeight="1">
      <c r="A39" s="14" t="inlineStr">
        <is>
          <t>№ п.п.</t>
        </is>
      </c>
      <c r="B39" s="83" t="inlineStr">
        <is>
          <t>Обоснование</t>
        </is>
      </c>
      <c r="C39" s="14" t="inlineStr">
        <is>
          <t>Наименование работ и затрат</t>
        </is>
      </c>
      <c r="D39" s="63" t="n"/>
      <c r="E39" s="84" t="n"/>
      <c r="F39" s="14" t="inlineStr">
        <is>
          <t>Единица измерения</t>
        </is>
      </c>
      <c r="G39" s="85" t="inlineStr">
        <is>
          <t>Количество</t>
        </is>
      </c>
      <c r="H39" s="63" t="n"/>
      <c r="I39" s="84" t="n"/>
      <c r="J39" s="8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63" t="n"/>
      <c r="L39" s="84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6" t="n"/>
      <c r="B40" s="86" t="n"/>
      <c r="C40" s="87" t="n"/>
      <c r="D40" s="56" t="n"/>
      <c r="E40" s="88" t="n"/>
      <c r="F40" s="86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6" t="n"/>
      <c r="N40" s="86" t="n"/>
    </row>
    <row r="41" ht="19.35" customHeight="1">
      <c r="A41" s="89" t="n">
        <v>1</v>
      </c>
      <c r="B41" s="90" t="n">
        <v>2</v>
      </c>
      <c r="C41" s="14" t="n">
        <v>3</v>
      </c>
      <c r="D41" s="59" t="n"/>
      <c r="E41" s="91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9" t="n">
        <v>12</v>
      </c>
    </row>
    <row r="42" ht="19.35" customHeight="1">
      <c r="A42" s="92" t="inlineStr">
        <is>
          <t>Раздел 1. Вырубка просеки</t>
        </is>
      </c>
      <c r="B42" s="269" t="n"/>
      <c r="C42" s="269" t="n"/>
      <c r="D42" s="269" t="n"/>
      <c r="E42" s="269" t="n"/>
      <c r="F42" s="269" t="n"/>
      <c r="G42" s="269" t="n"/>
      <c r="H42" s="269" t="n"/>
      <c r="I42" s="269" t="n"/>
      <c r="J42" s="269" t="n"/>
      <c r="K42" s="269" t="n"/>
      <c r="L42" s="269" t="n"/>
      <c r="M42" s="269" t="n"/>
      <c r="N42" s="270" t="n"/>
    </row>
    <row r="43" ht="19.35" customHeight="1">
      <c r="A43" s="94" t="inlineStr">
        <is>
          <t>Срезка и сгребание кустарников</t>
        </is>
      </c>
      <c r="B43" s="59" t="n"/>
      <c r="C43" s="59" t="n"/>
      <c r="D43" s="59" t="n"/>
      <c r="E43" s="59" t="n"/>
      <c r="F43" s="59" t="n"/>
      <c r="G43" s="59" t="n"/>
      <c r="H43" s="59" t="n"/>
      <c r="I43" s="59" t="n"/>
      <c r="J43" s="59" t="n"/>
      <c r="K43" s="59" t="n"/>
      <c r="L43" s="59" t="n"/>
      <c r="M43" s="59" t="n"/>
      <c r="N43" s="91" t="n"/>
    </row>
    <row r="44" ht="55.35" customHeight="1">
      <c r="A44" s="92" t="inlineStr">
        <is>
          <t>1</t>
        </is>
      </c>
      <c r="B44" s="95" t="inlineStr">
        <is>
          <t>ФЕР01-02-119-02</t>
        </is>
      </c>
      <c r="C44" s="96" t="inlineStr">
        <is>
          <t>Расчистка площадей от кустарника и мелколесья вручную: при средней поросли</t>
        </is>
      </c>
      <c r="D44" s="269" t="n"/>
      <c r="E44" s="270" t="n"/>
      <c r="F44" s="97" t="inlineStr">
        <is>
          <t>100 м2</t>
        </is>
      </c>
      <c r="G44" s="98" t="n">
        <v>91</v>
      </c>
      <c r="H44" s="99" t="n">
        <v>1</v>
      </c>
      <c r="I44" s="99" t="n">
        <v>91</v>
      </c>
      <c r="J44" s="98" t="n"/>
      <c r="K44" s="98" t="n"/>
      <c r="L44" s="98" t="n"/>
      <c r="M44" s="98" t="n"/>
      <c r="N44" s="98" t="n"/>
    </row>
    <row r="45" ht="19.35" customHeight="1">
      <c r="A45" s="100" t="n"/>
      <c r="B45" s="101" t="inlineStr">
        <is>
          <t>1</t>
        </is>
      </c>
      <c r="C45" s="102" t="inlineStr">
        <is>
          <t>ОТ</t>
        </is>
      </c>
      <c r="D45" s="269" t="n"/>
      <c r="E45" s="270" t="n"/>
      <c r="F45" s="103" t="n"/>
      <c r="G45" s="103" t="n"/>
      <c r="H45" s="103" t="n"/>
      <c r="I45" s="104" t="n"/>
      <c r="J45" s="105" t="n">
        <v>37.79</v>
      </c>
      <c r="K45" s="271" t="n">
        <v>1.2</v>
      </c>
      <c r="L45" s="107" t="n">
        <v>4126.67</v>
      </c>
      <c r="M45" s="105" t="n">
        <v>71.26000000000001</v>
      </c>
      <c r="N45" s="107" t="n">
        <v>294066.5</v>
      </c>
    </row>
    <row r="46" ht="19.35" customHeight="1">
      <c r="A46" s="100" t="n"/>
      <c r="B46" s="108" t="n"/>
      <c r="C46" s="102" t="inlineStr">
        <is>
          <t>ЗТ</t>
        </is>
      </c>
      <c r="D46" s="269" t="n"/>
      <c r="E46" s="270" t="n"/>
      <c r="F46" s="109" t="inlineStr">
        <is>
          <t>чел.-ч</t>
        </is>
      </c>
      <c r="G46" s="105" t="n">
        <v>4.43</v>
      </c>
      <c r="H46" s="271" t="n">
        <v>1.2</v>
      </c>
      <c r="I46" s="272" t="n">
        <v>483.756</v>
      </c>
      <c r="J46" s="104" t="n"/>
      <c r="K46" s="104" t="n"/>
      <c r="L46" s="104" t="n"/>
      <c r="M46" s="104" t="n"/>
      <c r="N46" s="104" t="n"/>
    </row>
    <row r="47" ht="19.35" customHeight="1">
      <c r="A47" s="100" t="n"/>
      <c r="B47" s="108" t="n"/>
      <c r="C47" s="102" t="inlineStr">
        <is>
          <t>Итого по расценке</t>
        </is>
      </c>
      <c r="D47" s="269" t="n"/>
      <c r="E47" s="270" t="n"/>
      <c r="F47" s="103" t="n"/>
      <c r="G47" s="111" t="n"/>
      <c r="H47" s="111" t="n"/>
      <c r="I47" s="104" t="n"/>
      <c r="J47" s="105" t="n">
        <v>37.79</v>
      </c>
      <c r="K47" s="104" t="n"/>
      <c r="L47" s="107" t="n">
        <v>4126.67</v>
      </c>
      <c r="M47" s="104" t="n"/>
      <c r="N47" s="112" t="n"/>
    </row>
    <row r="48" ht="19.35" customHeight="1">
      <c r="A48" s="100" t="n"/>
      <c r="B48" s="113" t="n"/>
      <c r="C48" s="102" t="inlineStr">
        <is>
          <t>ФОТ</t>
        </is>
      </c>
      <c r="D48" s="269" t="n"/>
      <c r="E48" s="270" t="n"/>
      <c r="F48" s="103" t="n"/>
      <c r="G48" s="111" t="n"/>
      <c r="H48" s="111" t="n"/>
      <c r="I48" s="104" t="n"/>
      <c r="J48" s="104" t="n"/>
      <c r="K48" s="104" t="n"/>
      <c r="L48" s="107" t="n">
        <v>4126.67</v>
      </c>
      <c r="M48" s="104" t="n"/>
      <c r="N48" s="107" t="n">
        <v>294066.5</v>
      </c>
    </row>
    <row r="49" ht="42" customHeight="1">
      <c r="A49" s="100" t="n"/>
      <c r="B49" s="114" t="inlineStr">
        <is>
          <t>Пр/812-001.4-1</t>
        </is>
      </c>
      <c r="C49" s="102" t="inlineStr">
        <is>
          <t>НР Земляные работы по другим видам работ (подготовительным, сопутствующим, укрепительным)</t>
        </is>
      </c>
      <c r="D49" s="269" t="n"/>
      <c r="E49" s="270" t="n"/>
      <c r="F49" s="109" t="inlineStr">
        <is>
          <t>%</t>
        </is>
      </c>
      <c r="G49" s="115" t="n">
        <v>89</v>
      </c>
      <c r="H49" s="116" t="n"/>
      <c r="I49" s="115" t="n">
        <v>89</v>
      </c>
      <c r="J49" s="104" t="n"/>
      <c r="K49" s="104" t="n"/>
      <c r="L49" s="107" t="n">
        <v>3672.74</v>
      </c>
      <c r="M49" s="104" t="n"/>
      <c r="N49" s="117" t="n">
        <v>261719.19</v>
      </c>
    </row>
    <row r="50" ht="42" customHeight="1">
      <c r="A50" s="100" t="n"/>
      <c r="B50" s="114" t="inlineStr">
        <is>
          <t>Пр/774-001.4</t>
        </is>
      </c>
      <c r="C50" s="102" t="inlineStr">
        <is>
          <t>СП Земляные работы по другим видам работ (подготовительным, сопутствующим, укрепительным)</t>
        </is>
      </c>
      <c r="D50" s="269" t="n"/>
      <c r="E50" s="270" t="n"/>
      <c r="F50" s="109" t="inlineStr">
        <is>
          <t>%</t>
        </is>
      </c>
      <c r="G50" s="115" t="n">
        <v>41</v>
      </c>
      <c r="H50" s="116" t="n"/>
      <c r="I50" s="115" t="n">
        <v>41</v>
      </c>
      <c r="J50" s="104" t="n"/>
      <c r="K50" s="104" t="n"/>
      <c r="L50" s="107" t="n">
        <v>1691.93</v>
      </c>
      <c r="M50" s="104" t="n"/>
      <c r="N50" s="107" t="n">
        <v>120567.27</v>
      </c>
    </row>
    <row r="51" ht="19.35" customHeight="1">
      <c r="A51" s="100" t="n"/>
      <c r="B51" s="113" t="n"/>
      <c r="C51" s="92" t="inlineStr">
        <is>
          <t>Всего по позиции</t>
        </is>
      </c>
      <c r="D51" s="269" t="n"/>
      <c r="E51" s="270" t="n"/>
      <c r="F51" s="104" t="n"/>
      <c r="G51" s="111" t="n"/>
      <c r="H51" s="111" t="n"/>
      <c r="I51" s="118" t="n"/>
      <c r="J51" s="118" t="n"/>
      <c r="K51" s="118" t="n"/>
      <c r="L51" s="119" t="n">
        <v>9491.34</v>
      </c>
      <c r="M51" s="118" t="n"/>
      <c r="N51" s="98" t="n"/>
    </row>
    <row r="52" ht="19.35" customHeight="1">
      <c r="A52" s="94" t="inlineStr">
        <is>
          <t>Пролет 125-145,155-171,176-199 (Магдагачинский р-н гор. пос. Сиваки 199-207,1-4 вырубки нет)</t>
        </is>
      </c>
      <c r="B52" s="59" t="n"/>
      <c r="C52" s="59" t="n"/>
      <c r="D52" s="59" t="n"/>
      <c r="E52" s="59" t="n"/>
      <c r="F52" s="59" t="n"/>
      <c r="G52" s="59" t="n"/>
      <c r="H52" s="59" t="n"/>
      <c r="I52" s="59" t="n"/>
      <c r="J52" s="59" t="n"/>
      <c r="K52" s="59" t="n"/>
      <c r="L52" s="59" t="n"/>
      <c r="M52" s="59" t="n"/>
      <c r="N52" s="91" t="n"/>
    </row>
    <row r="53" ht="55.35" customHeight="1">
      <c r="A53" s="92" t="inlineStr">
        <is>
          <t>2</t>
        </is>
      </c>
      <c r="B53" s="95" t="inlineStr">
        <is>
          <t>ФЕР01-02-099-01</t>
        </is>
      </c>
      <c r="C53" s="96" t="inlineStr">
        <is>
          <t>Валка деревьев мягких пород с корня, диаметр стволов: до 16 см</t>
        </is>
      </c>
      <c r="D53" s="269" t="n"/>
      <c r="E53" s="270" t="n"/>
      <c r="F53" s="97" t="inlineStr">
        <is>
          <t>100 шт</t>
        </is>
      </c>
      <c r="G53" s="98" t="n">
        <v>1.85</v>
      </c>
      <c r="H53" s="99" t="n">
        <v>1</v>
      </c>
      <c r="I53" s="120" t="n">
        <v>1.85</v>
      </c>
      <c r="J53" s="98" t="n"/>
      <c r="K53" s="98" t="n"/>
      <c r="L53" s="98" t="n"/>
      <c r="M53" s="98" t="n"/>
      <c r="N53" s="98" t="n"/>
    </row>
    <row r="54" ht="19.35" customHeight="1">
      <c r="A54" s="100" t="n"/>
      <c r="B54" s="101" t="inlineStr">
        <is>
          <t>1</t>
        </is>
      </c>
      <c r="C54" s="102" t="inlineStr">
        <is>
          <t>ОТ</t>
        </is>
      </c>
      <c r="D54" s="269" t="n"/>
      <c r="E54" s="270" t="n"/>
      <c r="F54" s="103" t="n"/>
      <c r="G54" s="103" t="n"/>
      <c r="H54" s="103" t="n"/>
      <c r="I54" s="104" t="n"/>
      <c r="J54" s="105" t="n">
        <v>48.97</v>
      </c>
      <c r="K54" s="271" t="n">
        <v>1.2</v>
      </c>
      <c r="L54" s="105" t="n">
        <v>108.71</v>
      </c>
      <c r="M54" s="105" t="n">
        <v>71.26000000000001</v>
      </c>
      <c r="N54" s="107" t="n">
        <v>7746.67</v>
      </c>
    </row>
    <row r="55" ht="19.35" customHeight="1">
      <c r="A55" s="100" t="n"/>
      <c r="B55" s="108" t="n"/>
      <c r="C55" s="102" t="inlineStr">
        <is>
          <t>ЗТ</t>
        </is>
      </c>
      <c r="D55" s="269" t="n"/>
      <c r="E55" s="270" t="n"/>
      <c r="F55" s="109" t="inlineStr">
        <is>
          <t>чел.-ч</t>
        </is>
      </c>
      <c r="G55" s="105" t="n">
        <v>5.21</v>
      </c>
      <c r="H55" s="271" t="n">
        <v>1.2</v>
      </c>
      <c r="I55" s="273" t="n">
        <v>11.5662</v>
      </c>
      <c r="J55" s="104" t="n"/>
      <c r="K55" s="104" t="n"/>
      <c r="L55" s="104" t="n"/>
      <c r="M55" s="104" t="n"/>
      <c r="N55" s="104" t="n"/>
    </row>
    <row r="56" ht="19.35" customHeight="1">
      <c r="A56" s="100" t="n"/>
      <c r="B56" s="108" t="n"/>
      <c r="C56" s="102" t="inlineStr">
        <is>
          <t>Итого по расценке</t>
        </is>
      </c>
      <c r="D56" s="269" t="n"/>
      <c r="E56" s="270" t="n"/>
      <c r="F56" s="103" t="n"/>
      <c r="G56" s="111" t="n"/>
      <c r="H56" s="111" t="n"/>
      <c r="I56" s="104" t="n"/>
      <c r="J56" s="105" t="n">
        <v>48.97</v>
      </c>
      <c r="K56" s="104" t="n"/>
      <c r="L56" s="105" t="n">
        <v>108.71</v>
      </c>
      <c r="M56" s="104" t="n"/>
      <c r="N56" s="112" t="n"/>
    </row>
    <row r="57" ht="19.35" customHeight="1">
      <c r="A57" s="100" t="n"/>
      <c r="B57" s="113" t="n"/>
      <c r="C57" s="102" t="inlineStr">
        <is>
          <t>ФОТ</t>
        </is>
      </c>
      <c r="D57" s="269" t="n"/>
      <c r="E57" s="270" t="n"/>
      <c r="F57" s="103" t="n"/>
      <c r="G57" s="111" t="n"/>
      <c r="H57" s="111" t="n"/>
      <c r="I57" s="104" t="n"/>
      <c r="J57" s="104" t="n"/>
      <c r="K57" s="104" t="n"/>
      <c r="L57" s="105" t="n">
        <v>108.71</v>
      </c>
      <c r="M57" s="104" t="n"/>
      <c r="N57" s="107" t="n">
        <v>7746.67</v>
      </c>
    </row>
    <row r="58" ht="42" customHeight="1">
      <c r="A58" s="100" t="n"/>
      <c r="B58" s="114" t="inlineStr">
        <is>
          <t>Пр/812-001.4-1</t>
        </is>
      </c>
      <c r="C58" s="102" t="inlineStr">
        <is>
          <t>НР Земляные работы по другим видам работ (подготовительным, сопутствующим, укрепительным)</t>
        </is>
      </c>
      <c r="D58" s="269" t="n"/>
      <c r="E58" s="270" t="n"/>
      <c r="F58" s="109" t="inlineStr">
        <is>
          <t>%</t>
        </is>
      </c>
      <c r="G58" s="115" t="n">
        <v>89</v>
      </c>
      <c r="H58" s="116" t="n"/>
      <c r="I58" s="115" t="n">
        <v>89</v>
      </c>
      <c r="J58" s="104" t="n"/>
      <c r="K58" s="104" t="n"/>
      <c r="L58" s="105" t="n">
        <v>96.75</v>
      </c>
      <c r="M58" s="104" t="n"/>
      <c r="N58" s="117" t="n">
        <v>6894.54</v>
      </c>
    </row>
    <row r="59" ht="42" customHeight="1">
      <c r="A59" s="100" t="n"/>
      <c r="B59" s="114" t="inlineStr">
        <is>
          <t>Пр/774-001.4</t>
        </is>
      </c>
      <c r="C59" s="102" t="inlineStr">
        <is>
          <t>СП Земляные работы по другим видам работ (подготовительным, сопутствующим, укрепительным)</t>
        </is>
      </c>
      <c r="D59" s="269" t="n"/>
      <c r="E59" s="270" t="n"/>
      <c r="F59" s="109" t="inlineStr">
        <is>
          <t>%</t>
        </is>
      </c>
      <c r="G59" s="115" t="n">
        <v>41</v>
      </c>
      <c r="H59" s="116" t="n"/>
      <c r="I59" s="115" t="n">
        <v>41</v>
      </c>
      <c r="J59" s="104" t="n"/>
      <c r="K59" s="104" t="n"/>
      <c r="L59" s="105" t="n">
        <v>44.57</v>
      </c>
      <c r="M59" s="104" t="n"/>
      <c r="N59" s="107" t="n">
        <v>3176.13</v>
      </c>
    </row>
    <row r="60" ht="19.35" customHeight="1">
      <c r="A60" s="100" t="n"/>
      <c r="B60" s="113" t="n"/>
      <c r="C60" s="92" t="inlineStr">
        <is>
          <t>Всего по позиции</t>
        </is>
      </c>
      <c r="D60" s="269" t="n"/>
      <c r="E60" s="270" t="n"/>
      <c r="F60" s="104" t="n"/>
      <c r="G60" s="111" t="n"/>
      <c r="H60" s="111" t="n"/>
      <c r="I60" s="118" t="n"/>
      <c r="J60" s="118" t="n"/>
      <c r="K60" s="118" t="n"/>
      <c r="L60" s="120" t="n">
        <v>250.03</v>
      </c>
      <c r="M60" s="118" t="n"/>
      <c r="N60" s="98" t="n"/>
    </row>
    <row r="61" ht="55.35" customHeight="1">
      <c r="A61" s="92" t="inlineStr">
        <is>
          <t>3</t>
        </is>
      </c>
      <c r="B61" s="95" t="inlineStr">
        <is>
          <t>ФЕР01-02-099-04</t>
        </is>
      </c>
      <c r="C61" s="96" t="inlineStr">
        <is>
          <t>Валка деревьев мягких пород с корня, диаметр стволов: до 28 см</t>
        </is>
      </c>
      <c r="D61" s="269" t="n"/>
      <c r="E61" s="270" t="n"/>
      <c r="F61" s="97" t="inlineStr">
        <is>
          <t>100 шт</t>
        </is>
      </c>
      <c r="G61" s="98" t="n">
        <v>0.82</v>
      </c>
      <c r="H61" s="99" t="n">
        <v>1</v>
      </c>
      <c r="I61" s="120" t="n">
        <v>0.82</v>
      </c>
      <c r="J61" s="98" t="n"/>
      <c r="K61" s="98" t="n"/>
      <c r="L61" s="98" t="n"/>
      <c r="M61" s="98" t="n"/>
      <c r="N61" s="98" t="n"/>
    </row>
    <row r="62" ht="19.35" customHeight="1">
      <c r="A62" s="100" t="n"/>
      <c r="B62" s="101" t="inlineStr">
        <is>
          <t>1</t>
        </is>
      </c>
      <c r="C62" s="102" t="inlineStr">
        <is>
          <t>ОТ</t>
        </is>
      </c>
      <c r="D62" s="269" t="n"/>
      <c r="E62" s="270" t="n"/>
      <c r="F62" s="103" t="n"/>
      <c r="G62" s="103" t="n"/>
      <c r="H62" s="103" t="n"/>
      <c r="I62" s="104" t="n"/>
      <c r="J62" s="105" t="n">
        <v>94.94</v>
      </c>
      <c r="K62" s="271" t="n">
        <v>1.2</v>
      </c>
      <c r="L62" s="105" t="n">
        <v>93.42</v>
      </c>
      <c r="M62" s="105" t="n">
        <v>71.26000000000001</v>
      </c>
      <c r="N62" s="107" t="n">
        <v>6657.11</v>
      </c>
    </row>
    <row r="63" ht="19.35" customHeight="1">
      <c r="A63" s="100" t="n"/>
      <c r="B63" s="108" t="n"/>
      <c r="C63" s="102" t="inlineStr">
        <is>
          <t>ЗТ</t>
        </is>
      </c>
      <c r="D63" s="269" t="n"/>
      <c r="E63" s="270" t="n"/>
      <c r="F63" s="109" t="inlineStr">
        <is>
          <t>чел.-ч</t>
        </is>
      </c>
      <c r="G63" s="274" t="n">
        <v>10.1</v>
      </c>
      <c r="H63" s="271" t="n">
        <v>1.2</v>
      </c>
      <c r="I63" s="273" t="n">
        <v>9.9384</v>
      </c>
      <c r="J63" s="104" t="n"/>
      <c r="K63" s="104" t="n"/>
      <c r="L63" s="104" t="n"/>
      <c r="M63" s="104" t="n"/>
      <c r="N63" s="104" t="n"/>
    </row>
    <row r="64" ht="19.35" customHeight="1">
      <c r="A64" s="100" t="n"/>
      <c r="B64" s="108" t="n"/>
      <c r="C64" s="102" t="inlineStr">
        <is>
          <t>Итого по расценке</t>
        </is>
      </c>
      <c r="D64" s="269" t="n"/>
      <c r="E64" s="270" t="n"/>
      <c r="F64" s="103" t="n"/>
      <c r="G64" s="111" t="n"/>
      <c r="H64" s="111" t="n"/>
      <c r="I64" s="104" t="n"/>
      <c r="J64" s="105" t="n">
        <v>94.94</v>
      </c>
      <c r="K64" s="104" t="n"/>
      <c r="L64" s="105" t="n">
        <v>93.42</v>
      </c>
      <c r="M64" s="104" t="n"/>
      <c r="N64" s="112" t="n"/>
    </row>
    <row r="65" ht="19.35" customHeight="1">
      <c r="A65" s="100" t="n"/>
      <c r="B65" s="113" t="n"/>
      <c r="C65" s="102" t="inlineStr">
        <is>
          <t>ФОТ</t>
        </is>
      </c>
      <c r="D65" s="269" t="n"/>
      <c r="E65" s="270" t="n"/>
      <c r="F65" s="103" t="n"/>
      <c r="G65" s="111" t="n"/>
      <c r="H65" s="111" t="n"/>
      <c r="I65" s="104" t="n"/>
      <c r="J65" s="104" t="n"/>
      <c r="K65" s="104" t="n"/>
      <c r="L65" s="105" t="n">
        <v>93.42</v>
      </c>
      <c r="M65" s="104" t="n"/>
      <c r="N65" s="107" t="n">
        <v>6657.11</v>
      </c>
    </row>
    <row r="66" ht="42" customHeight="1">
      <c r="A66" s="100" t="n"/>
      <c r="B66" s="114" t="inlineStr">
        <is>
          <t>Пр/812-001.4-1</t>
        </is>
      </c>
      <c r="C66" s="102" t="inlineStr">
        <is>
          <t>НР Земляные работы по другим видам работ (подготовительным, сопутствующим, укрепительным)</t>
        </is>
      </c>
      <c r="D66" s="269" t="n"/>
      <c r="E66" s="270" t="n"/>
      <c r="F66" s="109" t="inlineStr">
        <is>
          <t>%</t>
        </is>
      </c>
      <c r="G66" s="115" t="n">
        <v>89</v>
      </c>
      <c r="H66" s="116" t="n"/>
      <c r="I66" s="115" t="n">
        <v>89</v>
      </c>
      <c r="J66" s="104" t="n"/>
      <c r="K66" s="104" t="n"/>
      <c r="L66" s="105" t="n">
        <v>83.14</v>
      </c>
      <c r="M66" s="104" t="n"/>
      <c r="N66" s="117" t="n">
        <v>5924.83</v>
      </c>
    </row>
    <row r="67" ht="42" customHeight="1">
      <c r="A67" s="100" t="n"/>
      <c r="B67" s="114" t="inlineStr">
        <is>
          <t>Пр/774-001.4</t>
        </is>
      </c>
      <c r="C67" s="102" t="inlineStr">
        <is>
          <t>СП Земляные работы по другим видам работ (подготовительным, сопутствующим, укрепительным)</t>
        </is>
      </c>
      <c r="D67" s="269" t="n"/>
      <c r="E67" s="270" t="n"/>
      <c r="F67" s="109" t="inlineStr">
        <is>
          <t>%</t>
        </is>
      </c>
      <c r="G67" s="115" t="n">
        <v>41</v>
      </c>
      <c r="H67" s="116" t="n"/>
      <c r="I67" s="115" t="n">
        <v>41</v>
      </c>
      <c r="J67" s="104" t="n"/>
      <c r="K67" s="104" t="n"/>
      <c r="L67" s="105" t="n">
        <v>38.3</v>
      </c>
      <c r="M67" s="104" t="n"/>
      <c r="N67" s="107" t="n">
        <v>2729.42</v>
      </c>
    </row>
    <row r="68" ht="19.35" customHeight="1">
      <c r="A68" s="100" t="n"/>
      <c r="B68" s="113" t="n"/>
      <c r="C68" s="92" t="inlineStr">
        <is>
          <t>Всего по позиции</t>
        </is>
      </c>
      <c r="D68" s="269" t="n"/>
      <c r="E68" s="270" t="n"/>
      <c r="F68" s="104" t="n"/>
      <c r="G68" s="111" t="n"/>
      <c r="H68" s="111" t="n"/>
      <c r="I68" s="118" t="n"/>
      <c r="J68" s="118" t="n"/>
      <c r="K68" s="118" t="n"/>
      <c r="L68" s="120" t="n">
        <v>214.86</v>
      </c>
      <c r="M68" s="118" t="n"/>
      <c r="N68" s="98" t="n"/>
    </row>
    <row r="69" ht="55.35" customHeight="1">
      <c r="A69" s="92" t="inlineStr">
        <is>
          <t>4</t>
        </is>
      </c>
      <c r="B69" s="95" t="inlineStr">
        <is>
          <t>ФЕР01-02-099-05</t>
        </is>
      </c>
      <c r="C69" s="96" t="inlineStr">
        <is>
          <t>Валка деревьев мягких пород с корня, диаметр стволов: до 32 см</t>
        </is>
      </c>
      <c r="D69" s="269" t="n"/>
      <c r="E69" s="270" t="n"/>
      <c r="F69" s="97" t="inlineStr">
        <is>
          <t>100 шт</t>
        </is>
      </c>
      <c r="G69" s="98" t="n">
        <v>0.08</v>
      </c>
      <c r="H69" s="99" t="n">
        <v>1</v>
      </c>
      <c r="I69" s="120" t="n">
        <v>0.08</v>
      </c>
      <c r="J69" s="98" t="n"/>
      <c r="K69" s="98" t="n"/>
      <c r="L69" s="98" t="n"/>
      <c r="M69" s="98" t="n"/>
      <c r="N69" s="98" t="n"/>
    </row>
    <row r="70" ht="19.35" customHeight="1">
      <c r="A70" s="100" t="n"/>
      <c r="B70" s="101" t="inlineStr">
        <is>
          <t>1</t>
        </is>
      </c>
      <c r="C70" s="102" t="inlineStr">
        <is>
          <t>ОТ</t>
        </is>
      </c>
      <c r="D70" s="269" t="n"/>
      <c r="E70" s="270" t="n"/>
      <c r="F70" s="103" t="n"/>
      <c r="G70" s="103" t="n"/>
      <c r="H70" s="103" t="n"/>
      <c r="I70" s="104" t="n"/>
      <c r="J70" s="105" t="n">
        <v>125.96</v>
      </c>
      <c r="K70" s="271" t="n">
        <v>1.2</v>
      </c>
      <c r="L70" s="105" t="n">
        <v>12.09</v>
      </c>
      <c r="M70" s="105" t="n">
        <v>71.26000000000001</v>
      </c>
      <c r="N70" s="105" t="n">
        <v>861.53</v>
      </c>
    </row>
    <row r="71" ht="19.35" customHeight="1">
      <c r="A71" s="100" t="n"/>
      <c r="B71" s="108" t="n"/>
      <c r="C71" s="102" t="inlineStr">
        <is>
          <t>ЗТ</t>
        </is>
      </c>
      <c r="D71" s="269" t="n"/>
      <c r="E71" s="270" t="n"/>
      <c r="F71" s="109" t="inlineStr">
        <is>
          <t>чел.-ч</t>
        </is>
      </c>
      <c r="G71" s="274" t="n">
        <v>13.4</v>
      </c>
      <c r="H71" s="271" t="n">
        <v>1.2</v>
      </c>
      <c r="I71" s="273" t="n">
        <v>1.2864</v>
      </c>
      <c r="J71" s="104" t="n"/>
      <c r="K71" s="104" t="n"/>
      <c r="L71" s="104" t="n"/>
      <c r="M71" s="104" t="n"/>
      <c r="N71" s="104" t="n"/>
    </row>
    <row r="72" ht="19.35" customHeight="1">
      <c r="A72" s="100" t="n"/>
      <c r="B72" s="108" t="n"/>
      <c r="C72" s="102" t="inlineStr">
        <is>
          <t>Итого по расценке</t>
        </is>
      </c>
      <c r="D72" s="269" t="n"/>
      <c r="E72" s="270" t="n"/>
      <c r="F72" s="103" t="n"/>
      <c r="G72" s="111" t="n"/>
      <c r="H72" s="111" t="n"/>
      <c r="I72" s="104" t="n"/>
      <c r="J72" s="105" t="n">
        <v>125.96</v>
      </c>
      <c r="K72" s="104" t="n"/>
      <c r="L72" s="105" t="n">
        <v>12.09</v>
      </c>
      <c r="M72" s="104" t="n"/>
      <c r="N72" s="112" t="n"/>
    </row>
    <row r="73" ht="19.35" customHeight="1">
      <c r="A73" s="100" t="n"/>
      <c r="B73" s="113" t="n"/>
      <c r="C73" s="102" t="inlineStr">
        <is>
          <t>ФОТ</t>
        </is>
      </c>
      <c r="D73" s="269" t="n"/>
      <c r="E73" s="270" t="n"/>
      <c r="F73" s="103" t="n"/>
      <c r="G73" s="111" t="n"/>
      <c r="H73" s="111" t="n"/>
      <c r="I73" s="104" t="n"/>
      <c r="J73" s="104" t="n"/>
      <c r="K73" s="104" t="n"/>
      <c r="L73" s="105" t="n">
        <v>12.09</v>
      </c>
      <c r="M73" s="104" t="n"/>
      <c r="N73" s="105" t="n">
        <v>861.53</v>
      </c>
    </row>
    <row r="74" ht="42" customHeight="1">
      <c r="A74" s="100" t="n"/>
      <c r="B74" s="114" t="inlineStr">
        <is>
          <t>Пр/812-001.4-1</t>
        </is>
      </c>
      <c r="C74" s="102" t="inlineStr">
        <is>
          <t>НР Земляные работы по другим видам работ (подготовительным, сопутствующим, укрепительным)</t>
        </is>
      </c>
      <c r="D74" s="269" t="n"/>
      <c r="E74" s="270" t="n"/>
      <c r="F74" s="109" t="inlineStr">
        <is>
          <t>%</t>
        </is>
      </c>
      <c r="G74" s="115" t="n">
        <v>89</v>
      </c>
      <c r="H74" s="116" t="n"/>
      <c r="I74" s="115" t="n">
        <v>89</v>
      </c>
      <c r="J74" s="104" t="n"/>
      <c r="K74" s="104" t="n"/>
      <c r="L74" s="105" t="n">
        <v>10.76</v>
      </c>
      <c r="M74" s="104" t="n"/>
      <c r="N74" s="123" t="n">
        <v>766.76</v>
      </c>
    </row>
    <row r="75" ht="42" customHeight="1">
      <c r="A75" s="100" t="n"/>
      <c r="B75" s="114" t="inlineStr">
        <is>
          <t>Пр/774-001.4</t>
        </is>
      </c>
      <c r="C75" s="102" t="inlineStr">
        <is>
          <t>СП Земляные работы по другим видам работ (подготовительным, сопутствующим, укрепительным)</t>
        </is>
      </c>
      <c r="D75" s="269" t="n"/>
      <c r="E75" s="270" t="n"/>
      <c r="F75" s="109" t="inlineStr">
        <is>
          <t>%</t>
        </is>
      </c>
      <c r="G75" s="115" t="n">
        <v>41</v>
      </c>
      <c r="H75" s="116" t="n"/>
      <c r="I75" s="115" t="n">
        <v>41</v>
      </c>
      <c r="J75" s="104" t="n"/>
      <c r="K75" s="104" t="n"/>
      <c r="L75" s="105" t="n">
        <v>4.96</v>
      </c>
      <c r="M75" s="104" t="n"/>
      <c r="N75" s="105" t="n">
        <v>353.23</v>
      </c>
    </row>
    <row r="76" ht="19.35" customHeight="1">
      <c r="A76" s="100" t="n"/>
      <c r="B76" s="113" t="n"/>
      <c r="C76" s="92" t="inlineStr">
        <is>
          <t>Всего по позиции</t>
        </is>
      </c>
      <c r="D76" s="269" t="n"/>
      <c r="E76" s="270" t="n"/>
      <c r="F76" s="104" t="n"/>
      <c r="G76" s="111" t="n"/>
      <c r="H76" s="111" t="n"/>
      <c r="I76" s="118" t="n"/>
      <c r="J76" s="118" t="n"/>
      <c r="K76" s="118" t="n"/>
      <c r="L76" s="120" t="n">
        <v>27.81</v>
      </c>
      <c r="M76" s="118" t="n"/>
      <c r="N76" s="98" t="n"/>
    </row>
    <row r="77" ht="55.35" customHeight="1">
      <c r="A77" s="92" t="inlineStr">
        <is>
          <t>5</t>
        </is>
      </c>
      <c r="B77" s="95" t="inlineStr">
        <is>
          <t>ФЕР01-02-099-07</t>
        </is>
      </c>
      <c r="C77" s="96" t="inlineStr">
        <is>
          <t>Валка деревьев твердых пород и лиственницы с корня, диаметр стволов: до 16 см</t>
        </is>
      </c>
      <c r="D77" s="269" t="n"/>
      <c r="E77" s="270" t="n"/>
      <c r="F77" s="97" t="inlineStr">
        <is>
          <t>100 шт</t>
        </is>
      </c>
      <c r="G77" s="98" t="n">
        <v>0.61</v>
      </c>
      <c r="H77" s="99" t="n">
        <v>1</v>
      </c>
      <c r="I77" s="120" t="n">
        <v>0.61</v>
      </c>
      <c r="J77" s="98" t="n"/>
      <c r="K77" s="98" t="n"/>
      <c r="L77" s="98" t="n"/>
      <c r="M77" s="98" t="n"/>
      <c r="N77" s="98" t="n"/>
    </row>
    <row r="78" ht="19.35" customHeight="1">
      <c r="A78" s="100" t="n"/>
      <c r="B78" s="101" t="inlineStr">
        <is>
          <t>1</t>
        </is>
      </c>
      <c r="C78" s="102" t="inlineStr">
        <is>
          <t>ОТ</t>
        </is>
      </c>
      <c r="D78" s="269" t="n"/>
      <c r="E78" s="270" t="n"/>
      <c r="F78" s="103" t="n"/>
      <c r="G78" s="103" t="n"/>
      <c r="H78" s="103" t="n"/>
      <c r="I78" s="104" t="n"/>
      <c r="J78" s="105" t="n">
        <v>59.22</v>
      </c>
      <c r="K78" s="271" t="n">
        <v>1.2</v>
      </c>
      <c r="L78" s="105" t="n">
        <v>43.35</v>
      </c>
      <c r="M78" s="105" t="n">
        <v>71.26000000000001</v>
      </c>
      <c r="N78" s="107" t="n">
        <v>3089.12</v>
      </c>
    </row>
    <row r="79" ht="19.35" customHeight="1">
      <c r="A79" s="100" t="n"/>
      <c r="B79" s="108" t="n"/>
      <c r="C79" s="102" t="inlineStr">
        <is>
          <t>ЗТ</t>
        </is>
      </c>
      <c r="D79" s="269" t="n"/>
      <c r="E79" s="270" t="n"/>
      <c r="F79" s="109" t="inlineStr">
        <is>
          <t>чел.-ч</t>
        </is>
      </c>
      <c r="G79" s="274" t="n">
        <v>6.3</v>
      </c>
      <c r="H79" s="271" t="n">
        <v>1.2</v>
      </c>
      <c r="I79" s="273" t="n">
        <v>4.6116</v>
      </c>
      <c r="J79" s="104" t="n"/>
      <c r="K79" s="104" t="n"/>
      <c r="L79" s="104" t="n"/>
      <c r="M79" s="104" t="n"/>
      <c r="N79" s="104" t="n"/>
    </row>
    <row r="80" ht="19.35" customHeight="1">
      <c r="A80" s="100" t="n"/>
      <c r="B80" s="108" t="n"/>
      <c r="C80" s="102" t="inlineStr">
        <is>
          <t>Итого по расценке</t>
        </is>
      </c>
      <c r="D80" s="269" t="n"/>
      <c r="E80" s="270" t="n"/>
      <c r="F80" s="103" t="n"/>
      <c r="G80" s="111" t="n"/>
      <c r="H80" s="111" t="n"/>
      <c r="I80" s="104" t="n"/>
      <c r="J80" s="105" t="n">
        <v>59.22</v>
      </c>
      <c r="K80" s="104" t="n"/>
      <c r="L80" s="105" t="n">
        <v>43.35</v>
      </c>
      <c r="M80" s="104" t="n"/>
      <c r="N80" s="112" t="n"/>
    </row>
    <row r="81" ht="19.35" customHeight="1">
      <c r="A81" s="100" t="n"/>
      <c r="B81" s="113" t="n"/>
      <c r="C81" s="102" t="inlineStr">
        <is>
          <t>ФОТ</t>
        </is>
      </c>
      <c r="D81" s="269" t="n"/>
      <c r="E81" s="270" t="n"/>
      <c r="F81" s="103" t="n"/>
      <c r="G81" s="111" t="n"/>
      <c r="H81" s="111" t="n"/>
      <c r="I81" s="104" t="n"/>
      <c r="J81" s="104" t="n"/>
      <c r="K81" s="104" t="n"/>
      <c r="L81" s="105" t="n">
        <v>43.35</v>
      </c>
      <c r="M81" s="104" t="n"/>
      <c r="N81" s="107" t="n">
        <v>3089.12</v>
      </c>
    </row>
    <row r="82" ht="42" customHeight="1">
      <c r="A82" s="100" t="n"/>
      <c r="B82" s="114" t="inlineStr">
        <is>
          <t>Пр/812-001.4-1</t>
        </is>
      </c>
      <c r="C82" s="102" t="inlineStr">
        <is>
          <t>НР Земляные работы по другим видам работ (подготовительным, сопутствующим, укрепительным)</t>
        </is>
      </c>
      <c r="D82" s="269" t="n"/>
      <c r="E82" s="270" t="n"/>
      <c r="F82" s="109" t="inlineStr">
        <is>
          <t>%</t>
        </is>
      </c>
      <c r="G82" s="115" t="n">
        <v>89</v>
      </c>
      <c r="H82" s="116" t="n"/>
      <c r="I82" s="115" t="n">
        <v>89</v>
      </c>
      <c r="J82" s="104" t="n"/>
      <c r="K82" s="104" t="n"/>
      <c r="L82" s="105" t="n">
        <v>38.58</v>
      </c>
      <c r="M82" s="104" t="n"/>
      <c r="N82" s="117" t="n">
        <v>2749.32</v>
      </c>
    </row>
    <row r="83" ht="42" customHeight="1">
      <c r="A83" s="100" t="n"/>
      <c r="B83" s="114" t="inlineStr">
        <is>
          <t>Пр/774-001.4</t>
        </is>
      </c>
      <c r="C83" s="102" t="inlineStr">
        <is>
          <t>СП Земляные работы по другим видам работ (подготовительным, сопутствующим, укрепительным)</t>
        </is>
      </c>
      <c r="D83" s="269" t="n"/>
      <c r="E83" s="270" t="n"/>
      <c r="F83" s="109" t="inlineStr">
        <is>
          <t>%</t>
        </is>
      </c>
      <c r="G83" s="115" t="n">
        <v>41</v>
      </c>
      <c r="H83" s="116" t="n"/>
      <c r="I83" s="115" t="n">
        <v>41</v>
      </c>
      <c r="J83" s="104" t="n"/>
      <c r="K83" s="104" t="n"/>
      <c r="L83" s="105" t="n">
        <v>17.77</v>
      </c>
      <c r="M83" s="104" t="n"/>
      <c r="N83" s="107" t="n">
        <v>1266.54</v>
      </c>
    </row>
    <row r="84" ht="19.35" customHeight="1">
      <c r="A84" s="100" t="n"/>
      <c r="B84" s="113" t="n"/>
      <c r="C84" s="92" t="inlineStr">
        <is>
          <t>Всего по позиции</t>
        </is>
      </c>
      <c r="D84" s="269" t="n"/>
      <c r="E84" s="270" t="n"/>
      <c r="F84" s="104" t="n"/>
      <c r="G84" s="111" t="n"/>
      <c r="H84" s="111" t="n"/>
      <c r="I84" s="118" t="n"/>
      <c r="J84" s="118" t="n"/>
      <c r="K84" s="118" t="n"/>
      <c r="L84" s="120" t="n">
        <v>99.7</v>
      </c>
      <c r="M84" s="118" t="n"/>
      <c r="N84" s="98" t="n"/>
    </row>
    <row r="85" ht="55.35" customHeight="1">
      <c r="A85" s="92" t="inlineStr">
        <is>
          <t>6</t>
        </is>
      </c>
      <c r="B85" s="95" t="inlineStr">
        <is>
          <t>ФЕР01-02-099-10</t>
        </is>
      </c>
      <c r="C85" s="96" t="inlineStr">
        <is>
          <t>Валка деревьев твердых пород и лиственницы с корня, диаметр стволов: до 28 см</t>
        </is>
      </c>
      <c r="D85" s="269" t="n"/>
      <c r="E85" s="270" t="n"/>
      <c r="F85" s="97" t="inlineStr">
        <is>
          <t>100 шт</t>
        </is>
      </c>
      <c r="G85" s="98" t="n">
        <v>0.27</v>
      </c>
      <c r="H85" s="99" t="n">
        <v>1</v>
      </c>
      <c r="I85" s="120" t="n">
        <v>0.27</v>
      </c>
      <c r="J85" s="98" t="n"/>
      <c r="K85" s="98" t="n"/>
      <c r="L85" s="98" t="n"/>
      <c r="M85" s="98" t="n"/>
      <c r="N85" s="98" t="n"/>
    </row>
    <row r="86" ht="19.35" customHeight="1">
      <c r="A86" s="100" t="n"/>
      <c r="B86" s="101" t="inlineStr">
        <is>
          <t>1</t>
        </is>
      </c>
      <c r="C86" s="102" t="inlineStr">
        <is>
          <t>ОТ</t>
        </is>
      </c>
      <c r="D86" s="269" t="n"/>
      <c r="E86" s="270" t="n"/>
      <c r="F86" s="103" t="n"/>
      <c r="G86" s="103" t="n"/>
      <c r="H86" s="103" t="n"/>
      <c r="I86" s="104" t="n"/>
      <c r="J86" s="105" t="n">
        <v>115.62</v>
      </c>
      <c r="K86" s="271" t="n">
        <v>1.2</v>
      </c>
      <c r="L86" s="105" t="n">
        <v>37.46</v>
      </c>
      <c r="M86" s="105" t="n">
        <v>71.26000000000001</v>
      </c>
      <c r="N86" s="107" t="n">
        <v>2669.4</v>
      </c>
    </row>
    <row r="87" ht="19.35" customHeight="1">
      <c r="A87" s="100" t="n"/>
      <c r="B87" s="108" t="n"/>
      <c r="C87" s="102" t="inlineStr">
        <is>
          <t>ЗТ</t>
        </is>
      </c>
      <c r="D87" s="269" t="n"/>
      <c r="E87" s="270" t="n"/>
      <c r="F87" s="109" t="inlineStr">
        <is>
          <t>чел.-ч</t>
        </is>
      </c>
      <c r="G87" s="274" t="n">
        <v>12.3</v>
      </c>
      <c r="H87" s="271" t="n">
        <v>1.2</v>
      </c>
      <c r="I87" s="273" t="n">
        <v>3.9852</v>
      </c>
      <c r="J87" s="104" t="n"/>
      <c r="K87" s="104" t="n"/>
      <c r="L87" s="104" t="n"/>
      <c r="M87" s="104" t="n"/>
      <c r="N87" s="104" t="n"/>
    </row>
    <row r="88" ht="19.35" customHeight="1">
      <c r="A88" s="100" t="n"/>
      <c r="B88" s="108" t="n"/>
      <c r="C88" s="102" t="inlineStr">
        <is>
          <t>Итого по расценке</t>
        </is>
      </c>
      <c r="D88" s="269" t="n"/>
      <c r="E88" s="270" t="n"/>
      <c r="F88" s="103" t="n"/>
      <c r="G88" s="111" t="n"/>
      <c r="H88" s="111" t="n"/>
      <c r="I88" s="104" t="n"/>
      <c r="J88" s="105" t="n">
        <v>115.62</v>
      </c>
      <c r="K88" s="104" t="n"/>
      <c r="L88" s="105" t="n">
        <v>37.46</v>
      </c>
      <c r="M88" s="104" t="n"/>
      <c r="N88" s="112" t="n"/>
    </row>
    <row r="89" ht="19.35" customHeight="1">
      <c r="A89" s="100" t="n"/>
      <c r="B89" s="113" t="n"/>
      <c r="C89" s="102" t="inlineStr">
        <is>
          <t>ФОТ</t>
        </is>
      </c>
      <c r="D89" s="269" t="n"/>
      <c r="E89" s="270" t="n"/>
      <c r="F89" s="103" t="n"/>
      <c r="G89" s="111" t="n"/>
      <c r="H89" s="111" t="n"/>
      <c r="I89" s="104" t="n"/>
      <c r="J89" s="104" t="n"/>
      <c r="K89" s="104" t="n"/>
      <c r="L89" s="105" t="n">
        <v>37.46</v>
      </c>
      <c r="M89" s="104" t="n"/>
      <c r="N89" s="107" t="n">
        <v>2669.4</v>
      </c>
    </row>
    <row r="90" ht="42" customHeight="1">
      <c r="A90" s="100" t="n"/>
      <c r="B90" s="114" t="inlineStr">
        <is>
          <t>Пр/812-001.4-1</t>
        </is>
      </c>
      <c r="C90" s="102" t="inlineStr">
        <is>
          <t>НР Земляные работы по другим видам работ (подготовительным, сопутствующим, укрепительным)</t>
        </is>
      </c>
      <c r="D90" s="269" t="n"/>
      <c r="E90" s="270" t="n"/>
      <c r="F90" s="109" t="inlineStr">
        <is>
          <t>%</t>
        </is>
      </c>
      <c r="G90" s="115" t="n">
        <v>89</v>
      </c>
      <c r="H90" s="116" t="n"/>
      <c r="I90" s="115" t="n">
        <v>89</v>
      </c>
      <c r="J90" s="104" t="n"/>
      <c r="K90" s="104" t="n"/>
      <c r="L90" s="105" t="n">
        <v>33.34</v>
      </c>
      <c r="M90" s="104" t="n"/>
      <c r="N90" s="117" t="n">
        <v>2375.77</v>
      </c>
    </row>
    <row r="91" ht="42" customHeight="1">
      <c r="A91" s="100" t="n"/>
      <c r="B91" s="114" t="inlineStr">
        <is>
          <t>Пр/774-001.4</t>
        </is>
      </c>
      <c r="C91" s="102" t="inlineStr">
        <is>
          <t>СП Земляные работы по другим видам работ (подготовительным, сопутствующим, укрепительным)</t>
        </is>
      </c>
      <c r="D91" s="269" t="n"/>
      <c r="E91" s="270" t="n"/>
      <c r="F91" s="109" t="inlineStr">
        <is>
          <t>%</t>
        </is>
      </c>
      <c r="G91" s="115" t="n">
        <v>41</v>
      </c>
      <c r="H91" s="116" t="n"/>
      <c r="I91" s="115" t="n">
        <v>41</v>
      </c>
      <c r="J91" s="104" t="n"/>
      <c r="K91" s="104" t="n"/>
      <c r="L91" s="105" t="n">
        <v>15.36</v>
      </c>
      <c r="M91" s="104" t="n"/>
      <c r="N91" s="107" t="n">
        <v>1094.45</v>
      </c>
    </row>
    <row r="92" ht="19.35" customHeight="1">
      <c r="A92" s="100" t="n"/>
      <c r="B92" s="113" t="n"/>
      <c r="C92" s="92" t="inlineStr">
        <is>
          <t>Всего по позиции</t>
        </is>
      </c>
      <c r="D92" s="269" t="n"/>
      <c r="E92" s="270" t="n"/>
      <c r="F92" s="104" t="n"/>
      <c r="G92" s="111" t="n"/>
      <c r="H92" s="111" t="n"/>
      <c r="I92" s="118" t="n"/>
      <c r="J92" s="118" t="n"/>
      <c r="K92" s="118" t="n"/>
      <c r="L92" s="120" t="n">
        <v>86.16</v>
      </c>
      <c r="M92" s="118" t="n"/>
      <c r="N92" s="98" t="n"/>
    </row>
    <row r="93" ht="68.65000000000001" customHeight="1">
      <c r="A93" s="92" t="inlineStr">
        <is>
          <t>7</t>
        </is>
      </c>
      <c r="B93" s="95" t="inlineStr">
        <is>
          <t>ФЕР01-02-100-01</t>
        </is>
      </c>
      <c r="C93" s="9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269" t="n"/>
      <c r="E93" s="270" t="n"/>
      <c r="F93" s="97" t="inlineStr">
        <is>
          <t>100 шт</t>
        </is>
      </c>
      <c r="G93" s="98" t="n">
        <v>2.46</v>
      </c>
      <c r="H93" s="99" t="n">
        <v>1</v>
      </c>
      <c r="I93" s="120" t="n">
        <v>2.46</v>
      </c>
      <c r="J93" s="98" t="n"/>
      <c r="K93" s="98" t="n"/>
      <c r="L93" s="98" t="n"/>
      <c r="M93" s="98" t="n"/>
      <c r="N93" s="98" t="n"/>
    </row>
    <row r="94" ht="19.35" customHeight="1">
      <c r="A94" s="100" t="n"/>
      <c r="B94" s="101" t="inlineStr">
        <is>
          <t>1</t>
        </is>
      </c>
      <c r="C94" s="102" t="inlineStr">
        <is>
          <t>ОТ</t>
        </is>
      </c>
      <c r="D94" s="269" t="n"/>
      <c r="E94" s="270" t="n"/>
      <c r="F94" s="103" t="n"/>
      <c r="G94" s="103" t="n"/>
      <c r="H94" s="103" t="n"/>
      <c r="I94" s="104" t="n"/>
      <c r="J94" s="105" t="n">
        <v>115.44</v>
      </c>
      <c r="K94" s="271" t="n">
        <v>1.2</v>
      </c>
      <c r="L94" s="105" t="n">
        <v>340.78</v>
      </c>
      <c r="M94" s="105" t="n">
        <v>71.26000000000001</v>
      </c>
      <c r="N94" s="107" t="n">
        <v>24283.98</v>
      </c>
    </row>
    <row r="95" ht="19.35" customHeight="1">
      <c r="A95" s="100" t="n"/>
      <c r="B95" s="101" t="inlineStr">
        <is>
          <t>2</t>
        </is>
      </c>
      <c r="C95" s="102" t="inlineStr">
        <is>
          <t>ЭМ</t>
        </is>
      </c>
      <c r="D95" s="269" t="n"/>
      <c r="E95" s="270" t="n"/>
      <c r="F95" s="103" t="n"/>
      <c r="G95" s="103" t="n"/>
      <c r="H95" s="103" t="n"/>
      <c r="I95" s="104" t="n"/>
      <c r="J95" s="105" t="n">
        <v>655.4299999999999</v>
      </c>
      <c r="K95" s="271" t="n">
        <v>1.2</v>
      </c>
      <c r="L95" s="107" t="n">
        <v>1934.83</v>
      </c>
      <c r="M95" s="104" t="n"/>
      <c r="N95" s="104" t="n"/>
    </row>
    <row r="96" ht="19.35" customHeight="1">
      <c r="A96" s="100" t="n"/>
      <c r="B96" s="101" t="inlineStr">
        <is>
          <t>3</t>
        </is>
      </c>
      <c r="C96" s="102" t="inlineStr">
        <is>
          <t>в т.ч. ОТм</t>
        </is>
      </c>
      <c r="D96" s="269" t="n"/>
      <c r="E96" s="270" t="n"/>
      <c r="F96" s="103" t="n"/>
      <c r="G96" s="103" t="n"/>
      <c r="H96" s="103" t="n"/>
      <c r="I96" s="104" t="n"/>
      <c r="J96" s="105" t="n">
        <v>114.62</v>
      </c>
      <c r="K96" s="271" t="n">
        <v>1.2</v>
      </c>
      <c r="L96" s="105" t="n">
        <v>338.36</v>
      </c>
      <c r="M96" s="105" t="n">
        <v>71.26000000000001</v>
      </c>
      <c r="N96" s="107" t="n">
        <v>24111.53</v>
      </c>
    </row>
    <row r="97" ht="19.35" customHeight="1">
      <c r="A97" s="100" t="n"/>
      <c r="B97" s="108" t="n"/>
      <c r="C97" s="102" t="inlineStr">
        <is>
          <t>ЗТ</t>
        </is>
      </c>
      <c r="D97" s="269" t="n"/>
      <c r="E97" s="270" t="n"/>
      <c r="F97" s="109" t="inlineStr">
        <is>
          <t>чел.-ч</t>
        </is>
      </c>
      <c r="G97" s="274" t="n">
        <v>14.8</v>
      </c>
      <c r="H97" s="271" t="n">
        <v>1.2</v>
      </c>
      <c r="I97" s="273" t="n">
        <v>43.6896</v>
      </c>
      <c r="J97" s="104" t="n"/>
      <c r="K97" s="104" t="n"/>
      <c r="L97" s="104" t="n"/>
      <c r="M97" s="104" t="n"/>
      <c r="N97" s="104" t="n"/>
    </row>
    <row r="98" ht="19.35" customHeight="1">
      <c r="A98" s="100" t="n"/>
      <c r="B98" s="108" t="n"/>
      <c r="C98" s="102" t="inlineStr">
        <is>
          <t>ЗТм</t>
        </is>
      </c>
      <c r="D98" s="269" t="n"/>
      <c r="E98" s="270" t="n"/>
      <c r="F98" s="109" t="inlineStr">
        <is>
          <t>чел.-ч</t>
        </is>
      </c>
      <c r="G98" s="105" t="n">
        <v>8.49</v>
      </c>
      <c r="H98" s="271" t="n">
        <v>1.2</v>
      </c>
      <c r="I98" s="275" t="n">
        <v>25.06248</v>
      </c>
      <c r="J98" s="104" t="n"/>
      <c r="K98" s="104" t="n"/>
      <c r="L98" s="104" t="n"/>
      <c r="M98" s="104" t="n"/>
      <c r="N98" s="104" t="n"/>
    </row>
    <row r="99" ht="19.35" customHeight="1">
      <c r="A99" s="100" t="n"/>
      <c r="B99" s="108" t="n"/>
      <c r="C99" s="102" t="inlineStr">
        <is>
          <t>Итого по расценке</t>
        </is>
      </c>
      <c r="D99" s="269" t="n"/>
      <c r="E99" s="270" t="n"/>
      <c r="F99" s="103" t="n"/>
      <c r="G99" s="111" t="n"/>
      <c r="H99" s="111" t="n"/>
      <c r="I99" s="104" t="n"/>
      <c r="J99" s="105" t="n">
        <v>770.87</v>
      </c>
      <c r="K99" s="104" t="n"/>
      <c r="L99" s="107" t="n">
        <v>2275.61</v>
      </c>
      <c r="M99" s="104" t="n"/>
      <c r="N99" s="112" t="n"/>
    </row>
    <row r="100" ht="19.35" customHeight="1">
      <c r="A100" s="100" t="n"/>
      <c r="B100" s="113" t="n"/>
      <c r="C100" s="102" t="inlineStr">
        <is>
          <t>ФОТ</t>
        </is>
      </c>
      <c r="D100" s="269" t="n"/>
      <c r="E100" s="270" t="n"/>
      <c r="F100" s="103" t="n"/>
      <c r="G100" s="111" t="n"/>
      <c r="H100" s="111" t="n"/>
      <c r="I100" s="104" t="n"/>
      <c r="J100" s="104" t="n"/>
      <c r="K100" s="104" t="n"/>
      <c r="L100" s="105" t="n">
        <v>679.14</v>
      </c>
      <c r="M100" s="104" t="n"/>
      <c r="N100" s="107" t="n">
        <v>48395.51</v>
      </c>
    </row>
    <row r="101" ht="42" customHeight="1">
      <c r="A101" s="100" t="n"/>
      <c r="B101" s="114" t="inlineStr">
        <is>
          <t>Пр/812-001.4-1</t>
        </is>
      </c>
      <c r="C101" s="102" t="inlineStr">
        <is>
          <t>НР Земляные работы по другим видам работ (подготовительным, сопутствующим, укрепительным)</t>
        </is>
      </c>
      <c r="D101" s="269" t="n"/>
      <c r="E101" s="270" t="n"/>
      <c r="F101" s="109" t="inlineStr">
        <is>
          <t>%</t>
        </is>
      </c>
      <c r="G101" s="115" t="n">
        <v>89</v>
      </c>
      <c r="H101" s="116" t="n"/>
      <c r="I101" s="115" t="n">
        <v>89</v>
      </c>
      <c r="J101" s="104" t="n"/>
      <c r="K101" s="104" t="n"/>
      <c r="L101" s="105" t="n">
        <v>604.4299999999999</v>
      </c>
      <c r="M101" s="104" t="n"/>
      <c r="N101" s="117" t="n">
        <v>43072</v>
      </c>
    </row>
    <row r="102" ht="42" customHeight="1">
      <c r="A102" s="100" t="n"/>
      <c r="B102" s="114" t="inlineStr">
        <is>
          <t>Пр/774-001.4</t>
        </is>
      </c>
      <c r="C102" s="102" t="inlineStr">
        <is>
          <t>СП Земляные работы по другим видам работ (подготовительным, сопутствующим, укрепительным)</t>
        </is>
      </c>
      <c r="D102" s="269" t="n"/>
      <c r="E102" s="270" t="n"/>
      <c r="F102" s="109" t="inlineStr">
        <is>
          <t>%</t>
        </is>
      </c>
      <c r="G102" s="115" t="n">
        <v>41</v>
      </c>
      <c r="H102" s="116" t="n"/>
      <c r="I102" s="115" t="n">
        <v>41</v>
      </c>
      <c r="J102" s="104" t="n"/>
      <c r="K102" s="104" t="n"/>
      <c r="L102" s="105" t="n">
        <v>278.45</v>
      </c>
      <c r="M102" s="104" t="n"/>
      <c r="N102" s="107" t="n">
        <v>19842.16</v>
      </c>
    </row>
    <row r="103" ht="19.35" customHeight="1">
      <c r="A103" s="100" t="n"/>
      <c r="B103" s="113" t="n"/>
      <c r="C103" s="92" t="inlineStr">
        <is>
          <t>Всего по позиции</t>
        </is>
      </c>
      <c r="D103" s="269" t="n"/>
      <c r="E103" s="270" t="n"/>
      <c r="F103" s="104" t="n"/>
      <c r="G103" s="111" t="n"/>
      <c r="H103" s="111" t="n"/>
      <c r="I103" s="118" t="n"/>
      <c r="J103" s="118" t="n"/>
      <c r="K103" s="118" t="n"/>
      <c r="L103" s="119" t="n">
        <v>3158.49</v>
      </c>
      <c r="M103" s="118" t="n"/>
      <c r="N103" s="98" t="n"/>
    </row>
    <row r="104" ht="55.35" customHeight="1">
      <c r="A104" s="92" t="inlineStr">
        <is>
          <t>8</t>
        </is>
      </c>
      <c r="B104" s="95" t="inlineStr">
        <is>
          <t>ФЕР01-02-100-07</t>
        </is>
      </c>
      <c r="C104" s="96" t="inlineStr">
        <is>
          <t>При трелевке на каждые последующие 100 м добавлять: к расценке 01-02-100-01</t>
        </is>
      </c>
      <c r="D104" s="269" t="n"/>
      <c r="E104" s="270" t="n"/>
      <c r="F104" s="97" t="inlineStr">
        <is>
          <t>100 шт</t>
        </is>
      </c>
      <c r="G104" s="98" t="n">
        <v>2.46</v>
      </c>
      <c r="H104" s="99" t="n">
        <v>1</v>
      </c>
      <c r="I104" s="120" t="n">
        <v>2.46</v>
      </c>
      <c r="J104" s="98" t="n"/>
      <c r="K104" s="98" t="n"/>
      <c r="L104" s="98" t="n"/>
      <c r="M104" s="98" t="n"/>
      <c r="N104" s="98" t="n"/>
    </row>
    <row r="105" ht="19.35" customHeight="1">
      <c r="A105" s="100" t="n"/>
      <c r="B105" s="101" t="inlineStr">
        <is>
          <t>1</t>
        </is>
      </c>
      <c r="C105" s="102" t="inlineStr">
        <is>
          <t>ОТ</t>
        </is>
      </c>
      <c r="D105" s="269" t="n"/>
      <c r="E105" s="270" t="n"/>
      <c r="F105" s="103" t="n"/>
      <c r="G105" s="103" t="n"/>
      <c r="H105" s="103" t="n"/>
      <c r="I105" s="104" t="n"/>
      <c r="J105" s="105" t="n">
        <v>28.94</v>
      </c>
      <c r="K105" s="271" t="n">
        <v>1.2</v>
      </c>
      <c r="L105" s="105" t="n">
        <v>85.43000000000001</v>
      </c>
      <c r="M105" s="105" t="n">
        <v>71.26000000000001</v>
      </c>
      <c r="N105" s="107" t="n">
        <v>6087.74</v>
      </c>
    </row>
    <row r="106" ht="19.35" customHeight="1">
      <c r="A106" s="100" t="n"/>
      <c r="B106" s="101" t="inlineStr">
        <is>
          <t>2</t>
        </is>
      </c>
      <c r="C106" s="102" t="inlineStr">
        <is>
          <t>ЭМ</t>
        </is>
      </c>
      <c r="D106" s="269" t="n"/>
      <c r="E106" s="270" t="n"/>
      <c r="F106" s="103" t="n"/>
      <c r="G106" s="103" t="n"/>
      <c r="H106" s="103" t="n"/>
      <c r="I106" s="104" t="n"/>
      <c r="J106" s="105" t="n">
        <v>163.66</v>
      </c>
      <c r="K106" s="271" t="n">
        <v>1.2</v>
      </c>
      <c r="L106" s="105" t="n">
        <v>483.12</v>
      </c>
      <c r="M106" s="104" t="n"/>
      <c r="N106" s="104" t="n"/>
    </row>
    <row r="107" ht="19.35" customHeight="1">
      <c r="A107" s="100" t="n"/>
      <c r="B107" s="101" t="inlineStr">
        <is>
          <t>3</t>
        </is>
      </c>
      <c r="C107" s="102" t="inlineStr">
        <is>
          <t>в т.ч. ОТм</t>
        </is>
      </c>
      <c r="D107" s="269" t="n"/>
      <c r="E107" s="270" t="n"/>
      <c r="F107" s="103" t="n"/>
      <c r="G107" s="103" t="n"/>
      <c r="H107" s="103" t="n"/>
      <c r="I107" s="104" t="n"/>
      <c r="J107" s="105" t="n">
        <v>28.62</v>
      </c>
      <c r="K107" s="271" t="n">
        <v>1.2</v>
      </c>
      <c r="L107" s="105" t="n">
        <v>84.48999999999999</v>
      </c>
      <c r="M107" s="105" t="n">
        <v>71.26000000000001</v>
      </c>
      <c r="N107" s="107" t="n">
        <v>6020.76</v>
      </c>
    </row>
    <row r="108" ht="19.35" customHeight="1">
      <c r="A108" s="100" t="n"/>
      <c r="B108" s="108" t="n"/>
      <c r="C108" s="102" t="inlineStr">
        <is>
          <t>ЗТ</t>
        </is>
      </c>
      <c r="D108" s="269" t="n"/>
      <c r="E108" s="270" t="n"/>
      <c r="F108" s="109" t="inlineStr">
        <is>
          <t>чел.-ч</t>
        </is>
      </c>
      <c r="G108" s="105" t="n">
        <v>3.71</v>
      </c>
      <c r="H108" s="271" t="n">
        <v>1.2</v>
      </c>
      <c r="I108" s="275" t="n">
        <v>10.95192</v>
      </c>
      <c r="J108" s="104" t="n"/>
      <c r="K108" s="104" t="n"/>
      <c r="L108" s="104" t="n"/>
      <c r="M108" s="104" t="n"/>
      <c r="N108" s="104" t="n"/>
    </row>
    <row r="109" ht="19.35" customHeight="1">
      <c r="A109" s="100" t="n"/>
      <c r="B109" s="108" t="n"/>
      <c r="C109" s="102" t="inlineStr">
        <is>
          <t>ЗТм</t>
        </is>
      </c>
      <c r="D109" s="269" t="n"/>
      <c r="E109" s="270" t="n"/>
      <c r="F109" s="109" t="inlineStr">
        <is>
          <t>чел.-ч</t>
        </is>
      </c>
      <c r="G109" s="105" t="n">
        <v>2.12</v>
      </c>
      <c r="H109" s="271" t="n">
        <v>1.2</v>
      </c>
      <c r="I109" s="275" t="n">
        <v>6.25824</v>
      </c>
      <c r="J109" s="104" t="n"/>
      <c r="K109" s="104" t="n"/>
      <c r="L109" s="104" t="n"/>
      <c r="M109" s="104" t="n"/>
      <c r="N109" s="104" t="n"/>
    </row>
    <row r="110" ht="19.35" customHeight="1">
      <c r="A110" s="100" t="n"/>
      <c r="B110" s="108" t="n"/>
      <c r="C110" s="102" t="inlineStr">
        <is>
          <t>Итого по расценке</t>
        </is>
      </c>
      <c r="D110" s="269" t="n"/>
      <c r="E110" s="270" t="n"/>
      <c r="F110" s="103" t="n"/>
      <c r="G110" s="111" t="n"/>
      <c r="H110" s="111" t="n"/>
      <c r="I110" s="104" t="n"/>
      <c r="J110" s="105" t="n">
        <v>192.6</v>
      </c>
      <c r="K110" s="104" t="n"/>
      <c r="L110" s="105" t="n">
        <v>568.55</v>
      </c>
      <c r="M110" s="104" t="n"/>
      <c r="N110" s="112" t="n"/>
    </row>
    <row r="111" ht="19.35" customHeight="1">
      <c r="A111" s="100" t="n"/>
      <c r="B111" s="113" t="n"/>
      <c r="C111" s="102" t="inlineStr">
        <is>
          <t>ФОТ</t>
        </is>
      </c>
      <c r="D111" s="269" t="n"/>
      <c r="E111" s="270" t="n"/>
      <c r="F111" s="103" t="n"/>
      <c r="G111" s="111" t="n"/>
      <c r="H111" s="111" t="n"/>
      <c r="I111" s="104" t="n"/>
      <c r="J111" s="104" t="n"/>
      <c r="K111" s="104" t="n"/>
      <c r="L111" s="105" t="n">
        <v>169.92</v>
      </c>
      <c r="M111" s="104" t="n"/>
      <c r="N111" s="107" t="n">
        <v>12108.5</v>
      </c>
    </row>
    <row r="112" ht="42" customHeight="1">
      <c r="A112" s="100" t="n"/>
      <c r="B112" s="114" t="inlineStr">
        <is>
          <t>Пр/812-001.4-1</t>
        </is>
      </c>
      <c r="C112" s="102" t="inlineStr">
        <is>
          <t>НР Земляные работы по другим видам работ (подготовительным, сопутствующим, укрепительным)</t>
        </is>
      </c>
      <c r="D112" s="269" t="n"/>
      <c r="E112" s="270" t="n"/>
      <c r="F112" s="109" t="inlineStr">
        <is>
          <t>%</t>
        </is>
      </c>
      <c r="G112" s="115" t="n">
        <v>89</v>
      </c>
      <c r="H112" s="116" t="n"/>
      <c r="I112" s="115" t="n">
        <v>89</v>
      </c>
      <c r="J112" s="104" t="n"/>
      <c r="K112" s="104" t="n"/>
      <c r="L112" s="105" t="n">
        <v>151.23</v>
      </c>
      <c r="M112" s="104" t="n"/>
      <c r="N112" s="117" t="n">
        <v>10776.57</v>
      </c>
    </row>
    <row r="113" ht="42" customHeight="1">
      <c r="A113" s="100" t="n"/>
      <c r="B113" s="114" t="inlineStr">
        <is>
          <t>Пр/774-001.4</t>
        </is>
      </c>
      <c r="C113" s="102" t="inlineStr">
        <is>
          <t>СП Земляные работы по другим видам работ (подготовительным, сопутствующим, укрепительным)</t>
        </is>
      </c>
      <c r="D113" s="269" t="n"/>
      <c r="E113" s="270" t="n"/>
      <c r="F113" s="109" t="inlineStr">
        <is>
          <t>%</t>
        </is>
      </c>
      <c r="G113" s="115" t="n">
        <v>41</v>
      </c>
      <c r="H113" s="116" t="n"/>
      <c r="I113" s="115" t="n">
        <v>41</v>
      </c>
      <c r="J113" s="104" t="n"/>
      <c r="K113" s="104" t="n"/>
      <c r="L113" s="105" t="n">
        <v>69.67</v>
      </c>
      <c r="M113" s="104" t="n"/>
      <c r="N113" s="107" t="n">
        <v>4964.49</v>
      </c>
    </row>
    <row r="114" ht="19.35" customHeight="1">
      <c r="A114" s="100" t="n"/>
      <c r="B114" s="113" t="n"/>
      <c r="C114" s="92" t="inlineStr">
        <is>
          <t>Всего по позиции</t>
        </is>
      </c>
      <c r="D114" s="269" t="n"/>
      <c r="E114" s="270" t="n"/>
      <c r="F114" s="104" t="n"/>
      <c r="G114" s="111" t="n"/>
      <c r="H114" s="111" t="n"/>
      <c r="I114" s="118" t="n"/>
      <c r="J114" s="118" t="n"/>
      <c r="K114" s="118" t="n"/>
      <c r="L114" s="120" t="n">
        <v>789.45</v>
      </c>
      <c r="M114" s="118" t="n"/>
      <c r="N114" s="98" t="n"/>
    </row>
    <row r="115" ht="68.65000000000001" customHeight="1">
      <c r="A115" s="92" t="inlineStr">
        <is>
          <t>9</t>
        </is>
      </c>
      <c r="B115" s="95" t="inlineStr">
        <is>
          <t>ФЕР01-02-100-02</t>
        </is>
      </c>
      <c r="C115" s="9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269" t="n"/>
      <c r="E115" s="270" t="n"/>
      <c r="F115" s="97" t="inlineStr">
        <is>
          <t>100 шт</t>
        </is>
      </c>
      <c r="G115" s="98" t="n">
        <v>1.09</v>
      </c>
      <c r="H115" s="99" t="n">
        <v>1</v>
      </c>
      <c r="I115" s="120" t="n">
        <v>1.09</v>
      </c>
      <c r="J115" s="98" t="n"/>
      <c r="K115" s="98" t="n"/>
      <c r="L115" s="98" t="n"/>
      <c r="M115" s="98" t="n"/>
      <c r="N115" s="98" t="n"/>
    </row>
    <row r="116" ht="19.35" customHeight="1">
      <c r="A116" s="100" t="n"/>
      <c r="B116" s="101" t="inlineStr">
        <is>
          <t>1</t>
        </is>
      </c>
      <c r="C116" s="102" t="inlineStr">
        <is>
          <t>ОТ</t>
        </is>
      </c>
      <c r="D116" s="269" t="n"/>
      <c r="E116" s="270" t="n"/>
      <c r="F116" s="103" t="n"/>
      <c r="G116" s="103" t="n"/>
      <c r="H116" s="103" t="n"/>
      <c r="I116" s="104" t="n"/>
      <c r="J116" s="105" t="n">
        <v>201.24</v>
      </c>
      <c r="K116" s="271" t="n">
        <v>1.2</v>
      </c>
      <c r="L116" s="105" t="n">
        <v>263.22</v>
      </c>
      <c r="M116" s="105" t="n">
        <v>71.26000000000001</v>
      </c>
      <c r="N116" s="107" t="n">
        <v>18757.06</v>
      </c>
    </row>
    <row r="117" ht="19.35" customHeight="1">
      <c r="A117" s="100" t="n"/>
      <c r="B117" s="101" t="inlineStr">
        <is>
          <t>2</t>
        </is>
      </c>
      <c r="C117" s="102" t="inlineStr">
        <is>
          <t>ЭМ</t>
        </is>
      </c>
      <c r="D117" s="269" t="n"/>
      <c r="E117" s="270" t="n"/>
      <c r="F117" s="103" t="n"/>
      <c r="G117" s="103" t="n"/>
      <c r="H117" s="103" t="n"/>
      <c r="I117" s="104" t="n"/>
      <c r="J117" s="107" t="n">
        <v>1142.56</v>
      </c>
      <c r="K117" s="271" t="n">
        <v>1.2</v>
      </c>
      <c r="L117" s="107" t="n">
        <v>1494.47</v>
      </c>
      <c r="M117" s="104" t="n"/>
      <c r="N117" s="104" t="n"/>
    </row>
    <row r="118" ht="19.35" customHeight="1">
      <c r="A118" s="100" t="n"/>
      <c r="B118" s="101" t="inlineStr">
        <is>
          <t>3</t>
        </is>
      </c>
      <c r="C118" s="102" t="inlineStr">
        <is>
          <t>в т.ч. ОТм</t>
        </is>
      </c>
      <c r="D118" s="269" t="n"/>
      <c r="E118" s="270" t="n"/>
      <c r="F118" s="103" t="n"/>
      <c r="G118" s="103" t="n"/>
      <c r="H118" s="103" t="n"/>
      <c r="I118" s="104" t="n"/>
      <c r="J118" s="105" t="n">
        <v>199.8</v>
      </c>
      <c r="K118" s="271" t="n">
        <v>1.2</v>
      </c>
      <c r="L118" s="105" t="n">
        <v>261.34</v>
      </c>
      <c r="M118" s="105" t="n">
        <v>71.26000000000001</v>
      </c>
      <c r="N118" s="107" t="n">
        <v>18623.09</v>
      </c>
    </row>
    <row r="119" ht="19.35" customHeight="1">
      <c r="A119" s="100" t="n"/>
      <c r="B119" s="108" t="n"/>
      <c r="C119" s="102" t="inlineStr">
        <is>
          <t>ЗТ</t>
        </is>
      </c>
      <c r="D119" s="269" t="n"/>
      <c r="E119" s="270" t="n"/>
      <c r="F119" s="109" t="inlineStr">
        <is>
          <t>чел.-ч</t>
        </is>
      </c>
      <c r="G119" s="274" t="n">
        <v>25.8</v>
      </c>
      <c r="H119" s="271" t="n">
        <v>1.2</v>
      </c>
      <c r="I119" s="273" t="n">
        <v>33.7464</v>
      </c>
      <c r="J119" s="104" t="n"/>
      <c r="K119" s="104" t="n"/>
      <c r="L119" s="104" t="n"/>
      <c r="M119" s="104" t="n"/>
      <c r="N119" s="104" t="n"/>
    </row>
    <row r="120" ht="19.35" customHeight="1">
      <c r="A120" s="100" t="n"/>
      <c r="B120" s="108" t="n"/>
      <c r="C120" s="102" t="inlineStr">
        <is>
          <t>ЗТм</t>
        </is>
      </c>
      <c r="D120" s="269" t="n"/>
      <c r="E120" s="270" t="n"/>
      <c r="F120" s="109" t="inlineStr">
        <is>
          <t>чел.-ч</t>
        </is>
      </c>
      <c r="G120" s="274" t="n">
        <v>14.8</v>
      </c>
      <c r="H120" s="271" t="n">
        <v>1.2</v>
      </c>
      <c r="I120" s="273" t="n">
        <v>19.3584</v>
      </c>
      <c r="J120" s="104" t="n"/>
      <c r="K120" s="104" t="n"/>
      <c r="L120" s="104" t="n"/>
      <c r="M120" s="104" t="n"/>
      <c r="N120" s="104" t="n"/>
    </row>
    <row r="121" ht="19.35" customHeight="1">
      <c r="A121" s="100" t="n"/>
      <c r="B121" s="108" t="n"/>
      <c r="C121" s="102" t="inlineStr">
        <is>
          <t>Итого по расценке</t>
        </is>
      </c>
      <c r="D121" s="269" t="n"/>
      <c r="E121" s="270" t="n"/>
      <c r="F121" s="103" t="n"/>
      <c r="G121" s="111" t="n"/>
      <c r="H121" s="111" t="n"/>
      <c r="I121" s="104" t="n"/>
      <c r="J121" s="107" t="n">
        <v>1343.8</v>
      </c>
      <c r="K121" s="104" t="n"/>
      <c r="L121" s="107" t="n">
        <v>1757.69</v>
      </c>
      <c r="M121" s="104" t="n"/>
      <c r="N121" s="112" t="n"/>
    </row>
    <row r="122" ht="19.35" customHeight="1">
      <c r="A122" s="100" t="n"/>
      <c r="B122" s="113" t="n"/>
      <c r="C122" s="102" t="inlineStr">
        <is>
          <t>ФОТ</t>
        </is>
      </c>
      <c r="D122" s="269" t="n"/>
      <c r="E122" s="270" t="n"/>
      <c r="F122" s="103" t="n"/>
      <c r="G122" s="111" t="n"/>
      <c r="H122" s="111" t="n"/>
      <c r="I122" s="104" t="n"/>
      <c r="J122" s="104" t="n"/>
      <c r="K122" s="104" t="n"/>
      <c r="L122" s="105" t="n">
        <v>524.5599999999999</v>
      </c>
      <c r="M122" s="104" t="n"/>
      <c r="N122" s="107" t="n">
        <v>37380.15</v>
      </c>
    </row>
    <row r="123" ht="42" customHeight="1">
      <c r="A123" s="100" t="n"/>
      <c r="B123" s="114" t="inlineStr">
        <is>
          <t>Пр/812-001.4-1</t>
        </is>
      </c>
      <c r="C123" s="102" t="inlineStr">
        <is>
          <t>НР Земляные работы по другим видам работ (подготовительным, сопутствующим, укрепительным)</t>
        </is>
      </c>
      <c r="D123" s="269" t="n"/>
      <c r="E123" s="270" t="n"/>
      <c r="F123" s="109" t="inlineStr">
        <is>
          <t>%</t>
        </is>
      </c>
      <c r="G123" s="115" t="n">
        <v>89</v>
      </c>
      <c r="H123" s="116" t="n"/>
      <c r="I123" s="115" t="n">
        <v>89</v>
      </c>
      <c r="J123" s="104" t="n"/>
      <c r="K123" s="104" t="n"/>
      <c r="L123" s="105" t="n">
        <v>466.86</v>
      </c>
      <c r="M123" s="104" t="n"/>
      <c r="N123" s="117" t="n">
        <v>33268.33</v>
      </c>
    </row>
    <row r="124" ht="42" customHeight="1">
      <c r="A124" s="100" t="n"/>
      <c r="B124" s="114" t="inlineStr">
        <is>
          <t>Пр/774-001.4</t>
        </is>
      </c>
      <c r="C124" s="102" t="inlineStr">
        <is>
          <t>СП Земляные работы по другим видам работ (подготовительным, сопутствующим, укрепительным)</t>
        </is>
      </c>
      <c r="D124" s="269" t="n"/>
      <c r="E124" s="270" t="n"/>
      <c r="F124" s="109" t="inlineStr">
        <is>
          <t>%</t>
        </is>
      </c>
      <c r="G124" s="115" t="n">
        <v>41</v>
      </c>
      <c r="H124" s="116" t="n"/>
      <c r="I124" s="115" t="n">
        <v>41</v>
      </c>
      <c r="J124" s="104" t="n"/>
      <c r="K124" s="104" t="n"/>
      <c r="L124" s="105" t="n">
        <v>215.07</v>
      </c>
      <c r="M124" s="104" t="n"/>
      <c r="N124" s="107" t="n">
        <v>15325.86</v>
      </c>
    </row>
    <row r="125" ht="19.35" customHeight="1">
      <c r="A125" s="100" t="n"/>
      <c r="B125" s="113" t="n"/>
      <c r="C125" s="92" t="inlineStr">
        <is>
          <t>Всего по позиции</t>
        </is>
      </c>
      <c r="D125" s="269" t="n"/>
      <c r="E125" s="270" t="n"/>
      <c r="F125" s="104" t="n"/>
      <c r="G125" s="111" t="n"/>
      <c r="H125" s="111" t="n"/>
      <c r="I125" s="118" t="n"/>
      <c r="J125" s="118" t="n"/>
      <c r="K125" s="118" t="n"/>
      <c r="L125" s="119" t="n">
        <v>2439.62</v>
      </c>
      <c r="M125" s="118" t="n"/>
      <c r="N125" s="98" t="n"/>
    </row>
    <row r="126" ht="55.35" customHeight="1">
      <c r="A126" s="92" t="inlineStr">
        <is>
          <t>10</t>
        </is>
      </c>
      <c r="B126" s="95" t="inlineStr">
        <is>
          <t>ФЕР01-02-100-08</t>
        </is>
      </c>
      <c r="C126" s="96" t="inlineStr">
        <is>
          <t>При трелевке на каждые последующие 100 м добавлять: к расценке 01-02-100-02</t>
        </is>
      </c>
      <c r="D126" s="269" t="n"/>
      <c r="E126" s="270" t="n"/>
      <c r="F126" s="97" t="inlineStr">
        <is>
          <t>100 шт</t>
        </is>
      </c>
      <c r="G126" s="98" t="n">
        <v>1.09</v>
      </c>
      <c r="H126" s="99" t="n">
        <v>1</v>
      </c>
      <c r="I126" s="120" t="n">
        <v>1.09</v>
      </c>
      <c r="J126" s="98" t="n"/>
      <c r="K126" s="98" t="n"/>
      <c r="L126" s="98" t="n"/>
      <c r="M126" s="98" t="n"/>
      <c r="N126" s="98" t="n"/>
    </row>
    <row r="127" ht="19.35" customHeight="1">
      <c r="A127" s="100" t="n"/>
      <c r="B127" s="101" t="inlineStr">
        <is>
          <t>1</t>
        </is>
      </c>
      <c r="C127" s="102" t="inlineStr">
        <is>
          <t>ОТ</t>
        </is>
      </c>
      <c r="D127" s="269" t="n"/>
      <c r="E127" s="270" t="n"/>
      <c r="F127" s="103" t="n"/>
      <c r="G127" s="103" t="n"/>
      <c r="H127" s="103" t="n"/>
      <c r="I127" s="104" t="n"/>
      <c r="J127" s="105" t="n">
        <v>58.34</v>
      </c>
      <c r="K127" s="271" t="n">
        <v>1.2</v>
      </c>
      <c r="L127" s="105" t="n">
        <v>76.31</v>
      </c>
      <c r="M127" s="105" t="n">
        <v>71.26000000000001</v>
      </c>
      <c r="N127" s="107" t="n">
        <v>5437.85</v>
      </c>
    </row>
    <row r="128" ht="19.35" customHeight="1">
      <c r="A128" s="100" t="n"/>
      <c r="B128" s="101" t="inlineStr">
        <is>
          <t>2</t>
        </is>
      </c>
      <c r="C128" s="102" t="inlineStr">
        <is>
          <t>ЭМ</t>
        </is>
      </c>
      <c r="D128" s="269" t="n"/>
      <c r="E128" s="270" t="n"/>
      <c r="F128" s="103" t="n"/>
      <c r="G128" s="103" t="n"/>
      <c r="H128" s="103" t="n"/>
      <c r="I128" s="104" t="n"/>
      <c r="J128" s="105" t="n">
        <v>330.42</v>
      </c>
      <c r="K128" s="271" t="n">
        <v>1.2</v>
      </c>
      <c r="L128" s="105" t="n">
        <v>432.19</v>
      </c>
      <c r="M128" s="104" t="n"/>
      <c r="N128" s="104" t="n"/>
    </row>
    <row r="129" ht="19.35" customHeight="1">
      <c r="A129" s="100" t="n"/>
      <c r="B129" s="101" t="inlineStr">
        <is>
          <t>3</t>
        </is>
      </c>
      <c r="C129" s="102" t="inlineStr">
        <is>
          <t>в т.ч. ОТм</t>
        </is>
      </c>
      <c r="D129" s="269" t="n"/>
      <c r="E129" s="270" t="n"/>
      <c r="F129" s="103" t="n"/>
      <c r="G129" s="103" t="n"/>
      <c r="H129" s="103" t="n"/>
      <c r="I129" s="104" t="n"/>
      <c r="J129" s="105" t="n">
        <v>57.78</v>
      </c>
      <c r="K129" s="271" t="n">
        <v>1.2</v>
      </c>
      <c r="L129" s="105" t="n">
        <v>75.58</v>
      </c>
      <c r="M129" s="105" t="n">
        <v>71.26000000000001</v>
      </c>
      <c r="N129" s="107" t="n">
        <v>5385.83</v>
      </c>
    </row>
    <row r="130" ht="19.35" customHeight="1">
      <c r="A130" s="100" t="n"/>
      <c r="B130" s="108" t="n"/>
      <c r="C130" s="102" t="inlineStr">
        <is>
          <t>ЗТ</t>
        </is>
      </c>
      <c r="D130" s="269" t="n"/>
      <c r="E130" s="270" t="n"/>
      <c r="F130" s="109" t="inlineStr">
        <is>
          <t>чел.-ч</t>
        </is>
      </c>
      <c r="G130" s="105" t="n">
        <v>7.48</v>
      </c>
      <c r="H130" s="271" t="n">
        <v>1.2</v>
      </c>
      <c r="I130" s="275" t="n">
        <v>9.78384</v>
      </c>
      <c r="J130" s="104" t="n"/>
      <c r="K130" s="104" t="n"/>
      <c r="L130" s="104" t="n"/>
      <c r="M130" s="104" t="n"/>
      <c r="N130" s="104" t="n"/>
    </row>
    <row r="131" ht="19.35" customHeight="1">
      <c r="A131" s="100" t="n"/>
      <c r="B131" s="108" t="n"/>
      <c r="C131" s="102" t="inlineStr">
        <is>
          <t>ЗТм</t>
        </is>
      </c>
      <c r="D131" s="269" t="n"/>
      <c r="E131" s="270" t="n"/>
      <c r="F131" s="109" t="inlineStr">
        <is>
          <t>чел.-ч</t>
        </is>
      </c>
      <c r="G131" s="105" t="n">
        <v>4.28</v>
      </c>
      <c r="H131" s="271" t="n">
        <v>1.2</v>
      </c>
      <c r="I131" s="275" t="n">
        <v>5.59824</v>
      </c>
      <c r="J131" s="104" t="n"/>
      <c r="K131" s="104" t="n"/>
      <c r="L131" s="104" t="n"/>
      <c r="M131" s="104" t="n"/>
      <c r="N131" s="104" t="n"/>
    </row>
    <row r="132" ht="19.35" customHeight="1">
      <c r="A132" s="100" t="n"/>
      <c r="B132" s="108" t="n"/>
      <c r="C132" s="102" t="inlineStr">
        <is>
          <t>Итого по расценке</t>
        </is>
      </c>
      <c r="D132" s="269" t="n"/>
      <c r="E132" s="270" t="n"/>
      <c r="F132" s="103" t="n"/>
      <c r="G132" s="111" t="n"/>
      <c r="H132" s="111" t="n"/>
      <c r="I132" s="104" t="n"/>
      <c r="J132" s="105" t="n">
        <v>388.76</v>
      </c>
      <c r="K132" s="104" t="n"/>
      <c r="L132" s="105" t="n">
        <v>508.5</v>
      </c>
      <c r="M132" s="104" t="n"/>
      <c r="N132" s="112" t="n"/>
    </row>
    <row r="133" ht="19.35" customHeight="1">
      <c r="A133" s="100" t="n"/>
      <c r="B133" s="113" t="n"/>
      <c r="C133" s="102" t="inlineStr">
        <is>
          <t>ФОТ</t>
        </is>
      </c>
      <c r="D133" s="269" t="n"/>
      <c r="E133" s="270" t="n"/>
      <c r="F133" s="103" t="n"/>
      <c r="G133" s="111" t="n"/>
      <c r="H133" s="111" t="n"/>
      <c r="I133" s="104" t="n"/>
      <c r="J133" s="104" t="n"/>
      <c r="K133" s="104" t="n"/>
      <c r="L133" s="105" t="n">
        <v>151.89</v>
      </c>
      <c r="M133" s="104" t="n"/>
      <c r="N133" s="107" t="n">
        <v>10823.68</v>
      </c>
    </row>
    <row r="134" ht="42" customHeight="1">
      <c r="A134" s="100" t="n"/>
      <c r="B134" s="114" t="inlineStr">
        <is>
          <t>Пр/812-001.4-1</t>
        </is>
      </c>
      <c r="C134" s="102" t="inlineStr">
        <is>
          <t>НР Земляные работы по другим видам работ (подготовительным, сопутствующим, укрепительным)</t>
        </is>
      </c>
      <c r="D134" s="269" t="n"/>
      <c r="E134" s="270" t="n"/>
      <c r="F134" s="109" t="inlineStr">
        <is>
          <t>%</t>
        </is>
      </c>
      <c r="G134" s="115" t="n">
        <v>89</v>
      </c>
      <c r="H134" s="116" t="n"/>
      <c r="I134" s="115" t="n">
        <v>89</v>
      </c>
      <c r="J134" s="104" t="n"/>
      <c r="K134" s="104" t="n"/>
      <c r="L134" s="105" t="n">
        <v>135.18</v>
      </c>
      <c r="M134" s="104" t="n"/>
      <c r="N134" s="117" t="n">
        <v>9633.08</v>
      </c>
    </row>
    <row r="135" ht="42" customHeight="1">
      <c r="A135" s="100" t="n"/>
      <c r="B135" s="114" t="inlineStr">
        <is>
          <t>Пр/774-001.4</t>
        </is>
      </c>
      <c r="C135" s="102" t="inlineStr">
        <is>
          <t>СП Земляные работы по другим видам работ (подготовительным, сопутствующим, укрепительным)</t>
        </is>
      </c>
      <c r="D135" s="269" t="n"/>
      <c r="E135" s="270" t="n"/>
      <c r="F135" s="109" t="inlineStr">
        <is>
          <t>%</t>
        </is>
      </c>
      <c r="G135" s="115" t="n">
        <v>41</v>
      </c>
      <c r="H135" s="116" t="n"/>
      <c r="I135" s="115" t="n">
        <v>41</v>
      </c>
      <c r="J135" s="104" t="n"/>
      <c r="K135" s="104" t="n"/>
      <c r="L135" s="105" t="n">
        <v>62.27</v>
      </c>
      <c r="M135" s="104" t="n"/>
      <c r="N135" s="107" t="n">
        <v>4437.71</v>
      </c>
    </row>
    <row r="136" ht="19.35" customHeight="1">
      <c r="A136" s="100" t="n"/>
      <c r="B136" s="113" t="n"/>
      <c r="C136" s="92" t="inlineStr">
        <is>
          <t>Всего по позиции</t>
        </is>
      </c>
      <c r="D136" s="269" t="n"/>
      <c r="E136" s="270" t="n"/>
      <c r="F136" s="104" t="n"/>
      <c r="G136" s="111" t="n"/>
      <c r="H136" s="111" t="n"/>
      <c r="I136" s="118" t="n"/>
      <c r="J136" s="118" t="n"/>
      <c r="K136" s="118" t="n"/>
      <c r="L136" s="120" t="n">
        <v>705.95</v>
      </c>
      <c r="M136" s="118" t="n"/>
      <c r="N136" s="98" t="n"/>
    </row>
    <row r="137" ht="68.65000000000001" customHeight="1">
      <c r="A137" s="92" t="inlineStr">
        <is>
          <t>11</t>
        </is>
      </c>
      <c r="B137" s="95" t="inlineStr">
        <is>
          <t>ФЕР01-02-100-03</t>
        </is>
      </c>
      <c r="C137" s="9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269" t="n"/>
      <c r="E137" s="270" t="n"/>
      <c r="F137" s="97" t="inlineStr">
        <is>
          <t>100 шт</t>
        </is>
      </c>
      <c r="G137" s="98" t="n">
        <v>0.08</v>
      </c>
      <c r="H137" s="99" t="n">
        <v>1</v>
      </c>
      <c r="I137" s="120" t="n">
        <v>0.08</v>
      </c>
      <c r="J137" s="98" t="n"/>
      <c r="K137" s="98" t="n"/>
      <c r="L137" s="98" t="n"/>
      <c r="M137" s="98" t="n"/>
      <c r="N137" s="98" t="n"/>
    </row>
    <row r="138" ht="19.35" customHeight="1">
      <c r="A138" s="100" t="n"/>
      <c r="B138" s="101" t="inlineStr">
        <is>
          <t>1</t>
        </is>
      </c>
      <c r="C138" s="102" t="inlineStr">
        <is>
          <t>ОТ</t>
        </is>
      </c>
      <c r="D138" s="269" t="n"/>
      <c r="E138" s="270" t="n"/>
      <c r="F138" s="103" t="n"/>
      <c r="G138" s="103" t="n"/>
      <c r="H138" s="103" t="n"/>
      <c r="I138" s="104" t="n"/>
      <c r="J138" s="105" t="n">
        <v>326.82</v>
      </c>
      <c r="K138" s="271" t="n">
        <v>1.2</v>
      </c>
      <c r="L138" s="105" t="n">
        <v>31.37</v>
      </c>
      <c r="M138" s="105" t="n">
        <v>71.26000000000001</v>
      </c>
      <c r="N138" s="107" t="n">
        <v>2235.43</v>
      </c>
    </row>
    <row r="139" ht="19.35" customHeight="1">
      <c r="A139" s="100" t="n"/>
      <c r="B139" s="101" t="inlineStr">
        <is>
          <t>2</t>
        </is>
      </c>
      <c r="C139" s="102" t="inlineStr">
        <is>
          <t>ЭМ</t>
        </is>
      </c>
      <c r="D139" s="269" t="n"/>
      <c r="E139" s="270" t="n"/>
      <c r="F139" s="103" t="n"/>
      <c r="G139" s="103" t="n"/>
      <c r="H139" s="103" t="n"/>
      <c r="I139" s="104" t="n"/>
      <c r="J139" s="107" t="n">
        <v>1852.8</v>
      </c>
      <c r="K139" s="271" t="n">
        <v>1.2</v>
      </c>
      <c r="L139" s="105" t="n">
        <v>177.87</v>
      </c>
      <c r="M139" s="104" t="n"/>
      <c r="N139" s="104" t="n"/>
    </row>
    <row r="140" ht="19.35" customHeight="1">
      <c r="A140" s="100" t="n"/>
      <c r="B140" s="101" t="inlineStr">
        <is>
          <t>3</t>
        </is>
      </c>
      <c r="C140" s="102" t="inlineStr">
        <is>
          <t>в т.ч. ОТм</t>
        </is>
      </c>
      <c r="D140" s="269" t="n"/>
      <c r="E140" s="270" t="n"/>
      <c r="F140" s="103" t="n"/>
      <c r="G140" s="103" t="n"/>
      <c r="H140" s="103" t="n"/>
      <c r="I140" s="104" t="n"/>
      <c r="J140" s="105" t="n">
        <v>324</v>
      </c>
      <c r="K140" s="271" t="n">
        <v>1.2</v>
      </c>
      <c r="L140" s="105" t="n">
        <v>31.1</v>
      </c>
      <c r="M140" s="105" t="n">
        <v>71.26000000000001</v>
      </c>
      <c r="N140" s="107" t="n">
        <v>2216.19</v>
      </c>
    </row>
    <row r="141" ht="19.35" customHeight="1">
      <c r="A141" s="100" t="n"/>
      <c r="B141" s="108" t="n"/>
      <c r="C141" s="102" t="inlineStr">
        <is>
          <t>ЗТ</t>
        </is>
      </c>
      <c r="D141" s="269" t="n"/>
      <c r="E141" s="270" t="n"/>
      <c r="F141" s="109" t="inlineStr">
        <is>
          <t>чел.-ч</t>
        </is>
      </c>
      <c r="G141" s="274" t="n">
        <v>41.9</v>
      </c>
      <c r="H141" s="271" t="n">
        <v>1.2</v>
      </c>
      <c r="I141" s="273" t="n">
        <v>4.0224</v>
      </c>
      <c r="J141" s="104" t="n"/>
      <c r="K141" s="104" t="n"/>
      <c r="L141" s="104" t="n"/>
      <c r="M141" s="104" t="n"/>
      <c r="N141" s="104" t="n"/>
    </row>
    <row r="142" ht="19.35" customHeight="1">
      <c r="A142" s="100" t="n"/>
      <c r="B142" s="108" t="n"/>
      <c r="C142" s="102" t="inlineStr">
        <is>
          <t>ЗТм</t>
        </is>
      </c>
      <c r="D142" s="269" t="n"/>
      <c r="E142" s="270" t="n"/>
      <c r="F142" s="109" t="inlineStr">
        <is>
          <t>чел.-ч</t>
        </is>
      </c>
      <c r="G142" s="125" t="n">
        <v>24</v>
      </c>
      <c r="H142" s="271" t="n">
        <v>1.2</v>
      </c>
      <c r="I142" s="272" t="n">
        <v>2.304</v>
      </c>
      <c r="J142" s="104" t="n"/>
      <c r="K142" s="104" t="n"/>
      <c r="L142" s="104" t="n"/>
      <c r="M142" s="104" t="n"/>
      <c r="N142" s="104" t="n"/>
    </row>
    <row r="143" ht="19.35" customHeight="1">
      <c r="A143" s="100" t="n"/>
      <c r="B143" s="108" t="n"/>
      <c r="C143" s="102" t="inlineStr">
        <is>
          <t>Итого по расценке</t>
        </is>
      </c>
      <c r="D143" s="269" t="n"/>
      <c r="E143" s="270" t="n"/>
      <c r="F143" s="103" t="n"/>
      <c r="G143" s="111" t="n"/>
      <c r="H143" s="111" t="n"/>
      <c r="I143" s="104" t="n"/>
      <c r="J143" s="107" t="n">
        <v>2179.62</v>
      </c>
      <c r="K143" s="104" t="n"/>
      <c r="L143" s="105" t="n">
        <v>209.24</v>
      </c>
      <c r="M143" s="104" t="n"/>
      <c r="N143" s="112" t="n"/>
    </row>
    <row r="144" ht="19.35" customHeight="1">
      <c r="A144" s="100" t="n"/>
      <c r="B144" s="113" t="n"/>
      <c r="C144" s="102" t="inlineStr">
        <is>
          <t>ФОТ</t>
        </is>
      </c>
      <c r="D144" s="269" t="n"/>
      <c r="E144" s="270" t="n"/>
      <c r="F144" s="103" t="n"/>
      <c r="G144" s="111" t="n"/>
      <c r="H144" s="111" t="n"/>
      <c r="I144" s="104" t="n"/>
      <c r="J144" s="104" t="n"/>
      <c r="K144" s="104" t="n"/>
      <c r="L144" s="105" t="n">
        <v>62.47</v>
      </c>
      <c r="M144" s="104" t="n"/>
      <c r="N144" s="107" t="n">
        <v>4451.62</v>
      </c>
    </row>
    <row r="145" ht="42" customHeight="1">
      <c r="A145" s="100" t="n"/>
      <c r="B145" s="114" t="inlineStr">
        <is>
          <t>Пр/812-001.4-1</t>
        </is>
      </c>
      <c r="C145" s="102" t="inlineStr">
        <is>
          <t>НР Земляные работы по другим видам работ (подготовительным, сопутствующим, укрепительным)</t>
        </is>
      </c>
      <c r="D145" s="269" t="n"/>
      <c r="E145" s="270" t="n"/>
      <c r="F145" s="109" t="inlineStr">
        <is>
          <t>%</t>
        </is>
      </c>
      <c r="G145" s="115" t="n">
        <v>89</v>
      </c>
      <c r="H145" s="116" t="n"/>
      <c r="I145" s="115" t="n">
        <v>89</v>
      </c>
      <c r="J145" s="104" t="n"/>
      <c r="K145" s="104" t="n"/>
      <c r="L145" s="105" t="n">
        <v>55.6</v>
      </c>
      <c r="M145" s="104" t="n"/>
      <c r="N145" s="117" t="n">
        <v>3961.94</v>
      </c>
    </row>
    <row r="146" ht="42" customHeight="1">
      <c r="A146" s="100" t="n"/>
      <c r="B146" s="114" t="inlineStr">
        <is>
          <t>Пр/774-001.4</t>
        </is>
      </c>
      <c r="C146" s="102" t="inlineStr">
        <is>
          <t>СП Земляные работы по другим видам работ (подготовительным, сопутствующим, укрепительным)</t>
        </is>
      </c>
      <c r="D146" s="269" t="n"/>
      <c r="E146" s="270" t="n"/>
      <c r="F146" s="109" t="inlineStr">
        <is>
          <t>%</t>
        </is>
      </c>
      <c r="G146" s="115" t="n">
        <v>41</v>
      </c>
      <c r="H146" s="116" t="n"/>
      <c r="I146" s="115" t="n">
        <v>41</v>
      </c>
      <c r="J146" s="104" t="n"/>
      <c r="K146" s="104" t="n"/>
      <c r="L146" s="105" t="n">
        <v>25.61</v>
      </c>
      <c r="M146" s="104" t="n"/>
      <c r="N146" s="107" t="n">
        <v>1825.16</v>
      </c>
    </row>
    <row r="147" ht="19.35" customHeight="1">
      <c r="A147" s="100" t="n"/>
      <c r="B147" s="113" t="n"/>
      <c r="C147" s="92" t="inlineStr">
        <is>
          <t>Всего по позиции</t>
        </is>
      </c>
      <c r="D147" s="269" t="n"/>
      <c r="E147" s="270" t="n"/>
      <c r="F147" s="104" t="n"/>
      <c r="G147" s="111" t="n"/>
      <c r="H147" s="111" t="n"/>
      <c r="I147" s="118" t="n"/>
      <c r="J147" s="118" t="n"/>
      <c r="K147" s="118" t="n"/>
      <c r="L147" s="120" t="n">
        <v>290.45</v>
      </c>
      <c r="M147" s="118" t="n"/>
      <c r="N147" s="98" t="n"/>
    </row>
    <row r="148" ht="55.35" customHeight="1">
      <c r="A148" s="92" t="inlineStr">
        <is>
          <t>12</t>
        </is>
      </c>
      <c r="B148" s="95" t="inlineStr">
        <is>
          <t>ФЕР01-02-100-09</t>
        </is>
      </c>
      <c r="C148" s="96" t="inlineStr">
        <is>
          <t>При трелевке на каждые последующие 100 м добавлять: к расценке 01-02-100-03</t>
        </is>
      </c>
      <c r="D148" s="269" t="n"/>
      <c r="E148" s="270" t="n"/>
      <c r="F148" s="97" t="inlineStr">
        <is>
          <t>100 шт</t>
        </is>
      </c>
      <c r="G148" s="98" t="n">
        <v>0.08</v>
      </c>
      <c r="H148" s="99" t="n">
        <v>1</v>
      </c>
      <c r="I148" s="120" t="n">
        <v>0.08</v>
      </c>
      <c r="J148" s="98" t="n"/>
      <c r="K148" s="98" t="n"/>
      <c r="L148" s="98" t="n"/>
      <c r="M148" s="98" t="n"/>
      <c r="N148" s="98" t="n"/>
    </row>
    <row r="149" ht="19.35" customHeight="1">
      <c r="A149" s="100" t="n"/>
      <c r="B149" s="101" t="inlineStr">
        <is>
          <t>1</t>
        </is>
      </c>
      <c r="C149" s="102" t="inlineStr">
        <is>
          <t>ОТ</t>
        </is>
      </c>
      <c r="D149" s="269" t="n"/>
      <c r="E149" s="270" t="n"/>
      <c r="F149" s="103" t="n"/>
      <c r="G149" s="103" t="n"/>
      <c r="H149" s="103" t="n"/>
      <c r="I149" s="104" t="n"/>
      <c r="J149" s="105" t="n">
        <v>93.59999999999999</v>
      </c>
      <c r="K149" s="271" t="n">
        <v>1.2</v>
      </c>
      <c r="L149" s="105" t="n">
        <v>8.99</v>
      </c>
      <c r="M149" s="105" t="n">
        <v>71.26000000000001</v>
      </c>
      <c r="N149" s="105" t="n">
        <v>640.63</v>
      </c>
    </row>
    <row r="150" ht="19.35" customHeight="1">
      <c r="A150" s="100" t="n"/>
      <c r="B150" s="101" t="inlineStr">
        <is>
          <t>2</t>
        </is>
      </c>
      <c r="C150" s="102" t="inlineStr">
        <is>
          <t>ЭМ</t>
        </is>
      </c>
      <c r="D150" s="269" t="n"/>
      <c r="E150" s="270" t="n"/>
      <c r="F150" s="103" t="n"/>
      <c r="G150" s="103" t="n"/>
      <c r="H150" s="103" t="n"/>
      <c r="I150" s="104" t="n"/>
      <c r="J150" s="105" t="n">
        <v>531.14</v>
      </c>
      <c r="K150" s="271" t="n">
        <v>1.2</v>
      </c>
      <c r="L150" s="105" t="n">
        <v>50.99</v>
      </c>
      <c r="M150" s="104" t="n"/>
      <c r="N150" s="104" t="n"/>
    </row>
    <row r="151" ht="19.35" customHeight="1">
      <c r="A151" s="100" t="n"/>
      <c r="B151" s="101" t="inlineStr">
        <is>
          <t>3</t>
        </is>
      </c>
      <c r="C151" s="102" t="inlineStr">
        <is>
          <t>в т.ч. ОТм</t>
        </is>
      </c>
      <c r="D151" s="269" t="n"/>
      <c r="E151" s="270" t="n"/>
      <c r="F151" s="103" t="n"/>
      <c r="G151" s="103" t="n"/>
      <c r="H151" s="103" t="n"/>
      <c r="I151" s="104" t="n"/>
      <c r="J151" s="105" t="n">
        <v>92.88</v>
      </c>
      <c r="K151" s="271" t="n">
        <v>1.2</v>
      </c>
      <c r="L151" s="105" t="n">
        <v>8.92</v>
      </c>
      <c r="M151" s="105" t="n">
        <v>71.26000000000001</v>
      </c>
      <c r="N151" s="105" t="n">
        <v>635.64</v>
      </c>
    </row>
    <row r="152" ht="19.35" customHeight="1">
      <c r="A152" s="100" t="n"/>
      <c r="B152" s="108" t="n"/>
      <c r="C152" s="102" t="inlineStr">
        <is>
          <t>ЗТ</t>
        </is>
      </c>
      <c r="D152" s="269" t="n"/>
      <c r="E152" s="270" t="n"/>
      <c r="F152" s="109" t="inlineStr">
        <is>
          <t>чел.-ч</t>
        </is>
      </c>
      <c r="G152" s="125" t="n">
        <v>12</v>
      </c>
      <c r="H152" s="271" t="n">
        <v>1.2</v>
      </c>
      <c r="I152" s="272" t="n">
        <v>1.152</v>
      </c>
      <c r="J152" s="104" t="n"/>
      <c r="K152" s="104" t="n"/>
      <c r="L152" s="104" t="n"/>
      <c r="M152" s="104" t="n"/>
      <c r="N152" s="104" t="n"/>
    </row>
    <row r="153" ht="19.35" customHeight="1">
      <c r="A153" s="100" t="n"/>
      <c r="B153" s="108" t="n"/>
      <c r="C153" s="102" t="inlineStr">
        <is>
          <t>ЗТм</t>
        </is>
      </c>
      <c r="D153" s="269" t="n"/>
      <c r="E153" s="270" t="n"/>
      <c r="F153" s="109" t="inlineStr">
        <is>
          <t>чел.-ч</t>
        </is>
      </c>
      <c r="G153" s="105" t="n">
        <v>6.88</v>
      </c>
      <c r="H153" s="271" t="n">
        <v>1.2</v>
      </c>
      <c r="I153" s="275" t="n">
        <v>0.66048</v>
      </c>
      <c r="J153" s="104" t="n"/>
      <c r="K153" s="104" t="n"/>
      <c r="L153" s="104" t="n"/>
      <c r="M153" s="104" t="n"/>
      <c r="N153" s="104" t="n"/>
    </row>
    <row r="154" ht="19.35" customHeight="1">
      <c r="A154" s="100" t="n"/>
      <c r="B154" s="108" t="n"/>
      <c r="C154" s="102" t="inlineStr">
        <is>
          <t>Итого по расценке</t>
        </is>
      </c>
      <c r="D154" s="269" t="n"/>
      <c r="E154" s="270" t="n"/>
      <c r="F154" s="103" t="n"/>
      <c r="G154" s="111" t="n"/>
      <c r="H154" s="111" t="n"/>
      <c r="I154" s="104" t="n"/>
      <c r="J154" s="105" t="n">
        <v>624.74</v>
      </c>
      <c r="K154" s="104" t="n"/>
      <c r="L154" s="105" t="n">
        <v>59.98</v>
      </c>
      <c r="M154" s="104" t="n"/>
      <c r="N154" s="112" t="n"/>
    </row>
    <row r="155" ht="19.35" customHeight="1">
      <c r="A155" s="100" t="n"/>
      <c r="B155" s="113" t="n"/>
      <c r="C155" s="102" t="inlineStr">
        <is>
          <t>ФОТ</t>
        </is>
      </c>
      <c r="D155" s="269" t="n"/>
      <c r="E155" s="270" t="n"/>
      <c r="F155" s="103" t="n"/>
      <c r="G155" s="111" t="n"/>
      <c r="H155" s="111" t="n"/>
      <c r="I155" s="104" t="n"/>
      <c r="J155" s="104" t="n"/>
      <c r="K155" s="104" t="n"/>
      <c r="L155" s="105" t="n">
        <v>17.91</v>
      </c>
      <c r="M155" s="104" t="n"/>
      <c r="N155" s="107" t="n">
        <v>1276.27</v>
      </c>
    </row>
    <row r="156" ht="42" customHeight="1">
      <c r="A156" s="100" t="n"/>
      <c r="B156" s="114" t="inlineStr">
        <is>
          <t>Пр/812-001.4-1</t>
        </is>
      </c>
      <c r="C156" s="102" t="inlineStr">
        <is>
          <t>НР Земляные работы по другим видам работ (подготовительным, сопутствующим, укрепительным)</t>
        </is>
      </c>
      <c r="D156" s="269" t="n"/>
      <c r="E156" s="270" t="n"/>
      <c r="F156" s="109" t="inlineStr">
        <is>
          <t>%</t>
        </is>
      </c>
      <c r="G156" s="115" t="n">
        <v>89</v>
      </c>
      <c r="H156" s="116" t="n"/>
      <c r="I156" s="115" t="n">
        <v>89</v>
      </c>
      <c r="J156" s="104" t="n"/>
      <c r="K156" s="104" t="n"/>
      <c r="L156" s="105" t="n">
        <v>15.94</v>
      </c>
      <c r="M156" s="104" t="n"/>
      <c r="N156" s="117" t="n">
        <v>1135.88</v>
      </c>
    </row>
    <row r="157" ht="42" customHeight="1">
      <c r="A157" s="100" t="n"/>
      <c r="B157" s="114" t="inlineStr">
        <is>
          <t>Пр/774-001.4</t>
        </is>
      </c>
      <c r="C157" s="102" t="inlineStr">
        <is>
          <t>СП Земляные работы по другим видам работ (подготовительным, сопутствующим, укрепительным)</t>
        </is>
      </c>
      <c r="D157" s="269" t="n"/>
      <c r="E157" s="270" t="n"/>
      <c r="F157" s="109" t="inlineStr">
        <is>
          <t>%</t>
        </is>
      </c>
      <c r="G157" s="115" t="n">
        <v>41</v>
      </c>
      <c r="H157" s="116" t="n"/>
      <c r="I157" s="115" t="n">
        <v>41</v>
      </c>
      <c r="J157" s="104" t="n"/>
      <c r="K157" s="104" t="n"/>
      <c r="L157" s="105" t="n">
        <v>7.34</v>
      </c>
      <c r="M157" s="104" t="n"/>
      <c r="N157" s="105" t="n">
        <v>523.27</v>
      </c>
    </row>
    <row r="158" ht="19.35" customHeight="1">
      <c r="A158" s="100" t="n"/>
      <c r="B158" s="113" t="n"/>
      <c r="C158" s="92" t="inlineStr">
        <is>
          <t>Всего по позиции</t>
        </is>
      </c>
      <c r="D158" s="269" t="n"/>
      <c r="E158" s="270" t="n"/>
      <c r="F158" s="104" t="n"/>
      <c r="G158" s="111" t="n"/>
      <c r="H158" s="111" t="n"/>
      <c r="I158" s="118" t="n"/>
      <c r="J158" s="118" t="n"/>
      <c r="K158" s="118" t="n"/>
      <c r="L158" s="120" t="n">
        <v>83.26000000000001</v>
      </c>
      <c r="M158" s="118" t="n"/>
      <c r="N158" s="98" t="n"/>
    </row>
    <row r="159" ht="19.35" customHeight="1">
      <c r="A159" s="126" t="n"/>
      <c r="B159" s="126" t="n"/>
      <c r="C159" s="127" t="inlineStr">
        <is>
          <t>Итого по разделу 1. Вырубка просеки</t>
        </is>
      </c>
      <c r="L159" s="128" t="n">
        <v>17637.12</v>
      </c>
      <c r="M159" s="126" t="n"/>
      <c r="N159" s="129" t="n"/>
    </row>
    <row r="160" ht="19.35" customHeight="1">
      <c r="A160" s="130" t="n"/>
      <c r="B160" s="131" t="n"/>
      <c r="C160" s="132" t="inlineStr">
        <is>
          <t>Итого прямые затраты по разделу</t>
        </is>
      </c>
      <c r="L160" s="133" t="n">
        <v>9801.27</v>
      </c>
      <c r="M160" s="134" t="n"/>
      <c r="N160" s="133" t="n">
        <v>468347.22</v>
      </c>
    </row>
    <row r="161" ht="19.35" customHeight="1">
      <c r="A161" s="130" t="n"/>
      <c r="B161" s="131" t="n"/>
      <c r="C161" s="132" t="inlineStr">
        <is>
          <t>в том числе</t>
        </is>
      </c>
      <c r="L161" s="133" t="n"/>
      <c r="M161" s="134" t="n"/>
      <c r="N161" s="133" t="n"/>
    </row>
    <row r="162" ht="19.35" customHeight="1">
      <c r="A162" s="130" t="n"/>
      <c r="B162" s="131" t="n"/>
      <c r="C162" s="132" t="inlineStr">
        <is>
          <t>- оплата труда (ОТ)</t>
        </is>
      </c>
      <c r="L162" s="133" t="n">
        <v>5227.8</v>
      </c>
      <c r="M162" s="134" t="n"/>
      <c r="N162" s="133" t="n">
        <v>372533.02</v>
      </c>
    </row>
    <row r="163" ht="19.35" customHeight="1">
      <c r="A163" s="130" t="n"/>
      <c r="B163" s="131" t="n"/>
      <c r="C163" s="132" t="inlineStr">
        <is>
          <t>- эксплуатация машин и механизмов</t>
        </is>
      </c>
      <c r="L163" s="133" t="n">
        <v>4573.47</v>
      </c>
      <c r="M163" s="134" t="n"/>
      <c r="N163" s="133" t="n">
        <v>95814.2</v>
      </c>
    </row>
    <row r="164" ht="19.35" customHeight="1">
      <c r="A164" s="130" t="n"/>
      <c r="B164" s="135" t="n"/>
      <c r="C164" s="136" t="inlineStr">
        <is>
          <t>в том числе</t>
        </is>
      </c>
      <c r="L164" s="133" t="n"/>
      <c r="M164" s="134" t="n"/>
      <c r="N164" s="133" t="n"/>
    </row>
    <row r="165" ht="19.35" customHeight="1">
      <c r="A165" s="130" t="n"/>
      <c r="B165" s="135" t="n"/>
      <c r="C165" s="136" t="inlineStr">
        <is>
          <t>эксплуатация машин и механизмов без учета доплат к оплате труда машинистов</t>
        </is>
      </c>
      <c r="L165" s="133" t="n">
        <v>4573.47</v>
      </c>
      <c r="M165" s="134" t="n"/>
      <c r="N165" s="133" t="n">
        <v>95814.2</v>
      </c>
    </row>
    <row r="166" ht="19.35" customHeight="1">
      <c r="A166" s="130" t="n"/>
      <c r="B166" s="135" t="n"/>
      <c r="C166" s="136" t="inlineStr">
        <is>
          <t>в том числе</t>
        </is>
      </c>
      <c r="L166" s="133" t="n"/>
      <c r="M166" s="134" t="n"/>
      <c r="N166" s="133" t="n"/>
    </row>
    <row r="167" ht="19.35" customHeight="1">
      <c r="A167" s="130" t="n"/>
      <c r="B167" s="135" t="n"/>
      <c r="C167" s="136" t="inlineStr">
        <is>
          <t>оплата труда машинистов (ОТм)</t>
        </is>
      </c>
      <c r="L167" s="133" t="n">
        <v>799.79</v>
      </c>
      <c r="M167" s="134" t="n"/>
      <c r="N167" s="133" t="n">
        <v>56993.04</v>
      </c>
    </row>
    <row r="168" ht="19.35" customHeight="1">
      <c r="A168" s="130" t="n"/>
      <c r="B168" s="131" t="n"/>
      <c r="C168" s="132" t="inlineStr">
        <is>
          <t>Итого ФОТ (справочно)</t>
        </is>
      </c>
      <c r="L168" s="133" t="n">
        <v>6027.59</v>
      </c>
      <c r="M168" s="134" t="n"/>
      <c r="N168" s="133" t="n">
        <v>429526.06</v>
      </c>
    </row>
    <row r="169" ht="19.35" customHeight="1">
      <c r="A169" s="130" t="n"/>
      <c r="B169" s="131" t="n"/>
      <c r="C169" s="132" t="inlineStr">
        <is>
          <t>Итого накладные расходы</t>
        </is>
      </c>
      <c r="L169" s="133" t="n">
        <v>5364.55</v>
      </c>
      <c r="M169" s="134" t="n"/>
      <c r="N169" s="133" t="n">
        <v>382278.21</v>
      </c>
    </row>
    <row r="170" ht="19.35" customHeight="1">
      <c r="A170" s="130" t="n"/>
      <c r="B170" s="131" t="n"/>
      <c r="C170" s="132" t="inlineStr">
        <is>
          <t>Итого сметная прибыль</t>
        </is>
      </c>
      <c r="L170" s="133" t="n">
        <v>2471.3</v>
      </c>
      <c r="M170" s="134" t="n"/>
      <c r="N170" s="133" t="n">
        <v>176105.69</v>
      </c>
    </row>
    <row r="171" ht="19.35" customHeight="1">
      <c r="A171" s="130" t="n"/>
      <c r="B171" s="137" t="n"/>
      <c r="C171" s="138" t="inlineStr">
        <is>
          <t>Итого по разделу</t>
        </is>
      </c>
      <c r="L171" s="128" t="n">
        <v>17637.12</v>
      </c>
      <c r="M171" s="139" t="n"/>
      <c r="N171" s="128" t="n">
        <v>1026731.12</v>
      </c>
    </row>
    <row r="172" ht="19.35" customHeight="1">
      <c r="A172" s="130" t="n"/>
      <c r="B172" s="135" t="n"/>
      <c r="C172" s="136" t="inlineStr">
        <is>
          <t>Справочно</t>
        </is>
      </c>
      <c r="L172" s="133" t="n"/>
      <c r="M172" s="134" t="n"/>
      <c r="N172" s="133" t="n"/>
    </row>
    <row r="173" ht="19.35" customHeight="1">
      <c r="A173" s="130" t="n"/>
      <c r="B173" s="131" t="n"/>
      <c r="C173" s="136" t="inlineStr">
        <is>
          <t>затраты труда рабочих</t>
        </is>
      </c>
      <c r="I173" s="140" t="n">
        <v>618.48996</v>
      </c>
      <c r="J173" s="141" t="n"/>
      <c r="K173" s="141" t="n"/>
      <c r="L173" s="134" t="n"/>
      <c r="M173" s="134" t="n"/>
      <c r="N173" s="134" t="n"/>
    </row>
    <row r="174" ht="19.35" customHeight="1">
      <c r="A174" s="130" t="n"/>
      <c r="B174" s="131" t="n"/>
      <c r="C174" s="136" t="inlineStr">
        <is>
          <t>затраты труда машинистов</t>
        </is>
      </c>
      <c r="I174" s="140" t="n">
        <v>59.24184</v>
      </c>
      <c r="J174" s="141" t="n"/>
      <c r="K174" s="141" t="n"/>
      <c r="L174" s="134" t="n"/>
      <c r="M174" s="134" t="n"/>
      <c r="N174" s="134" t="n"/>
    </row>
    <row r="175" ht="19.35" customHeight="1">
      <c r="A175" s="142" t="n"/>
      <c r="B175" s="143" t="n"/>
      <c r="C175" s="144" t="inlineStr">
        <is>
          <t>ВСЕГО по смете</t>
        </is>
      </c>
      <c r="D175" s="145" t="n"/>
      <c r="E175" s="145" t="n"/>
      <c r="F175" s="146" t="n"/>
      <c r="G175" s="146" t="n"/>
      <c r="H175" s="146" t="n"/>
      <c r="I175" s="146" t="n"/>
      <c r="J175" s="146" t="n"/>
      <c r="K175" s="146" t="n"/>
      <c r="L175" s="147" t="n"/>
      <c r="M175" s="146" t="n"/>
      <c r="N175" s="148" t="n"/>
    </row>
    <row r="176" ht="19.35" customHeight="1">
      <c r="A176" s="130" t="n"/>
      <c r="B176" s="137" t="n"/>
      <c r="C176" s="138" t="inlineStr">
        <is>
          <t>Итого по всем разделам</t>
        </is>
      </c>
      <c r="L176" s="128" t="n">
        <v>17637.12</v>
      </c>
      <c r="M176" s="129" t="n"/>
      <c r="N176" s="128" t="n"/>
    </row>
    <row r="177" ht="19.35" customHeight="1">
      <c r="A177" s="130" t="n"/>
      <c r="B177" s="131" t="n"/>
      <c r="C177" s="132" t="inlineStr">
        <is>
          <t>ВСЕГО строительные работы</t>
        </is>
      </c>
      <c r="L177" s="133" t="n">
        <v>17637.12</v>
      </c>
      <c r="M177" s="134" t="n"/>
      <c r="N177" s="133" t="n">
        <v>1026731.12</v>
      </c>
    </row>
    <row r="178" ht="19.35" customHeight="1">
      <c r="A178" s="130" t="n"/>
      <c r="B178" s="135" t="n"/>
      <c r="C178" s="136" t="inlineStr">
        <is>
          <t>в том числе</t>
        </is>
      </c>
      <c r="L178" s="133" t="n"/>
      <c r="M178" s="134" t="n"/>
      <c r="N178" s="133" t="n"/>
    </row>
    <row r="179" ht="19.35" customHeight="1">
      <c r="A179" s="130" t="n"/>
      <c r="B179" s="135" t="n"/>
      <c r="C179" s="136" t="inlineStr">
        <is>
          <t>всего прямые затраты</t>
        </is>
      </c>
      <c r="L179" s="133" t="n">
        <v>9801.27</v>
      </c>
      <c r="M179" s="134" t="n"/>
      <c r="N179" s="133" t="n">
        <v>468347.22</v>
      </c>
    </row>
    <row r="180" ht="19.35" customHeight="1">
      <c r="A180" s="130" t="n"/>
      <c r="B180" s="135" t="n"/>
      <c r="C180" s="136" t="inlineStr">
        <is>
          <t>в том числе</t>
        </is>
      </c>
      <c r="L180" s="133" t="n"/>
      <c r="M180" s="134" t="n"/>
      <c r="N180" s="133" t="n"/>
    </row>
    <row r="181" ht="19.35" customHeight="1">
      <c r="A181" s="130" t="n"/>
      <c r="B181" s="135" t="n"/>
      <c r="C181" s="136" t="inlineStr">
        <is>
          <t>- оплата труда (ОТ)</t>
        </is>
      </c>
      <c r="L181" s="133" t="n">
        <v>5227.8</v>
      </c>
      <c r="M181" s="134" t="n"/>
      <c r="N181" s="133" t="n">
        <v>372533.02</v>
      </c>
    </row>
    <row r="182" ht="19.35" customHeight="1">
      <c r="A182" s="130" t="n"/>
      <c r="B182" s="135" t="n"/>
      <c r="C182" s="136" t="inlineStr">
        <is>
          <t>- эксплуатация машин и механизмов</t>
        </is>
      </c>
      <c r="L182" s="133" t="n">
        <v>4573.47</v>
      </c>
      <c r="M182" s="134" t="n"/>
      <c r="N182" s="133" t="n">
        <v>95814.2</v>
      </c>
    </row>
    <row r="183" ht="19.35" customHeight="1">
      <c r="A183" s="130" t="n"/>
      <c r="B183" s="135" t="n"/>
      <c r="C183" s="136" t="inlineStr">
        <is>
          <t>в т.ч. эксплуатация машин и механизмов без учета доплат к оплате труда машинистов</t>
        </is>
      </c>
      <c r="L183" s="133" t="n">
        <v>4573.47</v>
      </c>
      <c r="M183" s="134" t="n"/>
      <c r="N183" s="133" t="n">
        <v>95814.2</v>
      </c>
    </row>
    <row r="184" ht="19.35" customHeight="1">
      <c r="A184" s="130" t="n"/>
      <c r="B184" s="135" t="n"/>
      <c r="C184" s="136" t="inlineStr">
        <is>
          <t>- в т.ч. оплата труда машинистов (ОТм)</t>
        </is>
      </c>
      <c r="L184" s="133" t="n">
        <v>799.79</v>
      </c>
      <c r="M184" s="134" t="n"/>
      <c r="N184" s="133" t="n">
        <v>56993.04</v>
      </c>
    </row>
    <row r="185" ht="19.35" customHeight="1">
      <c r="A185" s="130" t="n"/>
      <c r="B185" s="135" t="n"/>
      <c r="C185" s="136" t="inlineStr">
        <is>
          <t>всего ФОТ (справочно)</t>
        </is>
      </c>
      <c r="L185" s="133" t="n">
        <v>6027.59</v>
      </c>
      <c r="M185" s="134" t="n"/>
      <c r="N185" s="133" t="n">
        <v>429526.06</v>
      </c>
    </row>
    <row r="186" ht="19.35" customHeight="1">
      <c r="A186" s="130" t="n"/>
      <c r="B186" s="135" t="n"/>
      <c r="C186" s="136" t="inlineStr">
        <is>
          <t>всего накладные расходы</t>
        </is>
      </c>
      <c r="L186" s="133" t="n">
        <v>5364.55</v>
      </c>
      <c r="M186" s="134" t="n"/>
      <c r="N186" s="133" t="n">
        <v>382278.21</v>
      </c>
    </row>
    <row r="187" ht="19.35" customHeight="1">
      <c r="A187" s="130" t="n"/>
      <c r="B187" s="135" t="n"/>
      <c r="C187" s="136" t="inlineStr">
        <is>
          <t>всего сметная прибыль</t>
        </is>
      </c>
      <c r="L187" s="133" t="n">
        <v>2471.3</v>
      </c>
      <c r="M187" s="134" t="n"/>
      <c r="N187" s="133" t="n">
        <v>176105.69</v>
      </c>
    </row>
    <row r="188" ht="19.35" customHeight="1">
      <c r="A188" s="130" t="n"/>
      <c r="B188" s="137" t="n"/>
      <c r="C188" s="138" t="inlineStr">
        <is>
          <t>ВСЕГО по смете</t>
        </is>
      </c>
      <c r="L188" s="128" t="n">
        <v>17637.12</v>
      </c>
      <c r="M188" s="129" t="n"/>
      <c r="N188" s="128" t="n">
        <v>1026731.12</v>
      </c>
    </row>
    <row r="189" ht="19.35" customHeight="1">
      <c r="A189" s="130" t="n"/>
      <c r="B189" s="135" t="n"/>
      <c r="C189" s="136" t="inlineStr">
        <is>
          <t>Всего прямые затраты</t>
        </is>
      </c>
      <c r="L189" s="133" t="n">
        <v>9801.27</v>
      </c>
      <c r="M189" s="134" t="n"/>
      <c r="N189" s="133" t="n">
        <v>468347.22</v>
      </c>
    </row>
    <row r="190" ht="19.35" customHeight="1">
      <c r="A190" s="130" t="n"/>
      <c r="B190" s="135" t="n"/>
      <c r="C190" s="136" t="inlineStr">
        <is>
          <t>в том числе</t>
        </is>
      </c>
      <c r="L190" s="133" t="n"/>
      <c r="M190" s="134" t="n"/>
      <c r="N190" s="133" t="n"/>
    </row>
    <row r="191" ht="19.35" customHeight="1">
      <c r="A191" s="130" t="n"/>
      <c r="B191" s="135" t="n"/>
      <c r="C191" s="136" t="inlineStr">
        <is>
          <t>- оплата труда рабочих (ОТ)</t>
        </is>
      </c>
      <c r="L191" s="133" t="n">
        <v>5227.8</v>
      </c>
      <c r="M191" s="134" t="n"/>
      <c r="N191" s="133" t="n">
        <v>372533.02</v>
      </c>
    </row>
    <row r="192" ht="19.35" customHeight="1">
      <c r="A192" s="130" t="n"/>
      <c r="B192" s="135" t="n"/>
      <c r="C192" s="136" t="inlineStr">
        <is>
          <t>- эксплуатация машин и механизмов</t>
        </is>
      </c>
      <c r="L192" s="133" t="n">
        <v>4573.47</v>
      </c>
      <c r="M192" s="134" t="n"/>
      <c r="N192" s="133" t="n">
        <v>95814.2</v>
      </c>
    </row>
    <row r="193" ht="19.35" customHeight="1">
      <c r="A193" s="130" t="n"/>
      <c r="B193" s="135" t="n"/>
      <c r="C193" s="136" t="inlineStr">
        <is>
          <t>в т.ч. эксплуатация машин и механизмов без учета доплат к оплате труда машинистов</t>
        </is>
      </c>
      <c r="L193" s="133" t="n">
        <v>4573.47</v>
      </c>
      <c r="M193" s="134" t="n"/>
      <c r="N193" s="133" t="n">
        <v>95814.2</v>
      </c>
    </row>
    <row r="194" ht="19.35" customHeight="1">
      <c r="A194" s="130" t="n"/>
      <c r="B194" s="135" t="n"/>
      <c r="C194" s="136" t="inlineStr">
        <is>
          <t>- в т.ч. оплата труда машинистов (ОТм)</t>
        </is>
      </c>
      <c r="L194" s="133" t="n">
        <v>799.79</v>
      </c>
      <c r="M194" s="134" t="n"/>
      <c r="N194" s="133" t="n">
        <v>56993.04</v>
      </c>
    </row>
    <row r="195" ht="19.35" customHeight="1">
      <c r="A195" s="130" t="n"/>
      <c r="B195" s="135" t="n"/>
      <c r="C195" s="136" t="inlineStr">
        <is>
          <t>Всего ФОТ (справочно)</t>
        </is>
      </c>
      <c r="L195" s="133" t="n">
        <v>6027.59</v>
      </c>
      <c r="M195" s="134" t="n"/>
      <c r="N195" s="133" t="n">
        <v>429526.06</v>
      </c>
    </row>
    <row r="196" ht="19.35" customHeight="1">
      <c r="A196" s="130" t="n"/>
      <c r="B196" s="135" t="n"/>
      <c r="C196" s="136" t="inlineStr">
        <is>
          <t>Всего накладные расходы</t>
        </is>
      </c>
      <c r="L196" s="133" t="n">
        <v>5364.55</v>
      </c>
      <c r="M196" s="134" t="n"/>
      <c r="N196" s="133" t="n">
        <v>382278.21</v>
      </c>
    </row>
    <row r="197" ht="19.35" customHeight="1">
      <c r="A197" s="130" t="n"/>
      <c r="B197" s="135" t="n"/>
      <c r="C197" s="136" t="inlineStr">
        <is>
          <t>Всего сметная прибыль</t>
        </is>
      </c>
      <c r="L197" s="133" t="n">
        <v>2471.3</v>
      </c>
      <c r="M197" s="134" t="n"/>
      <c r="N197" s="133" t="n">
        <v>176105.69</v>
      </c>
    </row>
    <row r="198" ht="19.35" customHeight="1">
      <c r="A198" s="130" t="n"/>
      <c r="B198" s="135" t="n"/>
      <c r="C198" s="136" t="inlineStr">
        <is>
          <t>Справочно</t>
        </is>
      </c>
      <c r="L198" s="133" t="n"/>
      <c r="M198" s="134" t="n"/>
      <c r="N198" s="133" t="n"/>
    </row>
    <row r="199" ht="19.35" customHeight="1">
      <c r="A199" s="130" t="n"/>
      <c r="B199" s="131" t="n"/>
      <c r="C199" s="136" t="inlineStr">
        <is>
          <t>затраты труда рабочих</t>
        </is>
      </c>
      <c r="I199" s="140" t="n">
        <v>618.48996</v>
      </c>
      <c r="J199" s="141" t="n"/>
      <c r="K199" s="141" t="n"/>
      <c r="L199" s="134" t="n"/>
      <c r="M199" s="134" t="n"/>
      <c r="N199" s="134" t="n"/>
    </row>
    <row r="200" ht="19.35" customHeight="1">
      <c r="A200" s="130" t="n"/>
      <c r="B200" s="131" t="n"/>
      <c r="C200" s="136" t="inlineStr">
        <is>
          <t>затраты труда машинистов</t>
        </is>
      </c>
      <c r="I200" s="140" t="n">
        <v>59.24184</v>
      </c>
      <c r="J200" s="141" t="n"/>
      <c r="K200" s="141" t="n"/>
      <c r="L200" s="134" t="n"/>
      <c r="M200" s="134" t="n"/>
      <c r="N200" s="134" t="n"/>
    </row>
    <row r="201" ht="19.35" customHeight="1">
      <c r="A201" s="130" t="n"/>
      <c r="B201" s="149" t="n"/>
      <c r="C201" s="149" t="n"/>
      <c r="D201" s="127" t="n"/>
      <c r="E201" s="127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 ht="19.35" customHeight="1">
      <c r="A202" s="150" t="inlineStr">
        <is>
          <t>Составил: ______________________________________/  Григорова И. А. /</t>
        </is>
      </c>
    </row>
    <row r="203" ht="19.35" customHeight="1">
      <c r="A203" s="150" t="n"/>
      <c r="B203" s="150" t="n"/>
      <c r="C203" s="151" t="inlineStr">
        <is>
          <t>должность, подпись (инициалы, фамилия)</t>
        </is>
      </c>
      <c r="G203" s="152" t="n"/>
      <c r="H203" s="152" t="n"/>
      <c r="I203" s="152" t="n"/>
      <c r="J203" s="150" t="n"/>
      <c r="K203" s="150" t="n"/>
      <c r="L203" s="150" t="n"/>
      <c r="M203" s="150" t="n"/>
      <c r="N203" s="150" t="n"/>
    </row>
    <row r="204" ht="19.35" customHeight="1">
      <c r="A204" s="150" t="inlineStr">
        <is>
          <t>Проверил: ______________________________________ /  Черкасов А. В. /</t>
        </is>
      </c>
    </row>
    <row r="205" ht="19.35" customHeight="1">
      <c r="A205" s="4" t="n"/>
      <c r="B205" s="4" t="n"/>
      <c r="C205" s="151" t="inlineStr">
        <is>
          <t>должность, подпись (инициалы, фамилия)</t>
        </is>
      </c>
      <c r="G205" s="152" t="n"/>
      <c r="H205" s="152" t="n"/>
      <c r="I205" s="152" t="n"/>
      <c r="J205" s="4" t="n"/>
      <c r="K205" s="4" t="n"/>
      <c r="L205" s="4" t="n"/>
      <c r="M205" s="4" t="n"/>
      <c r="N205" s="4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xl/worksheets/sheet8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7109375" customWidth="1" min="12" max="12"/>
    <col width="9.85546875" customWidth="1" min="13" max="13"/>
    <col width="13.140625" customWidth="1" min="14" max="14"/>
  </cols>
  <sheetData>
    <row r="1" ht="19.35" customHeight="1">
      <c r="A1" s="46" t="n"/>
      <c r="B1" s="46" t="n"/>
      <c r="C1" s="46" t="n"/>
      <c r="D1" s="4" t="n"/>
      <c r="E1" s="4" t="n"/>
      <c r="F1" s="47" t="inlineStr">
        <is>
          <t>Приложение № 2</t>
        </is>
      </c>
    </row>
    <row r="2" ht="19.35" customHeight="1">
      <c r="A2" s="48" t="n"/>
      <c r="B2" s="48" t="n"/>
      <c r="C2" s="48" t="n"/>
      <c r="D2" s="4" t="n"/>
      <c r="E2" s="4" t="n"/>
      <c r="F2" s="47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8" t="n"/>
      <c r="B3" s="48" t="n"/>
      <c r="C3" s="48" t="n"/>
      <c r="D3" s="4" t="n"/>
      <c r="E3" s="4" t="n"/>
      <c r="F3" s="47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9" t="n"/>
      <c r="B4" s="50" t="n"/>
      <c r="C4" s="50" t="n"/>
      <c r="D4" s="4" t="n"/>
      <c r="E4" s="4" t="n"/>
      <c r="F4" s="51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9" t="n"/>
      <c r="B5" s="50" t="n"/>
      <c r="C5" s="50" t="n"/>
      <c r="D5" s="4" t="n"/>
      <c r="E5" s="4" t="n"/>
      <c r="F5" s="51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9" t="n"/>
      <c r="B6" s="50" t="n"/>
      <c r="C6" s="50" t="n"/>
      <c r="D6" s="4" t="n"/>
      <c r="E6" s="4" t="n"/>
      <c r="F6" s="47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9" t="n"/>
      <c r="B7" s="50" t="n"/>
      <c r="C7" s="50" t="n"/>
      <c r="D7" s="4" t="n"/>
      <c r="E7" s="4" t="n"/>
      <c r="F7" s="47" t="n"/>
      <c r="G7" s="47" t="n"/>
      <c r="H7" s="47" t="n"/>
      <c r="I7" s="47" t="n"/>
      <c r="J7" s="47" t="n"/>
      <c r="K7" s="47" t="n"/>
      <c r="L7" s="47" t="n"/>
      <c r="M7" s="47" t="n"/>
      <c r="N7" s="47" t="n"/>
    </row>
    <row r="8" hidden="1" ht="19.35" customHeight="1">
      <c r="A8" s="52" t="n"/>
      <c r="D8" s="4" t="n"/>
      <c r="E8" s="4" t="n"/>
      <c r="F8" s="47" t="n"/>
      <c r="G8" s="47" t="n"/>
      <c r="H8" s="47" t="n"/>
      <c r="I8" s="47" t="n"/>
      <c r="J8" s="3" t="n"/>
    </row>
    <row r="9" hidden="1" ht="19.5" customHeight="1">
      <c r="A9" s="52" t="n"/>
      <c r="D9" s="4" t="n"/>
      <c r="E9" s="4" t="n"/>
      <c r="F9" s="47" t="n"/>
      <c r="G9" s="47" t="n"/>
      <c r="H9" s="47" t="n"/>
      <c r="I9" s="47" t="n"/>
      <c r="J9" s="3" t="n"/>
    </row>
    <row r="10" hidden="1" ht="19.35" customHeight="1">
      <c r="A10" s="52" t="n"/>
      <c r="D10" s="4" t="n"/>
      <c r="E10" s="4" t="n"/>
      <c r="F10" s="47" t="n"/>
      <c r="G10" s="47" t="n"/>
      <c r="H10" s="47" t="n"/>
      <c r="I10" s="47" t="n"/>
      <c r="J10" s="3" t="n"/>
    </row>
    <row r="11" hidden="1" ht="19.5" customHeight="1">
      <c r="A11" s="52" t="n"/>
      <c r="D11" s="4" t="n"/>
      <c r="E11" s="4" t="n"/>
      <c r="F11" s="47" t="n"/>
      <c r="G11" s="47" t="n"/>
      <c r="H11" s="47" t="n"/>
      <c r="I11" s="47" t="n"/>
      <c r="J11" s="3" t="n"/>
    </row>
    <row r="12" hidden="1" ht="19.35" customHeight="1">
      <c r="A12" s="53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4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5" t="inlineStr">
        <is>
          <t>ПК Госстройсмета-3</t>
        </is>
      </c>
      <c r="I13" s="56" t="n"/>
      <c r="J13" s="56" t="n"/>
      <c r="K13" s="56" t="n"/>
      <c r="L13" s="56" t="n"/>
      <c r="M13" s="56" t="n"/>
      <c r="N13" s="56" t="n"/>
    </row>
    <row r="14" ht="35.25" customHeight="1">
      <c r="A14" s="57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5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6" t="n"/>
      <c r="J14" s="56" t="n"/>
      <c r="K14" s="56" t="n"/>
      <c r="L14" s="56" t="n"/>
      <c r="M14" s="56" t="n"/>
      <c r="N14" s="56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8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9" t="n"/>
      <c r="J15" s="59" t="n"/>
      <c r="K15" s="59" t="n"/>
      <c r="L15" s="59" t="n"/>
      <c r="M15" s="59" t="n"/>
      <c r="N15" s="59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8" t="inlineStr">
        <is>
          <t>Письмо Минстрой России от 30.12.2025 № 81879-ИФ/09, I квартал 2026; Прочие объекты; Амурская область</t>
        </is>
      </c>
      <c r="I16" s="59" t="n"/>
      <c r="J16" s="59" t="n"/>
      <c r="K16" s="59" t="n"/>
      <c r="L16" s="59" t="n"/>
      <c r="M16" s="59" t="n"/>
      <c r="N16" s="59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8" t="n"/>
      <c r="I17" s="59" t="n"/>
      <c r="J17" s="59" t="n"/>
      <c r="K17" s="59" t="n"/>
      <c r="L17" s="59" t="n"/>
      <c r="M17" s="59" t="n"/>
      <c r="N17" s="59" t="n"/>
    </row>
    <row r="18" ht="21" customHeight="1">
      <c r="A18" s="6" t="inlineStr">
        <is>
          <t>Наименование субъекта Российской Федерации</t>
        </is>
      </c>
      <c r="H18" s="58" t="inlineStr">
        <is>
          <t>Амурская область</t>
        </is>
      </c>
      <c r="I18" s="59" t="n"/>
      <c r="J18" s="59" t="n"/>
      <c r="K18" s="59" t="n"/>
      <c r="L18" s="59" t="n"/>
      <c r="M18" s="59" t="n"/>
      <c r="N18" s="59" t="n"/>
    </row>
    <row r="19" ht="21" customHeight="1">
      <c r="A19" s="6" t="inlineStr">
        <is>
          <t>Наименование зоны субъекта Российской Федерации</t>
        </is>
      </c>
      <c r="H19" s="58" t="inlineStr">
        <is>
          <t>1 зона</t>
        </is>
      </c>
      <c r="I19" s="59" t="n"/>
      <c r="J19" s="59" t="n"/>
      <c r="K19" s="59" t="n"/>
      <c r="L19" s="59" t="n"/>
      <c r="M19" s="59" t="n"/>
      <c r="N19" s="59" t="n"/>
    </row>
    <row r="20" ht="24" customHeight="1">
      <c r="A20" s="60" t="inlineStr">
        <is>
          <t>Расширение просеки ВЛ 220-500 кВ</t>
        </is>
      </c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</row>
    <row r="21" ht="19.35" customHeight="1">
      <c r="A21" s="61" t="inlineStr">
        <is>
          <t>(наименование стройки)</t>
        </is>
      </c>
    </row>
    <row r="22" ht="19.35" customHeight="1">
      <c r="A22" s="60" t="inlineStr">
        <is>
          <t>24 ВЛ 220 кВ Сиваки - Мухинская.</t>
        </is>
      </c>
      <c r="B22" s="56" t="n"/>
      <c r="C22" s="56" t="n"/>
      <c r="D22" s="56" t="n"/>
      <c r="E22" s="56" t="n"/>
      <c r="F22" s="56" t="n"/>
      <c r="G22" s="56" t="n"/>
      <c r="H22" s="56" t="n"/>
      <c r="I22" s="56" t="n"/>
      <c r="J22" s="56" t="n"/>
      <c r="K22" s="56" t="n"/>
      <c r="L22" s="56" t="n"/>
      <c r="M22" s="56" t="n"/>
      <c r="N22" s="56" t="n"/>
    </row>
    <row r="23" ht="19.35" customHeight="1">
      <c r="A23" s="62" t="inlineStr">
        <is>
          <t>(наименование объекта капитального строительства)</t>
        </is>
      </c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63" t="n"/>
      <c r="M23" s="63" t="n"/>
      <c r="N23" s="63" t="n"/>
    </row>
    <row r="24" ht="19.35" customHeight="1">
      <c r="A24" s="64" t="inlineStr">
        <is>
          <t>ЛОКАЛЬНЫЙ СМЕТНЫЙ РАСЧЕТ (СМЕТА) № 02-24-06</t>
        </is>
      </c>
    </row>
    <row r="25" ht="19.35" customHeight="1">
      <c r="A25" s="60" t="inlineStr">
        <is>
          <t>24 ВЛ 220 кВ Сиваки - Мухинская. Сивакское уч. л-во Магдагачинского л-ва</t>
        </is>
      </c>
      <c r="B25" s="56" t="n"/>
      <c r="C25" s="56" t="n"/>
      <c r="D25" s="56" t="n"/>
      <c r="E25" s="56" t="n"/>
      <c r="F25" s="56" t="n"/>
      <c r="G25" s="56" t="n"/>
      <c r="H25" s="56" t="n"/>
      <c r="I25" s="56" t="n"/>
      <c r="J25" s="56" t="n"/>
      <c r="K25" s="56" t="n"/>
      <c r="L25" s="56" t="n"/>
      <c r="M25" s="56" t="n"/>
      <c r="N25" s="56" t="n"/>
    </row>
    <row r="26" ht="19.35" customHeight="1">
      <c r="A26" s="62" t="inlineStr">
        <is>
          <t>(наименование работ и затрат)</t>
        </is>
      </c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63" t="n"/>
      <c r="M26" s="63" t="n"/>
      <c r="N26" s="63" t="n"/>
    </row>
    <row r="27" ht="18" customHeight="1">
      <c r="A27" s="57" t="inlineStr">
        <is>
          <t xml:space="preserve">Составлен </t>
        </is>
      </c>
      <c r="B27" s="65" t="n"/>
      <c r="C27" s="66" t="inlineStr">
        <is>
          <t>Базисно-индексным</t>
        </is>
      </c>
      <c r="D27" s="56" t="n"/>
      <c r="E27" s="67" t="n"/>
      <c r="F27" s="57" t="inlineStr">
        <is>
          <t>методом</t>
        </is>
      </c>
      <c r="G27" s="65" t="n"/>
      <c r="H27" s="65" t="n"/>
      <c r="I27" s="65" t="n"/>
      <c r="J27" s="65" t="n"/>
      <c r="K27" s="65" t="n"/>
      <c r="L27" s="65" t="n"/>
      <c r="M27" s="65" t="n"/>
      <c r="N27" s="65" t="n"/>
    </row>
    <row r="28" ht="18" customHeight="1">
      <c r="A28" s="6" t="inlineStr">
        <is>
          <t xml:space="preserve">Основание: </t>
        </is>
      </c>
      <c r="C28" s="68" t="inlineStr">
        <is>
          <t>Ф.579959-19.24-РД</t>
        </is>
      </c>
      <c r="D28" s="56" t="n"/>
      <c r="E28" s="56" t="n"/>
      <c r="F28" s="56" t="n"/>
      <c r="G28" s="56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62" t="inlineStr">
        <is>
          <t>(проектная и (или) иная техническая документация)</t>
        </is>
      </c>
      <c r="D29" s="63" t="n"/>
      <c r="E29" s="63" t="n"/>
      <c r="F29" s="63" t="n"/>
      <c r="G29" s="63" t="n"/>
      <c r="H29" s="61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9" t="n"/>
      <c r="C31" s="6" t="n"/>
      <c r="D31" s="6" t="n"/>
      <c r="E31" s="6" t="n"/>
      <c r="F31" s="6" t="n"/>
      <c r="G31" s="6" t="n"/>
      <c r="H31" s="6" t="n"/>
      <c r="I31" s="6" t="n"/>
      <c r="J31" s="57" t="n"/>
      <c r="K31" s="70" t="inlineStr">
        <is>
          <t>Средства на оплату труда рабочих</t>
        </is>
      </c>
      <c r="L31" s="71" t="n">
        <v>47.18</v>
      </c>
      <c r="M31" s="69" t="n">
        <v>0.66</v>
      </c>
      <c r="N31" s="72" t="inlineStr">
        <is>
          <t>тыс. руб.</t>
        </is>
      </c>
    </row>
    <row r="32" ht="22.5" customHeight="1">
      <c r="A32" s="73" t="inlineStr">
        <is>
          <t>Сметная стоимость</t>
        </is>
      </c>
      <c r="C32" s="74" t="n"/>
      <c r="D32" s="75" t="n">
        <v>108.51</v>
      </c>
      <c r="E32" s="76" t="inlineStr">
        <is>
          <t>(</t>
        </is>
      </c>
      <c r="F32" s="75" t="n">
        <v>1.52</v>
      </c>
      <c r="G32" s="77" t="inlineStr">
        <is>
          <t>) тыс. руб.</t>
        </is>
      </c>
      <c r="H32" s="72" t="n"/>
      <c r="I32" s="6" t="n"/>
      <c r="J32" s="6" t="n"/>
      <c r="K32" s="70" t="inlineStr">
        <is>
          <t>Нормативные затраты труда рабочих</t>
        </is>
      </c>
      <c r="L32" s="78" t="n">
        <v>79</v>
      </c>
      <c r="M32" s="59" t="n"/>
      <c r="N32" s="6" t="inlineStr">
        <is>
          <t>чел. ч.</t>
        </is>
      </c>
    </row>
    <row r="33" ht="21.75" customHeight="1">
      <c r="A33" s="48" t="n"/>
      <c r="B33" s="10" t="inlineStr">
        <is>
          <t>в том числе:</t>
        </is>
      </c>
      <c r="C33" s="48" t="n"/>
      <c r="D33" s="48" t="n"/>
      <c r="E33" s="48" t="n"/>
      <c r="F33" s="48" t="n"/>
      <c r="G33" s="48" t="n"/>
      <c r="H33" s="48" t="n"/>
      <c r="I33" s="48" t="n"/>
      <c r="J33" s="48" t="n"/>
      <c r="K33" s="70" t="inlineStr">
        <is>
          <t>Нормативные затраты труда машинистов</t>
        </is>
      </c>
      <c r="L33" s="78" t="n"/>
      <c r="M33" s="59" t="n"/>
      <c r="N33" s="6" t="inlineStr">
        <is>
          <t>чел. ч.</t>
        </is>
      </c>
    </row>
    <row r="34" ht="19.35" customHeight="1">
      <c r="A34" s="79" t="n"/>
      <c r="B34" s="80" t="inlineStr">
        <is>
          <t>строительных работ</t>
        </is>
      </c>
      <c r="C34" s="81" t="n"/>
      <c r="D34" s="82" t="n">
        <v>108.51</v>
      </c>
      <c r="E34" s="76" t="inlineStr">
        <is>
          <t>(</t>
        </is>
      </c>
      <c r="F34" s="82" t="n">
        <v>1.52</v>
      </c>
      <c r="G34" s="72" t="inlineStr">
        <is>
          <t>) тыс. руб.</t>
        </is>
      </c>
      <c r="H34" s="72" t="n"/>
      <c r="I34" s="79" t="n"/>
      <c r="J34" s="79" t="n"/>
      <c r="K34" s="4" t="n"/>
      <c r="L34" s="3" t="n"/>
      <c r="N34" s="4" t="n"/>
    </row>
    <row r="35" ht="19.35" customHeight="1">
      <c r="A35" s="79" t="n"/>
      <c r="B35" s="80" t="inlineStr">
        <is>
          <t>монтажных работ</t>
        </is>
      </c>
      <c r="C35" s="81" t="n"/>
      <c r="D35" s="82" t="n">
        <v>0</v>
      </c>
      <c r="E35" s="76" t="inlineStr">
        <is>
          <t>(</t>
        </is>
      </c>
      <c r="F35" s="82" t="n">
        <v>0</v>
      </c>
      <c r="G35" s="72" t="inlineStr">
        <is>
          <t>) тыс. руб.</t>
        </is>
      </c>
      <c r="H35" s="72" t="n"/>
      <c r="I35" s="79" t="n"/>
      <c r="J35" s="79" t="n"/>
      <c r="K35" s="4" t="n"/>
      <c r="L35" s="3" t="n"/>
      <c r="N35" s="4" t="n"/>
    </row>
    <row r="36" ht="19.35" customHeight="1">
      <c r="A36" s="79" t="n"/>
      <c r="B36" s="80" t="inlineStr">
        <is>
          <t>оборудования</t>
        </is>
      </c>
      <c r="C36" s="81" t="n"/>
      <c r="D36" s="82" t="n">
        <v>0</v>
      </c>
      <c r="E36" s="76" t="inlineStr">
        <is>
          <t>(</t>
        </is>
      </c>
      <c r="F36" s="82" t="n">
        <v>0</v>
      </c>
      <c r="G36" s="72" t="inlineStr">
        <is>
          <t>) тыс. руб.</t>
        </is>
      </c>
      <c r="H36" s="72" t="n"/>
      <c r="I36" s="79" t="n"/>
      <c r="J36" s="79" t="n"/>
      <c r="K36" s="4" t="n"/>
      <c r="L36" s="4" t="n"/>
      <c r="M36" s="4" t="n"/>
      <c r="N36" s="4" t="n"/>
    </row>
    <row r="37" ht="19.35" customHeight="1">
      <c r="A37" s="79" t="n"/>
      <c r="B37" s="80" t="inlineStr">
        <is>
          <t>прочих затрат</t>
        </is>
      </c>
      <c r="C37" s="81" t="n"/>
      <c r="D37" s="82" t="n">
        <v>0</v>
      </c>
      <c r="E37" s="76" t="inlineStr">
        <is>
          <t>(</t>
        </is>
      </c>
      <c r="F37" s="82" t="n">
        <v>0</v>
      </c>
      <c r="G37" s="72" t="inlineStr">
        <is>
          <t>) тыс. руб.</t>
        </is>
      </c>
      <c r="H37" s="72" t="n"/>
      <c r="I37" s="79" t="n"/>
      <c r="J37" s="79" t="n"/>
      <c r="K37" s="4" t="n"/>
      <c r="L37" s="3" t="n"/>
      <c r="N37" s="4" t="n"/>
    </row>
    <row r="38" ht="19.35" customHeight="1">
      <c r="A38" s="79" t="n"/>
      <c r="B38" s="79" t="n"/>
      <c r="C38" s="79" t="n"/>
      <c r="D38" s="79" t="n"/>
      <c r="E38" s="79" t="n"/>
      <c r="F38" s="79" t="n"/>
      <c r="G38" s="79" t="n"/>
      <c r="H38" s="79" t="n"/>
      <c r="I38" s="79" t="n"/>
      <c r="J38" s="79" t="n"/>
      <c r="K38" s="79" t="n"/>
      <c r="L38" s="79" t="n"/>
      <c r="M38" s="79" t="n"/>
      <c r="N38" s="79" t="n"/>
    </row>
    <row r="39" ht="55.35" customHeight="1">
      <c r="A39" s="14" t="inlineStr">
        <is>
          <t>№ п.п.</t>
        </is>
      </c>
      <c r="B39" s="83" t="inlineStr">
        <is>
          <t>Обоснование</t>
        </is>
      </c>
      <c r="C39" s="14" t="inlineStr">
        <is>
          <t>Наименование работ и затрат</t>
        </is>
      </c>
      <c r="D39" s="63" t="n"/>
      <c r="E39" s="84" t="n"/>
      <c r="F39" s="14" t="inlineStr">
        <is>
          <t>Единица измерения</t>
        </is>
      </c>
      <c r="G39" s="85" t="inlineStr">
        <is>
          <t>Количество</t>
        </is>
      </c>
      <c r="H39" s="63" t="n"/>
      <c r="I39" s="84" t="n"/>
      <c r="J39" s="8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63" t="n"/>
      <c r="L39" s="84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6" t="n"/>
      <c r="B40" s="86" t="n"/>
      <c r="C40" s="87" t="n"/>
      <c r="D40" s="56" t="n"/>
      <c r="E40" s="88" t="n"/>
      <c r="F40" s="86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6" t="n"/>
      <c r="N40" s="86" t="n"/>
    </row>
    <row r="41" ht="19.35" customHeight="1">
      <c r="A41" s="89" t="n">
        <v>1</v>
      </c>
      <c r="B41" s="90" t="n">
        <v>2</v>
      </c>
      <c r="C41" s="14" t="n">
        <v>3</v>
      </c>
      <c r="D41" s="59" t="n"/>
      <c r="E41" s="91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9" t="n">
        <v>12</v>
      </c>
    </row>
    <row r="42" ht="19.35" customHeight="1">
      <c r="A42" s="92" t="inlineStr">
        <is>
          <t>Раздел 1. Вырубка просеки</t>
        </is>
      </c>
      <c r="B42" s="269" t="n"/>
      <c r="C42" s="269" t="n"/>
      <c r="D42" s="269" t="n"/>
      <c r="E42" s="269" t="n"/>
      <c r="F42" s="269" t="n"/>
      <c r="G42" s="269" t="n"/>
      <c r="H42" s="269" t="n"/>
      <c r="I42" s="269" t="n"/>
      <c r="J42" s="269" t="n"/>
      <c r="K42" s="269" t="n"/>
      <c r="L42" s="269" t="n"/>
      <c r="M42" s="269" t="n"/>
      <c r="N42" s="270" t="n"/>
    </row>
    <row r="43" ht="19.35" customHeight="1">
      <c r="A43" s="94" t="inlineStr">
        <is>
          <t>Пролет 125-145,155-171,176-199 (Магдагачинский р-н гор. пос. Сиваки 199-207,1-4 вырубки нет)</t>
        </is>
      </c>
      <c r="B43" s="59" t="n"/>
      <c r="C43" s="59" t="n"/>
      <c r="D43" s="59" t="n"/>
      <c r="E43" s="59" t="n"/>
      <c r="F43" s="59" t="n"/>
      <c r="G43" s="59" t="n"/>
      <c r="H43" s="59" t="n"/>
      <c r="I43" s="59" t="n"/>
      <c r="J43" s="59" t="n"/>
      <c r="K43" s="59" t="n"/>
      <c r="L43" s="59" t="n"/>
      <c r="M43" s="59" t="n"/>
      <c r="N43" s="91" t="n"/>
    </row>
    <row r="44" ht="42" customHeight="1">
      <c r="A44" s="92" t="inlineStr">
        <is>
          <t>1</t>
        </is>
      </c>
      <c r="B44" s="95" t="inlineStr">
        <is>
          <t>ФЕР01-02-101-02</t>
        </is>
      </c>
      <c r="C44" s="96" t="inlineStr">
        <is>
          <t>Разделка древесины мягких пород, полученной от валки леса, диаметр стволов: до 16 см</t>
        </is>
      </c>
      <c r="D44" s="269" t="n"/>
      <c r="E44" s="270" t="n"/>
      <c r="F44" s="97" t="inlineStr">
        <is>
          <t>100 деревьев</t>
        </is>
      </c>
      <c r="G44" s="98" t="n">
        <v>1.85</v>
      </c>
      <c r="H44" s="99" t="n">
        <v>1</v>
      </c>
      <c r="I44" s="120" t="n">
        <v>1.85</v>
      </c>
      <c r="J44" s="98" t="n"/>
      <c r="K44" s="98" t="n"/>
      <c r="L44" s="98" t="n"/>
      <c r="M44" s="98" t="n"/>
      <c r="N44" s="98" t="n"/>
    </row>
    <row r="45" ht="24.6" customHeight="1">
      <c r="A45" s="100" t="n"/>
      <c r="B45" s="101" t="inlineStr">
        <is>
          <t>Прил.1.12 п.3.213</t>
        </is>
      </c>
      <c r="C45" s="102" t="inlineStr">
        <is>
          <t>Разделка древесины без заготовки дров ОЗП=0,8; ЭМ=0,7; ЗПМ=0,7; ТЗ=0,8; ТЗМ=0,7</t>
        </is>
      </c>
      <c r="D45" s="269" t="n"/>
      <c r="E45" s="269" t="n"/>
      <c r="F45" s="269" t="n"/>
      <c r="G45" s="269" t="n"/>
      <c r="H45" s="269" t="n"/>
      <c r="I45" s="269" t="n"/>
      <c r="J45" s="269" t="n"/>
      <c r="K45" s="269" t="n"/>
      <c r="L45" s="269" t="n"/>
      <c r="M45" s="269" t="n"/>
      <c r="N45" s="270" t="n"/>
    </row>
    <row r="46" ht="19.35" customHeight="1">
      <c r="A46" s="100" t="n"/>
      <c r="B46" s="101" t="inlineStr">
        <is>
          <t>1</t>
        </is>
      </c>
      <c r="C46" s="102" t="inlineStr">
        <is>
          <t>ОТ</t>
        </is>
      </c>
      <c r="D46" s="269" t="n"/>
      <c r="E46" s="270" t="n"/>
      <c r="F46" s="103" t="n"/>
      <c r="G46" s="103" t="n"/>
      <c r="H46" s="103" t="n"/>
      <c r="I46" s="104" t="n"/>
      <c r="J46" s="105" t="n">
        <v>112.29</v>
      </c>
      <c r="K46" s="153" t="n">
        <v>0.96</v>
      </c>
      <c r="L46" s="105" t="n">
        <v>199.43</v>
      </c>
      <c r="M46" s="105" t="n">
        <v>71.26000000000001</v>
      </c>
      <c r="N46" s="107" t="n">
        <v>14211.38</v>
      </c>
    </row>
    <row r="47" ht="19.35" customHeight="1">
      <c r="A47" s="100" t="n"/>
      <c r="B47" s="108" t="n"/>
      <c r="C47" s="102" t="inlineStr">
        <is>
          <t>ЗТ</t>
        </is>
      </c>
      <c r="D47" s="269" t="n"/>
      <c r="E47" s="270" t="n"/>
      <c r="F47" s="109" t="inlineStr">
        <is>
          <t>чел.-ч</t>
        </is>
      </c>
      <c r="G47" s="274" t="n">
        <v>13.4</v>
      </c>
      <c r="H47" s="153" t="n">
        <v>0.96</v>
      </c>
      <c r="I47" s="273" t="n">
        <v>23.7984</v>
      </c>
      <c r="J47" s="104" t="n"/>
      <c r="K47" s="104" t="n"/>
      <c r="L47" s="104" t="n"/>
      <c r="M47" s="104" t="n"/>
      <c r="N47" s="104" t="n"/>
    </row>
    <row r="48" ht="19.35" customHeight="1">
      <c r="A48" s="100" t="n"/>
      <c r="B48" s="108" t="n"/>
      <c r="C48" s="102" t="inlineStr">
        <is>
          <t>Итого по расценке</t>
        </is>
      </c>
      <c r="D48" s="269" t="n"/>
      <c r="E48" s="270" t="n"/>
      <c r="F48" s="103" t="n"/>
      <c r="G48" s="111" t="n"/>
      <c r="H48" s="111" t="n"/>
      <c r="I48" s="104" t="n"/>
      <c r="J48" s="105" t="n">
        <v>112.29</v>
      </c>
      <c r="K48" s="104" t="n"/>
      <c r="L48" s="105" t="n">
        <v>199.43</v>
      </c>
      <c r="M48" s="104" t="n"/>
      <c r="N48" s="112" t="n"/>
    </row>
    <row r="49" ht="19.35" customHeight="1">
      <c r="A49" s="100" t="n"/>
      <c r="B49" s="113" t="n"/>
      <c r="C49" s="102" t="inlineStr">
        <is>
          <t>ФОТ</t>
        </is>
      </c>
      <c r="D49" s="269" t="n"/>
      <c r="E49" s="270" t="n"/>
      <c r="F49" s="103" t="n"/>
      <c r="G49" s="111" t="n"/>
      <c r="H49" s="111" t="n"/>
      <c r="I49" s="104" t="n"/>
      <c r="J49" s="104" t="n"/>
      <c r="K49" s="104" t="n"/>
      <c r="L49" s="105" t="n">
        <v>199.43</v>
      </c>
      <c r="M49" s="104" t="n"/>
      <c r="N49" s="107" t="n">
        <v>14211.38</v>
      </c>
    </row>
    <row r="50" ht="42" customHeight="1">
      <c r="A50" s="100" t="n"/>
      <c r="B50" s="114" t="inlineStr">
        <is>
          <t>Пр/812-001.4-1</t>
        </is>
      </c>
      <c r="C50" s="102" t="inlineStr">
        <is>
          <t>НР Земляные работы по другим видам работ (подготовительным, сопутствующим, укрепительным)</t>
        </is>
      </c>
      <c r="D50" s="269" t="n"/>
      <c r="E50" s="270" t="n"/>
      <c r="F50" s="109" t="inlineStr">
        <is>
          <t>%</t>
        </is>
      </c>
      <c r="G50" s="115" t="n">
        <v>89</v>
      </c>
      <c r="H50" s="116" t="n"/>
      <c r="I50" s="115" t="n">
        <v>89</v>
      </c>
      <c r="J50" s="104" t="n"/>
      <c r="K50" s="104" t="n"/>
      <c r="L50" s="105" t="n">
        <v>177.49</v>
      </c>
      <c r="M50" s="104" t="n"/>
      <c r="N50" s="117" t="n">
        <v>12648.13</v>
      </c>
    </row>
    <row r="51" ht="42" customHeight="1">
      <c r="A51" s="100" t="n"/>
      <c r="B51" s="114" t="inlineStr">
        <is>
          <t>Пр/774-001.4</t>
        </is>
      </c>
      <c r="C51" s="102" t="inlineStr">
        <is>
          <t>СП Земляные работы по другим видам работ (подготовительным, сопутствующим, укрепительным)</t>
        </is>
      </c>
      <c r="D51" s="269" t="n"/>
      <c r="E51" s="270" t="n"/>
      <c r="F51" s="109" t="inlineStr">
        <is>
          <t>%</t>
        </is>
      </c>
      <c r="G51" s="115" t="n">
        <v>41</v>
      </c>
      <c r="H51" s="116" t="n"/>
      <c r="I51" s="115" t="n">
        <v>41</v>
      </c>
      <c r="J51" s="104" t="n"/>
      <c r="K51" s="104" t="n"/>
      <c r="L51" s="105" t="n">
        <v>81.77</v>
      </c>
      <c r="M51" s="104" t="n"/>
      <c r="N51" s="107" t="n">
        <v>5826.67</v>
      </c>
    </row>
    <row r="52" ht="19.35" customHeight="1">
      <c r="A52" s="100" t="n"/>
      <c r="B52" s="113" t="n"/>
      <c r="C52" s="92" t="inlineStr">
        <is>
          <t>Всего по позиции</t>
        </is>
      </c>
      <c r="D52" s="269" t="n"/>
      <c r="E52" s="270" t="n"/>
      <c r="F52" s="104" t="n"/>
      <c r="G52" s="111" t="n"/>
      <c r="H52" s="111" t="n"/>
      <c r="I52" s="118" t="n"/>
      <c r="J52" s="118" t="n"/>
      <c r="K52" s="118" t="n"/>
      <c r="L52" s="120" t="n">
        <v>458.69</v>
      </c>
      <c r="M52" s="118" t="n"/>
      <c r="N52" s="98" t="n"/>
    </row>
    <row r="53" ht="42" customHeight="1">
      <c r="A53" s="92" t="inlineStr">
        <is>
          <t>2</t>
        </is>
      </c>
      <c r="B53" s="95" t="inlineStr">
        <is>
          <t>ФЕР01-02-101-05</t>
        </is>
      </c>
      <c r="C53" s="96" t="inlineStr">
        <is>
          <t>Разделка древесины мягких пород, полученной от валки леса, диаметр стволов: до 28 см</t>
        </is>
      </c>
      <c r="D53" s="269" t="n"/>
      <c r="E53" s="270" t="n"/>
      <c r="F53" s="97" t="inlineStr">
        <is>
          <t>100 деревьев</t>
        </is>
      </c>
      <c r="G53" s="98" t="n">
        <v>0.82</v>
      </c>
      <c r="H53" s="99" t="n">
        <v>1</v>
      </c>
      <c r="I53" s="120" t="n">
        <v>0.82</v>
      </c>
      <c r="J53" s="98" t="n"/>
      <c r="K53" s="98" t="n"/>
      <c r="L53" s="98" t="n"/>
      <c r="M53" s="98" t="n"/>
      <c r="N53" s="98" t="n"/>
    </row>
    <row r="54" ht="24.6" customHeight="1">
      <c r="A54" s="100" t="n"/>
      <c r="B54" s="101" t="inlineStr">
        <is>
          <t>Прил.1.12 п.3.213</t>
        </is>
      </c>
      <c r="C54" s="102" t="inlineStr">
        <is>
          <t>Разделка древесины без заготовки дров ОЗП=0,8; ЭМ=0,7; ЗПМ=0,7; ТЗ=0,8; ТЗМ=0,7</t>
        </is>
      </c>
      <c r="D54" s="269" t="n"/>
      <c r="E54" s="269" t="n"/>
      <c r="F54" s="269" t="n"/>
      <c r="G54" s="269" t="n"/>
      <c r="H54" s="269" t="n"/>
      <c r="I54" s="269" t="n"/>
      <c r="J54" s="269" t="n"/>
      <c r="K54" s="269" t="n"/>
      <c r="L54" s="269" t="n"/>
      <c r="M54" s="269" t="n"/>
      <c r="N54" s="270" t="n"/>
    </row>
    <row r="55" ht="19.35" customHeight="1">
      <c r="A55" s="100" t="n"/>
      <c r="B55" s="101" t="inlineStr">
        <is>
          <t>1</t>
        </is>
      </c>
      <c r="C55" s="102" t="inlineStr">
        <is>
          <t>ОТ</t>
        </is>
      </c>
      <c r="D55" s="269" t="n"/>
      <c r="E55" s="270" t="n"/>
      <c r="F55" s="103" t="n"/>
      <c r="G55" s="103" t="n"/>
      <c r="H55" s="103" t="n"/>
      <c r="I55" s="104" t="n"/>
      <c r="J55" s="105" t="n">
        <v>323.47</v>
      </c>
      <c r="K55" s="153" t="n">
        <v>0.96</v>
      </c>
      <c r="L55" s="105" t="n">
        <v>254.64</v>
      </c>
      <c r="M55" s="105" t="n">
        <v>71.26000000000001</v>
      </c>
      <c r="N55" s="107" t="n">
        <v>18145.65</v>
      </c>
    </row>
    <row r="56" ht="19.35" customHeight="1">
      <c r="A56" s="100" t="n"/>
      <c r="B56" s="108" t="n"/>
      <c r="C56" s="102" t="inlineStr">
        <is>
          <t>ЗТ</t>
        </is>
      </c>
      <c r="D56" s="269" t="n"/>
      <c r="E56" s="270" t="n"/>
      <c r="F56" s="109" t="inlineStr">
        <is>
          <t>чел.-ч</t>
        </is>
      </c>
      <c r="G56" s="274" t="n">
        <v>38.6</v>
      </c>
      <c r="H56" s="153" t="n">
        <v>0.96</v>
      </c>
      <c r="I56" s="275" t="n">
        <v>30.38592</v>
      </c>
      <c r="J56" s="104" t="n"/>
      <c r="K56" s="104" t="n"/>
      <c r="L56" s="104" t="n"/>
      <c r="M56" s="104" t="n"/>
      <c r="N56" s="104" t="n"/>
    </row>
    <row r="57" ht="19.35" customHeight="1">
      <c r="A57" s="100" t="n"/>
      <c r="B57" s="108" t="n"/>
      <c r="C57" s="102" t="inlineStr">
        <is>
          <t>Итого по расценке</t>
        </is>
      </c>
      <c r="D57" s="269" t="n"/>
      <c r="E57" s="270" t="n"/>
      <c r="F57" s="103" t="n"/>
      <c r="G57" s="111" t="n"/>
      <c r="H57" s="111" t="n"/>
      <c r="I57" s="104" t="n"/>
      <c r="J57" s="105" t="n">
        <v>323.47</v>
      </c>
      <c r="K57" s="104" t="n"/>
      <c r="L57" s="105" t="n">
        <v>254.64</v>
      </c>
      <c r="M57" s="104" t="n"/>
      <c r="N57" s="112" t="n"/>
    </row>
    <row r="58" ht="19.35" customHeight="1">
      <c r="A58" s="100" t="n"/>
      <c r="B58" s="113" t="n"/>
      <c r="C58" s="102" t="inlineStr">
        <is>
          <t>ФОТ</t>
        </is>
      </c>
      <c r="D58" s="269" t="n"/>
      <c r="E58" s="270" t="n"/>
      <c r="F58" s="103" t="n"/>
      <c r="G58" s="111" t="n"/>
      <c r="H58" s="111" t="n"/>
      <c r="I58" s="104" t="n"/>
      <c r="J58" s="104" t="n"/>
      <c r="K58" s="104" t="n"/>
      <c r="L58" s="105" t="n">
        <v>254.64</v>
      </c>
      <c r="M58" s="104" t="n"/>
      <c r="N58" s="107" t="n">
        <v>18145.65</v>
      </c>
    </row>
    <row r="59" ht="42" customHeight="1">
      <c r="A59" s="100" t="n"/>
      <c r="B59" s="114" t="inlineStr">
        <is>
          <t>Пр/812-001.4-1</t>
        </is>
      </c>
      <c r="C59" s="102" t="inlineStr">
        <is>
          <t>НР Земляные работы по другим видам работ (подготовительным, сопутствующим, укрепительным)</t>
        </is>
      </c>
      <c r="D59" s="269" t="n"/>
      <c r="E59" s="270" t="n"/>
      <c r="F59" s="109" t="inlineStr">
        <is>
          <t>%</t>
        </is>
      </c>
      <c r="G59" s="115" t="n">
        <v>89</v>
      </c>
      <c r="H59" s="116" t="n"/>
      <c r="I59" s="115" t="n">
        <v>89</v>
      </c>
      <c r="J59" s="104" t="n"/>
      <c r="K59" s="104" t="n"/>
      <c r="L59" s="105" t="n">
        <v>226.63</v>
      </c>
      <c r="M59" s="104" t="n"/>
      <c r="N59" s="117" t="n">
        <v>16149.63</v>
      </c>
    </row>
    <row r="60" ht="42" customHeight="1">
      <c r="A60" s="100" t="n"/>
      <c r="B60" s="114" t="inlineStr">
        <is>
          <t>Пр/774-001.4</t>
        </is>
      </c>
      <c r="C60" s="102" t="inlineStr">
        <is>
          <t>СП Земляные работы по другим видам работ (подготовительным, сопутствующим, укрепительным)</t>
        </is>
      </c>
      <c r="D60" s="269" t="n"/>
      <c r="E60" s="270" t="n"/>
      <c r="F60" s="109" t="inlineStr">
        <is>
          <t>%</t>
        </is>
      </c>
      <c r="G60" s="115" t="n">
        <v>41</v>
      </c>
      <c r="H60" s="116" t="n"/>
      <c r="I60" s="115" t="n">
        <v>41</v>
      </c>
      <c r="J60" s="104" t="n"/>
      <c r="K60" s="104" t="n"/>
      <c r="L60" s="105" t="n">
        <v>104.4</v>
      </c>
      <c r="M60" s="104" t="n"/>
      <c r="N60" s="107" t="n">
        <v>7439.72</v>
      </c>
    </row>
    <row r="61" ht="19.35" customHeight="1">
      <c r="A61" s="100" t="n"/>
      <c r="B61" s="113" t="n"/>
      <c r="C61" s="92" t="inlineStr">
        <is>
          <t>Всего по позиции</t>
        </is>
      </c>
      <c r="D61" s="269" t="n"/>
      <c r="E61" s="270" t="n"/>
      <c r="F61" s="104" t="n"/>
      <c r="G61" s="111" t="n"/>
      <c r="H61" s="111" t="n"/>
      <c r="I61" s="118" t="n"/>
      <c r="J61" s="118" t="n"/>
      <c r="K61" s="118" t="n"/>
      <c r="L61" s="120" t="n">
        <v>585.67</v>
      </c>
      <c r="M61" s="118" t="n"/>
      <c r="N61" s="98" t="n"/>
    </row>
    <row r="62" ht="42" customHeight="1">
      <c r="A62" s="92" t="inlineStr">
        <is>
          <t>3</t>
        </is>
      </c>
      <c r="B62" s="95" t="inlineStr">
        <is>
          <t>ФЕР01-02-101-06</t>
        </is>
      </c>
      <c r="C62" s="96" t="inlineStr">
        <is>
          <t>Разделка древесины мягких пород, полученной от валки леса, диаметр стволов: до 32 см</t>
        </is>
      </c>
      <c r="D62" s="269" t="n"/>
      <c r="E62" s="270" t="n"/>
      <c r="F62" s="97" t="inlineStr">
        <is>
          <t>100 деревьев</t>
        </is>
      </c>
      <c r="G62" s="98" t="n">
        <v>0.08</v>
      </c>
      <c r="H62" s="99" t="n">
        <v>1</v>
      </c>
      <c r="I62" s="120" t="n">
        <v>0.08</v>
      </c>
      <c r="J62" s="98" t="n"/>
      <c r="K62" s="98" t="n"/>
      <c r="L62" s="98" t="n"/>
      <c r="M62" s="98" t="n"/>
      <c r="N62" s="98" t="n"/>
    </row>
    <row r="63" ht="24.6" customHeight="1">
      <c r="A63" s="100" t="n"/>
      <c r="B63" s="101" t="inlineStr">
        <is>
          <t>Прил.1.12 п.3.213</t>
        </is>
      </c>
      <c r="C63" s="102" t="inlineStr">
        <is>
          <t>Разделка древесины без заготовки дров ОЗП=0,8; ЭМ=0,7; ЗПМ=0,7; ТЗ=0,8; ТЗМ=0,7</t>
        </is>
      </c>
      <c r="D63" s="269" t="n"/>
      <c r="E63" s="269" t="n"/>
      <c r="F63" s="269" t="n"/>
      <c r="G63" s="269" t="n"/>
      <c r="H63" s="269" t="n"/>
      <c r="I63" s="269" t="n"/>
      <c r="J63" s="269" t="n"/>
      <c r="K63" s="269" t="n"/>
      <c r="L63" s="269" t="n"/>
      <c r="M63" s="269" t="n"/>
      <c r="N63" s="270" t="n"/>
    </row>
    <row r="64" ht="19.35" customHeight="1">
      <c r="A64" s="100" t="n"/>
      <c r="B64" s="101" t="inlineStr">
        <is>
          <t>1</t>
        </is>
      </c>
      <c r="C64" s="102" t="inlineStr">
        <is>
          <t>ОТ</t>
        </is>
      </c>
      <c r="D64" s="269" t="n"/>
      <c r="E64" s="270" t="n"/>
      <c r="F64" s="103" t="n"/>
      <c r="G64" s="103" t="n"/>
      <c r="H64" s="103" t="n"/>
      <c r="I64" s="104" t="n"/>
      <c r="J64" s="105" t="n">
        <v>406.43</v>
      </c>
      <c r="K64" s="153" t="n">
        <v>0.96</v>
      </c>
      <c r="L64" s="105" t="n">
        <v>31.21</v>
      </c>
      <c r="M64" s="105" t="n">
        <v>71.26000000000001</v>
      </c>
      <c r="N64" s="107" t="n">
        <v>2224.02</v>
      </c>
    </row>
    <row r="65" ht="19.35" customHeight="1">
      <c r="A65" s="100" t="n"/>
      <c r="B65" s="108" t="n"/>
      <c r="C65" s="102" t="inlineStr">
        <is>
          <t>ЗТ</t>
        </is>
      </c>
      <c r="D65" s="269" t="n"/>
      <c r="E65" s="270" t="n"/>
      <c r="F65" s="109" t="inlineStr">
        <is>
          <t>чел.-ч</t>
        </is>
      </c>
      <c r="G65" s="274" t="n">
        <v>48.5</v>
      </c>
      <c r="H65" s="153" t="n">
        <v>0.96</v>
      </c>
      <c r="I65" s="273" t="n">
        <v>3.7248</v>
      </c>
      <c r="J65" s="104" t="n"/>
      <c r="K65" s="104" t="n"/>
      <c r="L65" s="104" t="n"/>
      <c r="M65" s="104" t="n"/>
      <c r="N65" s="104" t="n"/>
    </row>
    <row r="66" ht="19.35" customHeight="1">
      <c r="A66" s="100" t="n"/>
      <c r="B66" s="108" t="n"/>
      <c r="C66" s="102" t="inlineStr">
        <is>
          <t>Итого по расценке</t>
        </is>
      </c>
      <c r="D66" s="269" t="n"/>
      <c r="E66" s="270" t="n"/>
      <c r="F66" s="103" t="n"/>
      <c r="G66" s="111" t="n"/>
      <c r="H66" s="111" t="n"/>
      <c r="I66" s="104" t="n"/>
      <c r="J66" s="105" t="n">
        <v>406.43</v>
      </c>
      <c r="K66" s="104" t="n"/>
      <c r="L66" s="105" t="n">
        <v>31.21</v>
      </c>
      <c r="M66" s="104" t="n"/>
      <c r="N66" s="112" t="n"/>
    </row>
    <row r="67" ht="19.35" customHeight="1">
      <c r="A67" s="100" t="n"/>
      <c r="B67" s="113" t="n"/>
      <c r="C67" s="102" t="inlineStr">
        <is>
          <t>ФОТ</t>
        </is>
      </c>
      <c r="D67" s="269" t="n"/>
      <c r="E67" s="270" t="n"/>
      <c r="F67" s="103" t="n"/>
      <c r="G67" s="111" t="n"/>
      <c r="H67" s="111" t="n"/>
      <c r="I67" s="104" t="n"/>
      <c r="J67" s="104" t="n"/>
      <c r="K67" s="104" t="n"/>
      <c r="L67" s="105" t="n">
        <v>31.21</v>
      </c>
      <c r="M67" s="104" t="n"/>
      <c r="N67" s="107" t="n">
        <v>2224.02</v>
      </c>
    </row>
    <row r="68" ht="42" customHeight="1">
      <c r="A68" s="100" t="n"/>
      <c r="B68" s="114" t="inlineStr">
        <is>
          <t>Пр/812-001.4-1</t>
        </is>
      </c>
      <c r="C68" s="102" t="inlineStr">
        <is>
          <t>НР Земляные работы по другим видам работ (подготовительным, сопутствующим, укрепительным)</t>
        </is>
      </c>
      <c r="D68" s="269" t="n"/>
      <c r="E68" s="270" t="n"/>
      <c r="F68" s="109" t="inlineStr">
        <is>
          <t>%</t>
        </is>
      </c>
      <c r="G68" s="115" t="n">
        <v>89</v>
      </c>
      <c r="H68" s="116" t="n"/>
      <c r="I68" s="115" t="n">
        <v>89</v>
      </c>
      <c r="J68" s="104" t="n"/>
      <c r="K68" s="104" t="n"/>
      <c r="L68" s="105" t="n">
        <v>27.78</v>
      </c>
      <c r="M68" s="104" t="n"/>
      <c r="N68" s="117" t="n">
        <v>1979.38</v>
      </c>
    </row>
    <row r="69" ht="42" customHeight="1">
      <c r="A69" s="100" t="n"/>
      <c r="B69" s="114" t="inlineStr">
        <is>
          <t>Пр/774-001.4</t>
        </is>
      </c>
      <c r="C69" s="102" t="inlineStr">
        <is>
          <t>СП Земляные работы по другим видам работ (подготовительным, сопутствующим, укрепительным)</t>
        </is>
      </c>
      <c r="D69" s="269" t="n"/>
      <c r="E69" s="270" t="n"/>
      <c r="F69" s="109" t="inlineStr">
        <is>
          <t>%</t>
        </is>
      </c>
      <c r="G69" s="115" t="n">
        <v>41</v>
      </c>
      <c r="H69" s="116" t="n"/>
      <c r="I69" s="115" t="n">
        <v>41</v>
      </c>
      <c r="J69" s="104" t="n"/>
      <c r="K69" s="104" t="n"/>
      <c r="L69" s="105" t="n">
        <v>12.8</v>
      </c>
      <c r="M69" s="104" t="n"/>
      <c r="N69" s="105" t="n">
        <v>911.85</v>
      </c>
    </row>
    <row r="70" ht="19.35" customHeight="1">
      <c r="A70" s="100" t="n"/>
      <c r="B70" s="113" t="n"/>
      <c r="C70" s="92" t="inlineStr">
        <is>
          <t>Всего по позиции</t>
        </is>
      </c>
      <c r="D70" s="269" t="n"/>
      <c r="E70" s="270" t="n"/>
      <c r="F70" s="104" t="n"/>
      <c r="G70" s="111" t="n"/>
      <c r="H70" s="111" t="n"/>
      <c r="I70" s="118" t="n"/>
      <c r="J70" s="118" t="n"/>
      <c r="K70" s="118" t="n"/>
      <c r="L70" s="120" t="n">
        <v>71.79000000000001</v>
      </c>
      <c r="M70" s="118" t="n"/>
      <c r="N70" s="98" t="n"/>
    </row>
    <row r="71" ht="55.35" customHeight="1">
      <c r="A71" s="92" t="inlineStr">
        <is>
          <t>4</t>
        </is>
      </c>
      <c r="B71" s="95" t="inlineStr">
        <is>
          <t>ФЕР01-02-101-09</t>
        </is>
      </c>
      <c r="C71" s="96" t="inlineStr">
        <is>
          <t>Разделка древесины твердых пород и лиственницы, полученной от валки леса, диаметр стволов: до 16 см</t>
        </is>
      </c>
      <c r="D71" s="269" t="n"/>
      <c r="E71" s="270" t="n"/>
      <c r="F71" s="97" t="inlineStr">
        <is>
          <t>100 деревьев</t>
        </is>
      </c>
      <c r="G71" s="98" t="n">
        <v>0.61</v>
      </c>
      <c r="H71" s="99" t="n">
        <v>1</v>
      </c>
      <c r="I71" s="120" t="n">
        <v>0.61</v>
      </c>
      <c r="J71" s="98" t="n"/>
      <c r="K71" s="98" t="n"/>
      <c r="L71" s="98" t="n"/>
      <c r="M71" s="98" t="n"/>
      <c r="N71" s="98" t="n"/>
    </row>
    <row r="72" ht="24.6" customHeight="1">
      <c r="A72" s="100" t="n"/>
      <c r="B72" s="101" t="inlineStr">
        <is>
          <t>Прил.1.12 п.3.213</t>
        </is>
      </c>
      <c r="C72" s="102" t="inlineStr">
        <is>
          <t>Разделка древесины без заготовки дров ОЗП=0,8; ЭМ=0,7; ЗПМ=0,7; ТЗ=0,8; ТЗМ=0,7</t>
        </is>
      </c>
      <c r="D72" s="269" t="n"/>
      <c r="E72" s="269" t="n"/>
      <c r="F72" s="269" t="n"/>
      <c r="G72" s="269" t="n"/>
      <c r="H72" s="269" t="n"/>
      <c r="I72" s="269" t="n"/>
      <c r="J72" s="269" t="n"/>
      <c r="K72" s="269" t="n"/>
      <c r="L72" s="269" t="n"/>
      <c r="M72" s="269" t="n"/>
      <c r="N72" s="270" t="n"/>
    </row>
    <row r="73" ht="19.35" customHeight="1">
      <c r="A73" s="100" t="n"/>
      <c r="B73" s="101" t="inlineStr">
        <is>
          <t>1</t>
        </is>
      </c>
      <c r="C73" s="102" t="inlineStr">
        <is>
          <t>ОТ</t>
        </is>
      </c>
      <c r="D73" s="269" t="n"/>
      <c r="E73" s="270" t="n"/>
      <c r="F73" s="103" t="n"/>
      <c r="G73" s="103" t="n"/>
      <c r="H73" s="103" t="n"/>
      <c r="I73" s="104" t="n"/>
      <c r="J73" s="105" t="n">
        <v>131.57</v>
      </c>
      <c r="K73" s="153" t="n">
        <v>0.96</v>
      </c>
      <c r="L73" s="105" t="n">
        <v>77.05</v>
      </c>
      <c r="M73" s="105" t="n">
        <v>71.26000000000001</v>
      </c>
      <c r="N73" s="107" t="n">
        <v>5490.58</v>
      </c>
    </row>
    <row r="74" ht="19.35" customHeight="1">
      <c r="A74" s="100" t="n"/>
      <c r="B74" s="108" t="n"/>
      <c r="C74" s="102" t="inlineStr">
        <is>
          <t>ЗТ</t>
        </is>
      </c>
      <c r="D74" s="269" t="n"/>
      <c r="E74" s="270" t="n"/>
      <c r="F74" s="109" t="inlineStr">
        <is>
          <t>чел.-ч</t>
        </is>
      </c>
      <c r="G74" s="274" t="n">
        <v>15.7</v>
      </c>
      <c r="H74" s="153" t="n">
        <v>0.96</v>
      </c>
      <c r="I74" s="275" t="n">
        <v>9.19392</v>
      </c>
      <c r="J74" s="104" t="n"/>
      <c r="K74" s="104" t="n"/>
      <c r="L74" s="104" t="n"/>
      <c r="M74" s="104" t="n"/>
      <c r="N74" s="104" t="n"/>
    </row>
    <row r="75" ht="19.35" customHeight="1">
      <c r="A75" s="100" t="n"/>
      <c r="B75" s="108" t="n"/>
      <c r="C75" s="102" t="inlineStr">
        <is>
          <t>Итого по расценке</t>
        </is>
      </c>
      <c r="D75" s="269" t="n"/>
      <c r="E75" s="270" t="n"/>
      <c r="F75" s="103" t="n"/>
      <c r="G75" s="111" t="n"/>
      <c r="H75" s="111" t="n"/>
      <c r="I75" s="104" t="n"/>
      <c r="J75" s="105" t="n">
        <v>131.57</v>
      </c>
      <c r="K75" s="104" t="n"/>
      <c r="L75" s="105" t="n">
        <v>77.05</v>
      </c>
      <c r="M75" s="104" t="n"/>
      <c r="N75" s="112" t="n"/>
    </row>
    <row r="76" ht="19.35" customHeight="1">
      <c r="A76" s="100" t="n"/>
      <c r="B76" s="113" t="n"/>
      <c r="C76" s="102" t="inlineStr">
        <is>
          <t>ФОТ</t>
        </is>
      </c>
      <c r="D76" s="269" t="n"/>
      <c r="E76" s="270" t="n"/>
      <c r="F76" s="103" t="n"/>
      <c r="G76" s="111" t="n"/>
      <c r="H76" s="111" t="n"/>
      <c r="I76" s="104" t="n"/>
      <c r="J76" s="104" t="n"/>
      <c r="K76" s="104" t="n"/>
      <c r="L76" s="105" t="n">
        <v>77.05</v>
      </c>
      <c r="M76" s="104" t="n"/>
      <c r="N76" s="107" t="n">
        <v>5490.58</v>
      </c>
    </row>
    <row r="77" ht="42" customHeight="1">
      <c r="A77" s="100" t="n"/>
      <c r="B77" s="114" t="inlineStr">
        <is>
          <t>Пр/812-001.4-1</t>
        </is>
      </c>
      <c r="C77" s="102" t="inlineStr">
        <is>
          <t>НР Земляные работы по другим видам работ (подготовительным, сопутствующим, укрепительным)</t>
        </is>
      </c>
      <c r="D77" s="269" t="n"/>
      <c r="E77" s="270" t="n"/>
      <c r="F77" s="109" t="inlineStr">
        <is>
          <t>%</t>
        </is>
      </c>
      <c r="G77" s="115" t="n">
        <v>89</v>
      </c>
      <c r="H77" s="116" t="n"/>
      <c r="I77" s="115" t="n">
        <v>89</v>
      </c>
      <c r="J77" s="104" t="n"/>
      <c r="K77" s="104" t="n"/>
      <c r="L77" s="105" t="n">
        <v>68.56999999999999</v>
      </c>
      <c r="M77" s="104" t="n"/>
      <c r="N77" s="117" t="n">
        <v>4886.62</v>
      </c>
    </row>
    <row r="78" ht="42" customHeight="1">
      <c r="A78" s="100" t="n"/>
      <c r="B78" s="114" t="inlineStr">
        <is>
          <t>Пр/774-001.4</t>
        </is>
      </c>
      <c r="C78" s="102" t="inlineStr">
        <is>
          <t>СП Земляные работы по другим видам работ (подготовительным, сопутствующим, укрепительным)</t>
        </is>
      </c>
      <c r="D78" s="269" t="n"/>
      <c r="E78" s="270" t="n"/>
      <c r="F78" s="109" t="inlineStr">
        <is>
          <t>%</t>
        </is>
      </c>
      <c r="G78" s="115" t="n">
        <v>41</v>
      </c>
      <c r="H78" s="116" t="n"/>
      <c r="I78" s="115" t="n">
        <v>41</v>
      </c>
      <c r="J78" s="104" t="n"/>
      <c r="K78" s="104" t="n"/>
      <c r="L78" s="105" t="n">
        <v>31.59</v>
      </c>
      <c r="M78" s="104" t="n"/>
      <c r="N78" s="107" t="n">
        <v>2251.14</v>
      </c>
    </row>
    <row r="79" ht="19.35" customHeight="1">
      <c r="A79" s="100" t="n"/>
      <c r="B79" s="113" t="n"/>
      <c r="C79" s="92" t="inlineStr">
        <is>
          <t>Всего по позиции</t>
        </is>
      </c>
      <c r="D79" s="269" t="n"/>
      <c r="E79" s="270" t="n"/>
      <c r="F79" s="104" t="n"/>
      <c r="G79" s="111" t="n"/>
      <c r="H79" s="111" t="n"/>
      <c r="I79" s="118" t="n"/>
      <c r="J79" s="118" t="n"/>
      <c r="K79" s="118" t="n"/>
      <c r="L79" s="120" t="n">
        <v>177.21</v>
      </c>
      <c r="M79" s="118" t="n"/>
      <c r="N79" s="98" t="n"/>
    </row>
    <row r="80" ht="55.35" customHeight="1">
      <c r="A80" s="92" t="inlineStr">
        <is>
          <t>5</t>
        </is>
      </c>
      <c r="B80" s="95" t="inlineStr">
        <is>
          <t>ФЕР01-02-101-12</t>
        </is>
      </c>
      <c r="C80" s="96" t="inlineStr">
        <is>
          <t>Разделка древесины твердых пород и лиственницы, полученной от валки леса, диаметр стволов: до 28 см</t>
        </is>
      </c>
      <c r="D80" s="269" t="n"/>
      <c r="E80" s="270" t="n"/>
      <c r="F80" s="97" t="inlineStr">
        <is>
          <t>100 деревьев</t>
        </is>
      </c>
      <c r="G80" s="98" t="n">
        <v>0.27</v>
      </c>
      <c r="H80" s="99" t="n">
        <v>1</v>
      </c>
      <c r="I80" s="120" t="n">
        <v>0.27</v>
      </c>
      <c r="J80" s="98" t="n"/>
      <c r="K80" s="98" t="n"/>
      <c r="L80" s="98" t="n"/>
      <c r="M80" s="98" t="n"/>
      <c r="N80" s="98" t="n"/>
    </row>
    <row r="81" ht="24.6" customHeight="1">
      <c r="A81" s="100" t="n"/>
      <c r="B81" s="101" t="inlineStr">
        <is>
          <t>Прил.1.12 п.3.213</t>
        </is>
      </c>
      <c r="C81" s="102" t="inlineStr">
        <is>
          <t>Разделка древесины без заготовки дров ОЗП=0,8; ЭМ=0,7; ЗПМ=0,7; ТЗ=0,8; ТЗМ=0,7</t>
        </is>
      </c>
      <c r="D81" s="269" t="n"/>
      <c r="E81" s="269" t="n"/>
      <c r="F81" s="269" t="n"/>
      <c r="G81" s="269" t="n"/>
      <c r="H81" s="269" t="n"/>
      <c r="I81" s="269" t="n"/>
      <c r="J81" s="269" t="n"/>
      <c r="K81" s="269" t="n"/>
      <c r="L81" s="269" t="n"/>
      <c r="M81" s="269" t="n"/>
      <c r="N81" s="270" t="n"/>
    </row>
    <row r="82" ht="19.35" customHeight="1">
      <c r="A82" s="100" t="n"/>
      <c r="B82" s="101" t="inlineStr">
        <is>
          <t>1</t>
        </is>
      </c>
      <c r="C82" s="102" t="inlineStr">
        <is>
          <t>ОТ</t>
        </is>
      </c>
      <c r="D82" s="269" t="n"/>
      <c r="E82" s="270" t="n"/>
      <c r="F82" s="103" t="n"/>
      <c r="G82" s="103" t="n"/>
      <c r="H82" s="103" t="n"/>
      <c r="I82" s="104" t="n"/>
      <c r="J82" s="105" t="n">
        <v>384.64</v>
      </c>
      <c r="K82" s="153" t="n">
        <v>0.96</v>
      </c>
      <c r="L82" s="105" t="n">
        <v>99.7</v>
      </c>
      <c r="M82" s="105" t="n">
        <v>71.26000000000001</v>
      </c>
      <c r="N82" s="107" t="n">
        <v>7104.62</v>
      </c>
    </row>
    <row r="83" ht="19.35" customHeight="1">
      <c r="A83" s="100" t="n"/>
      <c r="B83" s="108" t="n"/>
      <c r="C83" s="102" t="inlineStr">
        <is>
          <t>ЗТ</t>
        </is>
      </c>
      <c r="D83" s="269" t="n"/>
      <c r="E83" s="270" t="n"/>
      <c r="F83" s="109" t="inlineStr">
        <is>
          <t>чел.-ч</t>
        </is>
      </c>
      <c r="G83" s="274" t="n">
        <v>45.9</v>
      </c>
      <c r="H83" s="153" t="n">
        <v>0.96</v>
      </c>
      <c r="I83" s="275" t="n">
        <v>11.89728</v>
      </c>
      <c r="J83" s="104" t="n"/>
      <c r="K83" s="104" t="n"/>
      <c r="L83" s="104" t="n"/>
      <c r="M83" s="104" t="n"/>
      <c r="N83" s="104" t="n"/>
    </row>
    <row r="84" ht="19.35" customHeight="1">
      <c r="A84" s="100" t="n"/>
      <c r="B84" s="108" t="n"/>
      <c r="C84" s="102" t="inlineStr">
        <is>
          <t>Итого по расценке</t>
        </is>
      </c>
      <c r="D84" s="269" t="n"/>
      <c r="E84" s="270" t="n"/>
      <c r="F84" s="103" t="n"/>
      <c r="G84" s="111" t="n"/>
      <c r="H84" s="111" t="n"/>
      <c r="I84" s="104" t="n"/>
      <c r="J84" s="105" t="n">
        <v>384.64</v>
      </c>
      <c r="K84" s="104" t="n"/>
      <c r="L84" s="105" t="n">
        <v>99.7</v>
      </c>
      <c r="M84" s="104" t="n"/>
      <c r="N84" s="112" t="n"/>
    </row>
    <row r="85" ht="19.35" customHeight="1">
      <c r="A85" s="100" t="n"/>
      <c r="B85" s="113" t="n"/>
      <c r="C85" s="102" t="inlineStr">
        <is>
          <t>ФОТ</t>
        </is>
      </c>
      <c r="D85" s="269" t="n"/>
      <c r="E85" s="270" t="n"/>
      <c r="F85" s="103" t="n"/>
      <c r="G85" s="111" t="n"/>
      <c r="H85" s="111" t="n"/>
      <c r="I85" s="104" t="n"/>
      <c r="J85" s="104" t="n"/>
      <c r="K85" s="104" t="n"/>
      <c r="L85" s="105" t="n">
        <v>99.7</v>
      </c>
      <c r="M85" s="104" t="n"/>
      <c r="N85" s="107" t="n">
        <v>7104.62</v>
      </c>
    </row>
    <row r="86" ht="42" customHeight="1">
      <c r="A86" s="100" t="n"/>
      <c r="B86" s="114" t="inlineStr">
        <is>
          <t>Пр/812-001.4-1</t>
        </is>
      </c>
      <c r="C86" s="102" t="inlineStr">
        <is>
          <t>НР Земляные работы по другим видам работ (подготовительным, сопутствующим, укрепительным)</t>
        </is>
      </c>
      <c r="D86" s="269" t="n"/>
      <c r="E86" s="270" t="n"/>
      <c r="F86" s="109" t="inlineStr">
        <is>
          <t>%</t>
        </is>
      </c>
      <c r="G86" s="115" t="n">
        <v>89</v>
      </c>
      <c r="H86" s="116" t="n"/>
      <c r="I86" s="115" t="n">
        <v>89</v>
      </c>
      <c r="J86" s="104" t="n"/>
      <c r="K86" s="104" t="n"/>
      <c r="L86" s="105" t="n">
        <v>88.73</v>
      </c>
      <c r="M86" s="104" t="n"/>
      <c r="N86" s="117" t="n">
        <v>6323.11</v>
      </c>
    </row>
    <row r="87" ht="42" customHeight="1">
      <c r="A87" s="100" t="n"/>
      <c r="B87" s="114" t="inlineStr">
        <is>
          <t>Пр/774-001.4</t>
        </is>
      </c>
      <c r="C87" s="102" t="inlineStr">
        <is>
          <t>СП Земляные работы по другим видам работ (подготовительным, сопутствующим, укрепительным)</t>
        </is>
      </c>
      <c r="D87" s="269" t="n"/>
      <c r="E87" s="270" t="n"/>
      <c r="F87" s="109" t="inlineStr">
        <is>
          <t>%</t>
        </is>
      </c>
      <c r="G87" s="115" t="n">
        <v>41</v>
      </c>
      <c r="H87" s="116" t="n"/>
      <c r="I87" s="115" t="n">
        <v>41</v>
      </c>
      <c r="J87" s="104" t="n"/>
      <c r="K87" s="104" t="n"/>
      <c r="L87" s="105" t="n">
        <v>40.88</v>
      </c>
      <c r="M87" s="104" t="n"/>
      <c r="N87" s="107" t="n">
        <v>2912.89</v>
      </c>
    </row>
    <row r="88" ht="19.35" customHeight="1">
      <c r="A88" s="100" t="n"/>
      <c r="B88" s="113" t="n"/>
      <c r="C88" s="92" t="inlineStr">
        <is>
          <t>Всего по позиции</t>
        </is>
      </c>
      <c r="D88" s="269" t="n"/>
      <c r="E88" s="270" t="n"/>
      <c r="F88" s="104" t="n"/>
      <c r="G88" s="111" t="n"/>
      <c r="H88" s="111" t="n"/>
      <c r="I88" s="118" t="n"/>
      <c r="J88" s="118" t="n"/>
      <c r="K88" s="118" t="n"/>
      <c r="L88" s="120" t="n">
        <v>229.31</v>
      </c>
      <c r="M88" s="118" t="n"/>
      <c r="N88" s="98" t="n"/>
    </row>
    <row r="89" ht="19.35" customHeight="1">
      <c r="A89" s="126" t="n"/>
      <c r="B89" s="126" t="n"/>
      <c r="C89" s="127" t="inlineStr">
        <is>
          <t>Итого по разделу 1. Вырубка просеки</t>
        </is>
      </c>
      <c r="L89" s="128" t="n">
        <v>1522.67</v>
      </c>
      <c r="M89" s="126" t="n"/>
      <c r="N89" s="129" t="n"/>
    </row>
    <row r="90" ht="19.35" customHeight="1">
      <c r="A90" s="130" t="n"/>
      <c r="B90" s="131" t="n"/>
      <c r="C90" s="132" t="inlineStr">
        <is>
          <t>Итого прямые затраты по разделу</t>
        </is>
      </c>
      <c r="L90" s="133" t="n">
        <v>662.03</v>
      </c>
      <c r="M90" s="134" t="n"/>
      <c r="N90" s="133" t="n">
        <v>47176.25</v>
      </c>
    </row>
    <row r="91" ht="19.35" customHeight="1">
      <c r="A91" s="130" t="n"/>
      <c r="B91" s="131" t="n"/>
      <c r="C91" s="132" t="inlineStr">
        <is>
          <t>в том числе</t>
        </is>
      </c>
      <c r="L91" s="133" t="n"/>
      <c r="M91" s="134" t="n"/>
      <c r="N91" s="133" t="n"/>
    </row>
    <row r="92" ht="19.35" customHeight="1">
      <c r="A92" s="130" t="n"/>
      <c r="B92" s="131" t="n"/>
      <c r="C92" s="132" t="inlineStr">
        <is>
          <t>- оплата труда (ОТ)</t>
        </is>
      </c>
      <c r="L92" s="133" t="n">
        <v>662.03</v>
      </c>
      <c r="M92" s="134" t="n"/>
      <c r="N92" s="133" t="n">
        <v>47176.25</v>
      </c>
    </row>
    <row r="93" ht="19.35" customHeight="1">
      <c r="A93" s="130" t="n"/>
      <c r="B93" s="131" t="n"/>
      <c r="C93" s="132" t="inlineStr">
        <is>
          <t>- эксплуатация машин и механизмов</t>
        </is>
      </c>
      <c r="L93" s="133" t="n">
        <v>0</v>
      </c>
      <c r="M93" s="134" t="n"/>
      <c r="N93" s="133" t="n">
        <v>0</v>
      </c>
    </row>
    <row r="94" ht="19.35" customHeight="1">
      <c r="A94" s="130" t="n"/>
      <c r="B94" s="135" t="n"/>
      <c r="C94" s="136" t="inlineStr">
        <is>
          <t>в том числе</t>
        </is>
      </c>
      <c r="L94" s="133" t="n"/>
      <c r="M94" s="134" t="n"/>
      <c r="N94" s="133" t="n"/>
    </row>
    <row r="95" ht="19.35" customHeight="1">
      <c r="A95" s="130" t="n"/>
      <c r="B95" s="135" t="n"/>
      <c r="C95" s="136" t="inlineStr">
        <is>
          <t>эксплуатация машин и механизмов без учета доплат к оплате труда машинистов</t>
        </is>
      </c>
      <c r="L95" s="133" t="n">
        <v>0</v>
      </c>
      <c r="M95" s="134" t="n"/>
      <c r="N95" s="133" t="n">
        <v>0</v>
      </c>
    </row>
    <row r="96" ht="19.35" customHeight="1">
      <c r="A96" s="130" t="n"/>
      <c r="B96" s="135" t="n"/>
      <c r="C96" s="136" t="inlineStr">
        <is>
          <t>в том числе</t>
        </is>
      </c>
      <c r="L96" s="133" t="n"/>
      <c r="M96" s="134" t="n"/>
      <c r="N96" s="133" t="n"/>
    </row>
    <row r="97" ht="19.35" customHeight="1">
      <c r="A97" s="130" t="n"/>
      <c r="B97" s="135" t="n"/>
      <c r="C97" s="136" t="inlineStr">
        <is>
          <t>оплата труда машинистов (ОТм)</t>
        </is>
      </c>
      <c r="L97" s="133" t="n">
        <v>0</v>
      </c>
      <c r="M97" s="134" t="n"/>
      <c r="N97" s="133" t="n">
        <v>0</v>
      </c>
    </row>
    <row r="98" ht="19.35" customHeight="1">
      <c r="A98" s="130" t="n"/>
      <c r="B98" s="131" t="n"/>
      <c r="C98" s="132" t="inlineStr">
        <is>
          <t>Итого ФОТ (справочно)</t>
        </is>
      </c>
      <c r="L98" s="133" t="n">
        <v>662.03</v>
      </c>
      <c r="M98" s="134" t="n"/>
      <c r="N98" s="133" t="n">
        <v>47176.25</v>
      </c>
    </row>
    <row r="99" ht="19.35" customHeight="1">
      <c r="A99" s="130" t="n"/>
      <c r="B99" s="131" t="n"/>
      <c r="C99" s="132" t="inlineStr">
        <is>
          <t>Итого накладные расходы</t>
        </is>
      </c>
      <c r="L99" s="133" t="n">
        <v>589.2</v>
      </c>
      <c r="M99" s="134" t="n"/>
      <c r="N99" s="133" t="n">
        <v>41986.87</v>
      </c>
    </row>
    <row r="100" ht="19.35" customHeight="1">
      <c r="A100" s="130" t="n"/>
      <c r="B100" s="131" t="n"/>
      <c r="C100" s="132" t="inlineStr">
        <is>
          <t>Итого сметная прибыль</t>
        </is>
      </c>
      <c r="L100" s="133" t="n">
        <v>271.44</v>
      </c>
      <c r="M100" s="134" t="n"/>
      <c r="N100" s="133" t="n">
        <v>19342.27</v>
      </c>
    </row>
    <row r="101" ht="19.35" customHeight="1">
      <c r="A101" s="130" t="n"/>
      <c r="B101" s="137" t="n"/>
      <c r="C101" s="138" t="inlineStr">
        <is>
          <t>Итого по разделу</t>
        </is>
      </c>
      <c r="L101" s="128" t="n">
        <v>1522.67</v>
      </c>
      <c r="M101" s="139" t="n"/>
      <c r="N101" s="128" t="n">
        <v>108505.39</v>
      </c>
    </row>
    <row r="102" ht="19.35" customHeight="1">
      <c r="A102" s="130" t="n"/>
      <c r="B102" s="135" t="n"/>
      <c r="C102" s="136" t="inlineStr">
        <is>
          <t>Справочно</t>
        </is>
      </c>
      <c r="L102" s="133" t="n"/>
      <c r="M102" s="134" t="n"/>
      <c r="N102" s="133" t="n"/>
    </row>
    <row r="103" ht="19.35" customHeight="1">
      <c r="A103" s="130" t="n"/>
      <c r="B103" s="131" t="n"/>
      <c r="C103" s="136" t="inlineStr">
        <is>
          <t>затраты труда рабочих</t>
        </is>
      </c>
      <c r="I103" s="140" t="n">
        <v>79.00032</v>
      </c>
      <c r="J103" s="141" t="n"/>
      <c r="K103" s="141" t="n"/>
      <c r="L103" s="134" t="n"/>
      <c r="M103" s="134" t="n"/>
      <c r="N103" s="134" t="n"/>
    </row>
    <row r="104" ht="19.35" customHeight="1">
      <c r="A104" s="130" t="n"/>
      <c r="B104" s="131" t="n"/>
      <c r="C104" s="136" t="inlineStr">
        <is>
          <t>затраты труда машинистов</t>
        </is>
      </c>
      <c r="I104" s="140" t="n">
        <v>0</v>
      </c>
      <c r="J104" s="141" t="n"/>
      <c r="K104" s="141" t="n"/>
      <c r="L104" s="134" t="n"/>
      <c r="M104" s="134" t="n"/>
      <c r="N104" s="134" t="n"/>
    </row>
    <row r="105" ht="19.35" customHeight="1">
      <c r="A105" s="142" t="n"/>
      <c r="B105" s="143" t="n"/>
      <c r="C105" s="144" t="inlineStr">
        <is>
          <t>ВСЕГО по смете</t>
        </is>
      </c>
      <c r="D105" s="145" t="n"/>
      <c r="E105" s="145" t="n"/>
      <c r="F105" s="146" t="n"/>
      <c r="G105" s="146" t="n"/>
      <c r="H105" s="146" t="n"/>
      <c r="I105" s="146" t="n"/>
      <c r="J105" s="146" t="n"/>
      <c r="K105" s="146" t="n"/>
      <c r="L105" s="147" t="n"/>
      <c r="M105" s="146" t="n"/>
      <c r="N105" s="148" t="n"/>
    </row>
    <row r="106" ht="19.35" customHeight="1">
      <c r="A106" s="130" t="n"/>
      <c r="B106" s="137" t="n"/>
      <c r="C106" s="138" t="inlineStr">
        <is>
          <t>Итого по всем разделам</t>
        </is>
      </c>
      <c r="L106" s="128" t="n">
        <v>1522.67</v>
      </c>
      <c r="M106" s="129" t="n"/>
      <c r="N106" s="128" t="n"/>
    </row>
    <row r="107" ht="19.35" customHeight="1">
      <c r="A107" s="130" t="n"/>
      <c r="B107" s="131" t="n"/>
      <c r="C107" s="132" t="inlineStr">
        <is>
          <t>ВСЕГО строительные работы</t>
        </is>
      </c>
      <c r="L107" s="133" t="n">
        <v>1522.67</v>
      </c>
      <c r="M107" s="134" t="n"/>
      <c r="N107" s="133" t="n">
        <v>108505.39</v>
      </c>
    </row>
    <row r="108" ht="19.35" customHeight="1">
      <c r="A108" s="130" t="n"/>
      <c r="B108" s="135" t="n"/>
      <c r="C108" s="136" t="inlineStr">
        <is>
          <t>в том числе</t>
        </is>
      </c>
      <c r="L108" s="133" t="n"/>
      <c r="M108" s="134" t="n"/>
      <c r="N108" s="133" t="n"/>
    </row>
    <row r="109" ht="19.35" customHeight="1">
      <c r="A109" s="130" t="n"/>
      <c r="B109" s="135" t="n"/>
      <c r="C109" s="136" t="inlineStr">
        <is>
          <t>всего прямые затраты</t>
        </is>
      </c>
      <c r="L109" s="133" t="n">
        <v>662.03</v>
      </c>
      <c r="M109" s="134" t="n"/>
      <c r="N109" s="133" t="n">
        <v>47176.25</v>
      </c>
    </row>
    <row r="110" ht="19.35" customHeight="1">
      <c r="A110" s="130" t="n"/>
      <c r="B110" s="135" t="n"/>
      <c r="C110" s="136" t="inlineStr">
        <is>
          <t>в том числе</t>
        </is>
      </c>
      <c r="L110" s="133" t="n"/>
      <c r="M110" s="134" t="n"/>
      <c r="N110" s="133" t="n"/>
    </row>
    <row r="111" ht="19.35" customHeight="1">
      <c r="A111" s="130" t="n"/>
      <c r="B111" s="135" t="n"/>
      <c r="C111" s="136" t="inlineStr">
        <is>
          <t>- оплата труда (ОТ)</t>
        </is>
      </c>
      <c r="L111" s="133" t="n">
        <v>662.03</v>
      </c>
      <c r="M111" s="134" t="n"/>
      <c r="N111" s="133" t="n">
        <v>47176.25</v>
      </c>
    </row>
    <row r="112" ht="19.35" customHeight="1">
      <c r="A112" s="130" t="n"/>
      <c r="B112" s="135" t="n"/>
      <c r="C112" s="136" t="inlineStr">
        <is>
          <t>- эксплуатация машин и механизмов</t>
        </is>
      </c>
      <c r="L112" s="133" t="n">
        <v>0</v>
      </c>
      <c r="M112" s="134" t="n"/>
      <c r="N112" s="133" t="n">
        <v>0</v>
      </c>
    </row>
    <row r="113" ht="19.35" customHeight="1">
      <c r="A113" s="130" t="n"/>
      <c r="B113" s="135" t="n"/>
      <c r="C113" s="136" t="inlineStr">
        <is>
          <t>в т.ч. эксплуатация машин и механизмов без учета доплат к оплате труда машинистов</t>
        </is>
      </c>
      <c r="L113" s="133" t="n">
        <v>0</v>
      </c>
      <c r="M113" s="134" t="n"/>
      <c r="N113" s="133" t="n">
        <v>0</v>
      </c>
    </row>
    <row r="114" ht="19.35" customHeight="1">
      <c r="A114" s="130" t="n"/>
      <c r="B114" s="135" t="n"/>
      <c r="C114" s="136" t="inlineStr">
        <is>
          <t>- в т.ч. оплата труда машинистов (ОТм)</t>
        </is>
      </c>
      <c r="L114" s="133" t="n">
        <v>0</v>
      </c>
      <c r="M114" s="134" t="n"/>
      <c r="N114" s="133" t="n">
        <v>0</v>
      </c>
    </row>
    <row r="115" ht="19.35" customHeight="1">
      <c r="A115" s="130" t="n"/>
      <c r="B115" s="135" t="n"/>
      <c r="C115" s="136" t="inlineStr">
        <is>
          <t>всего ФОТ (справочно)</t>
        </is>
      </c>
      <c r="L115" s="133" t="n">
        <v>662.03</v>
      </c>
      <c r="M115" s="134" t="n"/>
      <c r="N115" s="133" t="n">
        <v>47176.25</v>
      </c>
    </row>
    <row r="116" ht="19.35" customHeight="1">
      <c r="A116" s="130" t="n"/>
      <c r="B116" s="135" t="n"/>
      <c r="C116" s="136" t="inlineStr">
        <is>
          <t>всего накладные расходы</t>
        </is>
      </c>
      <c r="L116" s="133" t="n">
        <v>589.2</v>
      </c>
      <c r="M116" s="134" t="n"/>
      <c r="N116" s="133" t="n">
        <v>41986.87</v>
      </c>
    </row>
    <row r="117" ht="19.35" customHeight="1">
      <c r="A117" s="130" t="n"/>
      <c r="B117" s="135" t="n"/>
      <c r="C117" s="136" t="inlineStr">
        <is>
          <t>всего сметная прибыль</t>
        </is>
      </c>
      <c r="L117" s="133" t="n">
        <v>271.44</v>
      </c>
      <c r="M117" s="134" t="n"/>
      <c r="N117" s="133" t="n">
        <v>19342.27</v>
      </c>
    </row>
    <row r="118" ht="19.35" customHeight="1">
      <c r="A118" s="130" t="n"/>
      <c r="B118" s="137" t="n"/>
      <c r="C118" s="138" t="inlineStr">
        <is>
          <t>ВСЕГО по смете</t>
        </is>
      </c>
      <c r="L118" s="128" t="n">
        <v>1522.67</v>
      </c>
      <c r="M118" s="129" t="n"/>
      <c r="N118" s="128" t="n">
        <v>108505.39</v>
      </c>
    </row>
    <row r="119" ht="19.35" customHeight="1">
      <c r="A119" s="130" t="n"/>
      <c r="B119" s="135" t="n"/>
      <c r="C119" s="136" t="inlineStr">
        <is>
          <t>Всего прямые затраты</t>
        </is>
      </c>
      <c r="L119" s="133" t="n">
        <v>662.03</v>
      </c>
      <c r="M119" s="134" t="n"/>
      <c r="N119" s="133" t="n">
        <v>47176.25</v>
      </c>
    </row>
    <row r="120" ht="19.35" customHeight="1">
      <c r="A120" s="130" t="n"/>
      <c r="B120" s="135" t="n"/>
      <c r="C120" s="136" t="inlineStr">
        <is>
          <t>в том числе</t>
        </is>
      </c>
      <c r="L120" s="133" t="n"/>
      <c r="M120" s="134" t="n"/>
      <c r="N120" s="133" t="n"/>
    </row>
    <row r="121" ht="19.35" customHeight="1">
      <c r="A121" s="130" t="n"/>
      <c r="B121" s="135" t="n"/>
      <c r="C121" s="136" t="inlineStr">
        <is>
          <t>- оплата труда рабочих (ОТ)</t>
        </is>
      </c>
      <c r="L121" s="133" t="n">
        <v>662.03</v>
      </c>
      <c r="M121" s="134" t="n"/>
      <c r="N121" s="133" t="n">
        <v>47176.25</v>
      </c>
    </row>
    <row r="122" ht="19.35" customHeight="1">
      <c r="A122" s="130" t="n"/>
      <c r="B122" s="135" t="n"/>
      <c r="C122" s="136" t="inlineStr">
        <is>
          <t>- эксплуатация машин и механизмов</t>
        </is>
      </c>
      <c r="L122" s="133" t="n">
        <v>0</v>
      </c>
      <c r="M122" s="134" t="n"/>
      <c r="N122" s="133" t="n">
        <v>0</v>
      </c>
    </row>
    <row r="123" ht="19.35" customHeight="1">
      <c r="A123" s="130" t="n"/>
      <c r="B123" s="135" t="n"/>
      <c r="C123" s="136" t="inlineStr">
        <is>
          <t>в т.ч. эксплуатация машин и механизмов без учета доплат к оплате труда машинистов</t>
        </is>
      </c>
      <c r="L123" s="133" t="n">
        <v>0</v>
      </c>
      <c r="M123" s="134" t="n"/>
      <c r="N123" s="133" t="n">
        <v>0</v>
      </c>
    </row>
    <row r="124" ht="19.35" customHeight="1">
      <c r="A124" s="130" t="n"/>
      <c r="B124" s="135" t="n"/>
      <c r="C124" s="136" t="inlineStr">
        <is>
          <t>- в т.ч. оплата труда машинистов (ОТм)</t>
        </is>
      </c>
      <c r="L124" s="133" t="n">
        <v>0</v>
      </c>
      <c r="M124" s="134" t="n"/>
      <c r="N124" s="133" t="n">
        <v>0</v>
      </c>
    </row>
    <row r="125" ht="19.35" customHeight="1">
      <c r="A125" s="130" t="n"/>
      <c r="B125" s="135" t="n"/>
      <c r="C125" s="136" t="inlineStr">
        <is>
          <t>Всего ФОТ (справочно)</t>
        </is>
      </c>
      <c r="L125" s="133" t="n">
        <v>662.03</v>
      </c>
      <c r="M125" s="134" t="n"/>
      <c r="N125" s="133" t="n">
        <v>47176.25</v>
      </c>
    </row>
    <row r="126" ht="19.35" customHeight="1">
      <c r="A126" s="130" t="n"/>
      <c r="B126" s="135" t="n"/>
      <c r="C126" s="136" t="inlineStr">
        <is>
          <t>Всего накладные расходы</t>
        </is>
      </c>
      <c r="L126" s="133" t="n">
        <v>589.2</v>
      </c>
      <c r="M126" s="134" t="n"/>
      <c r="N126" s="133" t="n">
        <v>41986.87</v>
      </c>
    </row>
    <row r="127" ht="19.35" customHeight="1">
      <c r="A127" s="130" t="n"/>
      <c r="B127" s="135" t="n"/>
      <c r="C127" s="136" t="inlineStr">
        <is>
          <t>Всего сметная прибыль</t>
        </is>
      </c>
      <c r="L127" s="133" t="n">
        <v>271.44</v>
      </c>
      <c r="M127" s="134" t="n"/>
      <c r="N127" s="133" t="n">
        <v>19342.27</v>
      </c>
    </row>
    <row r="128" ht="19.35" customHeight="1">
      <c r="A128" s="130" t="n"/>
      <c r="B128" s="135" t="n"/>
      <c r="C128" s="136" t="inlineStr">
        <is>
          <t>Справочно</t>
        </is>
      </c>
      <c r="L128" s="133" t="n"/>
      <c r="M128" s="134" t="n"/>
      <c r="N128" s="133" t="n"/>
    </row>
    <row r="129" ht="19.35" customHeight="1">
      <c r="A129" s="130" t="n"/>
      <c r="B129" s="131" t="n"/>
      <c r="C129" s="136" t="inlineStr">
        <is>
          <t>затраты труда рабочих</t>
        </is>
      </c>
      <c r="I129" s="140" t="n">
        <v>79.00032</v>
      </c>
      <c r="J129" s="141" t="n"/>
      <c r="K129" s="141" t="n"/>
      <c r="L129" s="134" t="n"/>
      <c r="M129" s="134" t="n"/>
      <c r="N129" s="134" t="n"/>
    </row>
    <row r="130" ht="19.35" customHeight="1">
      <c r="A130" s="130" t="n"/>
      <c r="B130" s="131" t="n"/>
      <c r="C130" s="136" t="inlineStr">
        <is>
          <t>затраты труда машинистов</t>
        </is>
      </c>
      <c r="I130" s="140" t="n">
        <v>0</v>
      </c>
      <c r="J130" s="141" t="n"/>
      <c r="K130" s="141" t="n"/>
      <c r="L130" s="134" t="n"/>
      <c r="M130" s="134" t="n"/>
      <c r="N130" s="134" t="n"/>
    </row>
    <row r="131" ht="19.35" customHeight="1">
      <c r="A131" s="130" t="n"/>
      <c r="B131" s="149" t="n"/>
      <c r="C131" s="149" t="n"/>
      <c r="D131" s="127" t="n"/>
      <c r="E131" s="127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</row>
    <row r="132" ht="19.35" customHeight="1">
      <c r="A132" s="150" t="inlineStr">
        <is>
          <t>Составил: ______________________________________/  Григорова И. А. /</t>
        </is>
      </c>
    </row>
    <row r="133" ht="19.35" customHeight="1">
      <c r="A133" s="150" t="n"/>
      <c r="B133" s="150" t="n"/>
      <c r="C133" s="151" t="inlineStr">
        <is>
          <t>должность, подпись (инициалы, фамилия)</t>
        </is>
      </c>
      <c r="G133" s="152" t="n"/>
      <c r="H133" s="152" t="n"/>
      <c r="I133" s="152" t="n"/>
      <c r="J133" s="150" t="n"/>
      <c r="K133" s="150" t="n"/>
      <c r="L133" s="150" t="n"/>
      <c r="M133" s="150" t="n"/>
      <c r="N133" s="150" t="n"/>
    </row>
    <row r="134" ht="19.35" customHeight="1">
      <c r="A134" s="150" t="inlineStr">
        <is>
          <t>Проверил: ______________________________________ /  Черкасов А. В. /</t>
        </is>
      </c>
    </row>
    <row r="135" ht="19.35" customHeight="1">
      <c r="A135" s="4" t="n"/>
      <c r="B135" s="4" t="n"/>
      <c r="C135" s="151" t="inlineStr">
        <is>
          <t>должность, подпись (инициалы, фамилия)</t>
        </is>
      </c>
      <c r="G135" s="152" t="n"/>
      <c r="H135" s="152" t="n"/>
      <c r="I135" s="152" t="n"/>
      <c r="J135" s="4" t="n"/>
      <c r="K135" s="4" t="n"/>
      <c r="L135" s="4" t="n"/>
      <c r="M135" s="4" t="n"/>
      <c r="N135" s="4" t="n"/>
    </row>
  </sheetData>
  <mergeCells count="145">
    <mergeCell ref="C103:H103"/>
    <mergeCell ref="C44:E44"/>
    <mergeCell ref="C121:K121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9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7109375" customWidth="1" min="12" max="12"/>
    <col width="9.85546875" customWidth="1" min="13" max="13"/>
    <col width="13.140625" customWidth="1" min="14" max="14"/>
  </cols>
  <sheetData>
    <row r="1" ht="19.35" customHeight="1">
      <c r="A1" s="46" t="n"/>
      <c r="B1" s="46" t="n"/>
      <c r="C1" s="46" t="n"/>
      <c r="D1" s="4" t="n"/>
      <c r="E1" s="4" t="n"/>
      <c r="F1" s="47" t="inlineStr">
        <is>
          <t>Приложение № 2</t>
        </is>
      </c>
    </row>
    <row r="2" ht="19.35" customHeight="1">
      <c r="A2" s="48" t="n"/>
      <c r="B2" s="48" t="n"/>
      <c r="C2" s="48" t="n"/>
      <c r="D2" s="4" t="n"/>
      <c r="E2" s="4" t="n"/>
      <c r="F2" s="47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8" t="n"/>
      <c r="B3" s="48" t="n"/>
      <c r="C3" s="48" t="n"/>
      <c r="D3" s="4" t="n"/>
      <c r="E3" s="4" t="n"/>
      <c r="F3" s="47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9" t="n"/>
      <c r="B4" s="50" t="n"/>
      <c r="C4" s="50" t="n"/>
      <c r="D4" s="4" t="n"/>
      <c r="E4" s="4" t="n"/>
      <c r="F4" s="51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9" t="n"/>
      <c r="B5" s="50" t="n"/>
      <c r="C5" s="50" t="n"/>
      <c r="D5" s="4" t="n"/>
      <c r="E5" s="4" t="n"/>
      <c r="F5" s="51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9" t="n"/>
      <c r="B6" s="50" t="n"/>
      <c r="C6" s="50" t="n"/>
      <c r="D6" s="4" t="n"/>
      <c r="E6" s="4" t="n"/>
      <c r="F6" s="47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9" t="n"/>
      <c r="B7" s="50" t="n"/>
      <c r="C7" s="50" t="n"/>
      <c r="D7" s="4" t="n"/>
      <c r="E7" s="4" t="n"/>
      <c r="F7" s="47" t="n"/>
      <c r="G7" s="47" t="n"/>
      <c r="H7" s="47" t="n"/>
      <c r="I7" s="47" t="n"/>
      <c r="J7" s="47" t="n"/>
      <c r="K7" s="47" t="n"/>
      <c r="L7" s="47" t="n"/>
      <c r="M7" s="47" t="n"/>
      <c r="N7" s="47" t="n"/>
    </row>
    <row r="8" hidden="1" ht="19.35" customHeight="1">
      <c r="A8" s="52" t="n"/>
      <c r="D8" s="4" t="n"/>
      <c r="E8" s="4" t="n"/>
      <c r="F8" s="47" t="n"/>
      <c r="G8" s="47" t="n"/>
      <c r="H8" s="47" t="n"/>
      <c r="I8" s="47" t="n"/>
      <c r="J8" s="3" t="n"/>
    </row>
    <row r="9" hidden="1" ht="19.5" customHeight="1">
      <c r="A9" s="52" t="n"/>
      <c r="D9" s="4" t="n"/>
      <c r="E9" s="4" t="n"/>
      <c r="F9" s="47" t="n"/>
      <c r="G9" s="47" t="n"/>
      <c r="H9" s="47" t="n"/>
      <c r="I9" s="47" t="n"/>
      <c r="J9" s="3" t="n"/>
    </row>
    <row r="10" hidden="1" ht="19.35" customHeight="1">
      <c r="A10" s="52" t="n"/>
      <c r="D10" s="4" t="n"/>
      <c r="E10" s="4" t="n"/>
      <c r="F10" s="47" t="n"/>
      <c r="G10" s="47" t="n"/>
      <c r="H10" s="47" t="n"/>
      <c r="I10" s="47" t="n"/>
      <c r="J10" s="3" t="n"/>
    </row>
    <row r="11" hidden="1" ht="19.5" customHeight="1">
      <c r="A11" s="52" t="n"/>
      <c r="D11" s="4" t="n"/>
      <c r="E11" s="4" t="n"/>
      <c r="F11" s="47" t="n"/>
      <c r="G11" s="47" t="n"/>
      <c r="H11" s="47" t="n"/>
      <c r="I11" s="47" t="n"/>
      <c r="J11" s="3" t="n"/>
    </row>
    <row r="12" hidden="1" ht="19.35" customHeight="1">
      <c r="A12" s="53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4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5" t="inlineStr">
        <is>
          <t>ПК Госстройсмета-3</t>
        </is>
      </c>
      <c r="I13" s="56" t="n"/>
      <c r="J13" s="56" t="n"/>
      <c r="K13" s="56" t="n"/>
      <c r="L13" s="56" t="n"/>
      <c r="M13" s="56" t="n"/>
      <c r="N13" s="56" t="n"/>
    </row>
    <row r="14" ht="35.25" customHeight="1">
      <c r="A14" s="57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5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6" t="n"/>
      <c r="J14" s="56" t="n"/>
      <c r="K14" s="56" t="n"/>
      <c r="L14" s="56" t="n"/>
      <c r="M14" s="56" t="n"/>
      <c r="N14" s="56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8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9" t="n"/>
      <c r="J15" s="59" t="n"/>
      <c r="K15" s="59" t="n"/>
      <c r="L15" s="59" t="n"/>
      <c r="M15" s="59" t="n"/>
      <c r="N15" s="59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8" t="inlineStr">
        <is>
          <t>Письмо Минстрой России от 30.12.2025 № 81879-ИФ/09, I квартал 2026; Прочие объекты; Амурская область</t>
        </is>
      </c>
      <c r="I16" s="59" t="n"/>
      <c r="J16" s="59" t="n"/>
      <c r="K16" s="59" t="n"/>
      <c r="L16" s="59" t="n"/>
      <c r="M16" s="59" t="n"/>
      <c r="N16" s="59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8" t="n"/>
      <c r="I17" s="59" t="n"/>
      <c r="J17" s="59" t="n"/>
      <c r="K17" s="59" t="n"/>
      <c r="L17" s="59" t="n"/>
      <c r="M17" s="59" t="n"/>
      <c r="N17" s="59" t="n"/>
    </row>
    <row r="18" ht="21" customHeight="1">
      <c r="A18" s="6" t="inlineStr">
        <is>
          <t>Наименование субъекта Российской Федерации</t>
        </is>
      </c>
      <c r="H18" s="58" t="inlineStr">
        <is>
          <t>Амурская область</t>
        </is>
      </c>
      <c r="I18" s="59" t="n"/>
      <c r="J18" s="59" t="n"/>
      <c r="K18" s="59" t="n"/>
      <c r="L18" s="59" t="n"/>
      <c r="M18" s="59" t="n"/>
      <c r="N18" s="59" t="n"/>
    </row>
    <row r="19" ht="21" customHeight="1">
      <c r="A19" s="6" t="inlineStr">
        <is>
          <t>Наименование зоны субъекта Российской Федерации</t>
        </is>
      </c>
      <c r="H19" s="58" t="inlineStr">
        <is>
          <t>1 зона</t>
        </is>
      </c>
      <c r="I19" s="59" t="n"/>
      <c r="J19" s="59" t="n"/>
      <c r="K19" s="59" t="n"/>
      <c r="L19" s="59" t="n"/>
      <c r="M19" s="59" t="n"/>
      <c r="N19" s="59" t="n"/>
    </row>
    <row r="20" ht="24" customHeight="1">
      <c r="A20" s="60" t="inlineStr">
        <is>
          <t>Расширение просеки ВЛ 220-500 кВ</t>
        </is>
      </c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</row>
    <row r="21" ht="19.35" customHeight="1">
      <c r="A21" s="61" t="inlineStr">
        <is>
          <t>(наименование стройки)</t>
        </is>
      </c>
    </row>
    <row r="22" ht="19.35" customHeight="1">
      <c r="A22" s="60" t="inlineStr">
        <is>
          <t>24 ВЛ 220 кВ Сиваки - Мухинская.</t>
        </is>
      </c>
      <c r="B22" s="56" t="n"/>
      <c r="C22" s="56" t="n"/>
      <c r="D22" s="56" t="n"/>
      <c r="E22" s="56" t="n"/>
      <c r="F22" s="56" t="n"/>
      <c r="G22" s="56" t="n"/>
      <c r="H22" s="56" t="n"/>
      <c r="I22" s="56" t="n"/>
      <c r="J22" s="56" t="n"/>
      <c r="K22" s="56" t="n"/>
      <c r="L22" s="56" t="n"/>
      <c r="M22" s="56" t="n"/>
      <c r="N22" s="56" t="n"/>
    </row>
    <row r="23" ht="19.35" customHeight="1">
      <c r="A23" s="62" t="inlineStr">
        <is>
          <t>(наименование объекта капитального строительства)</t>
        </is>
      </c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63" t="n"/>
      <c r="M23" s="63" t="n"/>
      <c r="N23" s="63" t="n"/>
    </row>
    <row r="24" ht="19.35" customHeight="1">
      <c r="A24" s="64" t="inlineStr">
        <is>
          <t>ЛОКАЛЬНЫЙ СМЕТНЫЙ РАСЧЕТ (СМЕТА) № 02-24-07</t>
        </is>
      </c>
    </row>
    <row r="25" ht="19.35" customHeight="1">
      <c r="A25" s="60" t="inlineStr">
        <is>
          <t>24 ВЛ 220 кВ Сиваки - Мухинская. Магдагачинский р-н</t>
        </is>
      </c>
      <c r="B25" s="56" t="n"/>
      <c r="C25" s="56" t="n"/>
      <c r="D25" s="56" t="n"/>
      <c r="E25" s="56" t="n"/>
      <c r="F25" s="56" t="n"/>
      <c r="G25" s="56" t="n"/>
      <c r="H25" s="56" t="n"/>
      <c r="I25" s="56" t="n"/>
      <c r="J25" s="56" t="n"/>
      <c r="K25" s="56" t="n"/>
      <c r="L25" s="56" t="n"/>
      <c r="M25" s="56" t="n"/>
      <c r="N25" s="56" t="n"/>
    </row>
    <row r="26" ht="19.35" customHeight="1">
      <c r="A26" s="62" t="inlineStr">
        <is>
          <t>(наименование работ и затрат)</t>
        </is>
      </c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63" t="n"/>
      <c r="M26" s="63" t="n"/>
      <c r="N26" s="63" t="n"/>
    </row>
    <row r="27" ht="18" customHeight="1">
      <c r="A27" s="57" t="inlineStr">
        <is>
          <t xml:space="preserve">Составлен </t>
        </is>
      </c>
      <c r="B27" s="65" t="n"/>
      <c r="C27" s="66" t="inlineStr">
        <is>
          <t>Базисно-индексным</t>
        </is>
      </c>
      <c r="D27" s="56" t="n"/>
      <c r="E27" s="67" t="n"/>
      <c r="F27" s="57" t="inlineStr">
        <is>
          <t>методом</t>
        </is>
      </c>
      <c r="G27" s="65" t="n"/>
      <c r="H27" s="65" t="n"/>
      <c r="I27" s="65" t="n"/>
      <c r="J27" s="65" t="n"/>
      <c r="K27" s="65" t="n"/>
      <c r="L27" s="65" t="n"/>
      <c r="M27" s="65" t="n"/>
      <c r="N27" s="65" t="n"/>
    </row>
    <row r="28" ht="18" customHeight="1">
      <c r="A28" s="6" t="inlineStr">
        <is>
          <t xml:space="preserve">Основание: </t>
        </is>
      </c>
      <c r="C28" s="68" t="inlineStr">
        <is>
          <t>Ф.579959-19.24-РД</t>
        </is>
      </c>
      <c r="D28" s="56" t="n"/>
      <c r="E28" s="56" t="n"/>
      <c r="F28" s="56" t="n"/>
      <c r="G28" s="56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62" t="inlineStr">
        <is>
          <t>(проектная и (или) иная техническая документация)</t>
        </is>
      </c>
      <c r="D29" s="63" t="n"/>
      <c r="E29" s="63" t="n"/>
      <c r="F29" s="63" t="n"/>
      <c r="G29" s="63" t="n"/>
      <c r="H29" s="61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9" t="n"/>
      <c r="C31" s="6" t="n"/>
      <c r="D31" s="6" t="n"/>
      <c r="E31" s="6" t="n"/>
      <c r="F31" s="6" t="n"/>
      <c r="G31" s="6" t="n"/>
      <c r="H31" s="6" t="n"/>
      <c r="I31" s="6" t="n"/>
      <c r="J31" s="57" t="n"/>
      <c r="K31" s="70" t="inlineStr">
        <is>
          <t>Средства на оплату труда рабочих</t>
        </is>
      </c>
      <c r="L31" s="71" t="n">
        <v>36.96</v>
      </c>
      <c r="M31" s="69" t="n">
        <v>0.52</v>
      </c>
      <c r="N31" s="72" t="inlineStr">
        <is>
          <t>тыс. руб.</t>
        </is>
      </c>
    </row>
    <row r="32" ht="22.5" customHeight="1">
      <c r="A32" s="73" t="inlineStr">
        <is>
          <t>Сметная стоимость</t>
        </is>
      </c>
      <c r="C32" s="74" t="n"/>
      <c r="D32" s="75" t="n">
        <v>102.05</v>
      </c>
      <c r="E32" s="76" t="inlineStr">
        <is>
          <t>(</t>
        </is>
      </c>
      <c r="F32" s="75" t="n">
        <v>1.76</v>
      </c>
      <c r="G32" s="77" t="inlineStr">
        <is>
          <t>) тыс. руб.</t>
        </is>
      </c>
      <c r="H32" s="72" t="n"/>
      <c r="I32" s="6" t="n"/>
      <c r="J32" s="6" t="n"/>
      <c r="K32" s="70" t="inlineStr">
        <is>
          <t>Нормативные затраты труда рабочих</t>
        </is>
      </c>
      <c r="L32" s="78" t="n">
        <v>61.37</v>
      </c>
      <c r="M32" s="59" t="n"/>
      <c r="N32" s="6" t="inlineStr">
        <is>
          <t>чел. ч.</t>
        </is>
      </c>
    </row>
    <row r="33" ht="21.75" customHeight="1">
      <c r="A33" s="48" t="n"/>
      <c r="B33" s="10" t="inlineStr">
        <is>
          <t>в том числе:</t>
        </is>
      </c>
      <c r="C33" s="48" t="n"/>
      <c r="D33" s="48" t="n"/>
      <c r="E33" s="48" t="n"/>
      <c r="F33" s="48" t="n"/>
      <c r="G33" s="48" t="n"/>
      <c r="H33" s="48" t="n"/>
      <c r="I33" s="48" t="n"/>
      <c r="J33" s="48" t="n"/>
      <c r="K33" s="70" t="inlineStr">
        <is>
          <t>Нормативные затраты труда машинистов</t>
        </is>
      </c>
      <c r="L33" s="78" t="n">
        <v>5.94</v>
      </c>
      <c r="M33" s="59" t="n"/>
      <c r="N33" s="6" t="inlineStr">
        <is>
          <t>чел. ч.</t>
        </is>
      </c>
    </row>
    <row r="34" ht="19.35" customHeight="1">
      <c r="A34" s="79" t="n"/>
      <c r="B34" s="80" t="inlineStr">
        <is>
          <t>строительных работ</t>
        </is>
      </c>
      <c r="C34" s="81" t="n"/>
      <c r="D34" s="82" t="n">
        <v>102.05</v>
      </c>
      <c r="E34" s="76" t="inlineStr">
        <is>
          <t>(</t>
        </is>
      </c>
      <c r="F34" s="82" t="n">
        <v>1.76</v>
      </c>
      <c r="G34" s="72" t="inlineStr">
        <is>
          <t>) тыс. руб.</t>
        </is>
      </c>
      <c r="H34" s="72" t="n"/>
      <c r="I34" s="79" t="n"/>
      <c r="J34" s="79" t="n"/>
      <c r="K34" s="4" t="n"/>
      <c r="L34" s="3" t="n"/>
      <c r="N34" s="4" t="n"/>
    </row>
    <row r="35" ht="19.35" customHeight="1">
      <c r="A35" s="79" t="n"/>
      <c r="B35" s="80" t="inlineStr">
        <is>
          <t>монтажных работ</t>
        </is>
      </c>
      <c r="C35" s="81" t="n"/>
      <c r="D35" s="82" t="n">
        <v>0</v>
      </c>
      <c r="E35" s="76" t="inlineStr">
        <is>
          <t>(</t>
        </is>
      </c>
      <c r="F35" s="82" t="n">
        <v>0</v>
      </c>
      <c r="G35" s="72" t="inlineStr">
        <is>
          <t>) тыс. руб.</t>
        </is>
      </c>
      <c r="H35" s="72" t="n"/>
      <c r="I35" s="79" t="n"/>
      <c r="J35" s="79" t="n"/>
      <c r="K35" s="4" t="n"/>
      <c r="L35" s="3" t="n"/>
      <c r="N35" s="4" t="n"/>
    </row>
    <row r="36" ht="19.35" customHeight="1">
      <c r="A36" s="79" t="n"/>
      <c r="B36" s="80" t="inlineStr">
        <is>
          <t>оборудования</t>
        </is>
      </c>
      <c r="C36" s="81" t="n"/>
      <c r="D36" s="82" t="n">
        <v>0</v>
      </c>
      <c r="E36" s="76" t="inlineStr">
        <is>
          <t>(</t>
        </is>
      </c>
      <c r="F36" s="82" t="n">
        <v>0</v>
      </c>
      <c r="G36" s="72" t="inlineStr">
        <is>
          <t>) тыс. руб.</t>
        </is>
      </c>
      <c r="H36" s="72" t="n"/>
      <c r="I36" s="79" t="n"/>
      <c r="J36" s="79" t="n"/>
      <c r="K36" s="4" t="n"/>
      <c r="L36" s="4" t="n"/>
      <c r="M36" s="4" t="n"/>
      <c r="N36" s="4" t="n"/>
    </row>
    <row r="37" ht="19.35" customHeight="1">
      <c r="A37" s="79" t="n"/>
      <c r="B37" s="80" t="inlineStr">
        <is>
          <t>прочих затрат</t>
        </is>
      </c>
      <c r="C37" s="81" t="n"/>
      <c r="D37" s="82" t="n">
        <v>0</v>
      </c>
      <c r="E37" s="76" t="inlineStr">
        <is>
          <t>(</t>
        </is>
      </c>
      <c r="F37" s="82" t="n">
        <v>0</v>
      </c>
      <c r="G37" s="72" t="inlineStr">
        <is>
          <t>) тыс. руб.</t>
        </is>
      </c>
      <c r="H37" s="72" t="n"/>
      <c r="I37" s="79" t="n"/>
      <c r="J37" s="79" t="n"/>
      <c r="K37" s="4" t="n"/>
      <c r="L37" s="3" t="n"/>
      <c r="N37" s="4" t="n"/>
    </row>
    <row r="38" ht="19.35" customHeight="1">
      <c r="A38" s="79" t="n"/>
      <c r="B38" s="79" t="n"/>
      <c r="C38" s="79" t="n"/>
      <c r="D38" s="79" t="n"/>
      <c r="E38" s="79" t="n"/>
      <c r="F38" s="79" t="n"/>
      <c r="G38" s="79" t="n"/>
      <c r="H38" s="79" t="n"/>
      <c r="I38" s="79" t="n"/>
      <c r="J38" s="79" t="n"/>
      <c r="K38" s="79" t="n"/>
      <c r="L38" s="79" t="n"/>
      <c r="M38" s="79" t="n"/>
      <c r="N38" s="79" t="n"/>
    </row>
    <row r="39" ht="55.35" customHeight="1">
      <c r="A39" s="14" t="inlineStr">
        <is>
          <t>№ п.п.</t>
        </is>
      </c>
      <c r="B39" s="83" t="inlineStr">
        <is>
          <t>Обоснование</t>
        </is>
      </c>
      <c r="C39" s="14" t="inlineStr">
        <is>
          <t>Наименование работ и затрат</t>
        </is>
      </c>
      <c r="D39" s="63" t="n"/>
      <c r="E39" s="84" t="n"/>
      <c r="F39" s="14" t="inlineStr">
        <is>
          <t>Единица измерения</t>
        </is>
      </c>
      <c r="G39" s="85" t="inlineStr">
        <is>
          <t>Количество</t>
        </is>
      </c>
      <c r="H39" s="63" t="n"/>
      <c r="I39" s="84" t="n"/>
      <c r="J39" s="8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63" t="n"/>
      <c r="L39" s="84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6" t="n"/>
      <c r="B40" s="86" t="n"/>
      <c r="C40" s="87" t="n"/>
      <c r="D40" s="56" t="n"/>
      <c r="E40" s="88" t="n"/>
      <c r="F40" s="86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6" t="n"/>
      <c r="N40" s="86" t="n"/>
    </row>
    <row r="41" ht="19.35" customHeight="1">
      <c r="A41" s="89" t="n">
        <v>1</v>
      </c>
      <c r="B41" s="90" t="n">
        <v>2</v>
      </c>
      <c r="C41" s="14" t="n">
        <v>3</v>
      </c>
      <c r="D41" s="59" t="n"/>
      <c r="E41" s="91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9" t="n">
        <v>12</v>
      </c>
    </row>
    <row r="42" ht="19.35" customHeight="1">
      <c r="A42" s="92" t="inlineStr">
        <is>
          <t>Раздел 1. Вырубка просеки</t>
        </is>
      </c>
      <c r="B42" s="269" t="n"/>
      <c r="C42" s="269" t="n"/>
      <c r="D42" s="269" t="n"/>
      <c r="E42" s="269" t="n"/>
      <c r="F42" s="269" t="n"/>
      <c r="G42" s="269" t="n"/>
      <c r="H42" s="269" t="n"/>
      <c r="I42" s="269" t="n"/>
      <c r="J42" s="269" t="n"/>
      <c r="K42" s="269" t="n"/>
      <c r="L42" s="269" t="n"/>
      <c r="M42" s="269" t="n"/>
      <c r="N42" s="270" t="n"/>
    </row>
    <row r="43" ht="19.35" customHeight="1">
      <c r="A43" s="94" t="inlineStr">
        <is>
          <t>Срезка и сгребание кустарников</t>
        </is>
      </c>
      <c r="B43" s="59" t="n"/>
      <c r="C43" s="59" t="n"/>
      <c r="D43" s="59" t="n"/>
      <c r="E43" s="59" t="n"/>
      <c r="F43" s="59" t="n"/>
      <c r="G43" s="59" t="n"/>
      <c r="H43" s="59" t="n"/>
      <c r="I43" s="59" t="n"/>
      <c r="J43" s="59" t="n"/>
      <c r="K43" s="59" t="n"/>
      <c r="L43" s="59" t="n"/>
      <c r="M43" s="59" t="n"/>
      <c r="N43" s="91" t="n"/>
    </row>
    <row r="44" ht="55.35" customHeight="1">
      <c r="A44" s="92" t="inlineStr">
        <is>
          <t>1</t>
        </is>
      </c>
      <c r="B44" s="95" t="inlineStr">
        <is>
          <t>ФЕР01-02-119-02</t>
        </is>
      </c>
      <c r="C44" s="96" t="inlineStr">
        <is>
          <t>Расчистка площадей от кустарника и мелколесья вручную: при средней поросли</t>
        </is>
      </c>
      <c r="D44" s="269" t="n"/>
      <c r="E44" s="270" t="n"/>
      <c r="F44" s="97" t="inlineStr">
        <is>
          <t>100 м2</t>
        </is>
      </c>
      <c r="G44" s="98" t="n">
        <v>9</v>
      </c>
      <c r="H44" s="99" t="n">
        <v>1</v>
      </c>
      <c r="I44" s="99" t="n">
        <v>9</v>
      </c>
      <c r="J44" s="98" t="n"/>
      <c r="K44" s="98" t="n"/>
      <c r="L44" s="98" t="n"/>
      <c r="M44" s="98" t="n"/>
      <c r="N44" s="98" t="n"/>
    </row>
    <row r="45" ht="19.35" customHeight="1">
      <c r="A45" s="100" t="n"/>
      <c r="B45" s="101" t="inlineStr">
        <is>
          <t>1</t>
        </is>
      </c>
      <c r="C45" s="102" t="inlineStr">
        <is>
          <t>ОТ</t>
        </is>
      </c>
      <c r="D45" s="269" t="n"/>
      <c r="E45" s="270" t="n"/>
      <c r="F45" s="103" t="n"/>
      <c r="G45" s="103" t="n"/>
      <c r="H45" s="103" t="n"/>
      <c r="I45" s="104" t="n"/>
      <c r="J45" s="105" t="n">
        <v>37.79</v>
      </c>
      <c r="K45" s="271" t="n">
        <v>1.2</v>
      </c>
      <c r="L45" s="105" t="n">
        <v>408.13</v>
      </c>
      <c r="M45" s="105" t="n">
        <v>71.26000000000001</v>
      </c>
      <c r="N45" s="107" t="n">
        <v>29083.34</v>
      </c>
    </row>
    <row r="46" ht="19.35" customHeight="1">
      <c r="A46" s="100" t="n"/>
      <c r="B46" s="108" t="n"/>
      <c r="C46" s="102" t="inlineStr">
        <is>
          <t>ЗТ</t>
        </is>
      </c>
      <c r="D46" s="269" t="n"/>
      <c r="E46" s="270" t="n"/>
      <c r="F46" s="109" t="inlineStr">
        <is>
          <t>чел.-ч</t>
        </is>
      </c>
      <c r="G46" s="105" t="n">
        <v>4.43</v>
      </c>
      <c r="H46" s="271" t="n">
        <v>1.2</v>
      </c>
      <c r="I46" s="272" t="n">
        <v>47.844</v>
      </c>
      <c r="J46" s="104" t="n"/>
      <c r="K46" s="104" t="n"/>
      <c r="L46" s="104" t="n"/>
      <c r="M46" s="104" t="n"/>
      <c r="N46" s="104" t="n"/>
    </row>
    <row r="47" ht="19.35" customHeight="1">
      <c r="A47" s="100" t="n"/>
      <c r="B47" s="108" t="n"/>
      <c r="C47" s="102" t="inlineStr">
        <is>
          <t>Итого по расценке</t>
        </is>
      </c>
      <c r="D47" s="269" t="n"/>
      <c r="E47" s="270" t="n"/>
      <c r="F47" s="103" t="n"/>
      <c r="G47" s="111" t="n"/>
      <c r="H47" s="111" t="n"/>
      <c r="I47" s="104" t="n"/>
      <c r="J47" s="105" t="n">
        <v>37.79</v>
      </c>
      <c r="K47" s="104" t="n"/>
      <c r="L47" s="105" t="n">
        <v>408.13</v>
      </c>
      <c r="M47" s="104" t="n"/>
      <c r="N47" s="112" t="n"/>
    </row>
    <row r="48" ht="19.35" customHeight="1">
      <c r="A48" s="100" t="n"/>
      <c r="B48" s="113" t="n"/>
      <c r="C48" s="102" t="inlineStr">
        <is>
          <t>ФОТ</t>
        </is>
      </c>
      <c r="D48" s="269" t="n"/>
      <c r="E48" s="270" t="n"/>
      <c r="F48" s="103" t="n"/>
      <c r="G48" s="111" t="n"/>
      <c r="H48" s="111" t="n"/>
      <c r="I48" s="104" t="n"/>
      <c r="J48" s="104" t="n"/>
      <c r="K48" s="104" t="n"/>
      <c r="L48" s="105" t="n">
        <v>408.13</v>
      </c>
      <c r="M48" s="104" t="n"/>
      <c r="N48" s="107" t="n">
        <v>29083.34</v>
      </c>
    </row>
    <row r="49" ht="42" customHeight="1">
      <c r="A49" s="100" t="n"/>
      <c r="B49" s="114" t="inlineStr">
        <is>
          <t>Пр/812-001.4-1</t>
        </is>
      </c>
      <c r="C49" s="102" t="inlineStr">
        <is>
          <t>НР Земляные работы по другим видам работ (подготовительным, сопутствующим, укрепительным)</t>
        </is>
      </c>
      <c r="D49" s="269" t="n"/>
      <c r="E49" s="270" t="n"/>
      <c r="F49" s="109" t="inlineStr">
        <is>
          <t>%</t>
        </is>
      </c>
      <c r="G49" s="115" t="n">
        <v>89</v>
      </c>
      <c r="H49" s="116" t="n"/>
      <c r="I49" s="115" t="n">
        <v>89</v>
      </c>
      <c r="J49" s="104" t="n"/>
      <c r="K49" s="104" t="n"/>
      <c r="L49" s="105" t="n">
        <v>363.24</v>
      </c>
      <c r="M49" s="104" t="n"/>
      <c r="N49" s="117" t="n">
        <v>25884.17</v>
      </c>
    </row>
    <row r="50" ht="42" customHeight="1">
      <c r="A50" s="100" t="n"/>
      <c r="B50" s="114" t="inlineStr">
        <is>
          <t>Пр/774-001.4</t>
        </is>
      </c>
      <c r="C50" s="102" t="inlineStr">
        <is>
          <t>СП Земляные работы по другим видам работ (подготовительным, сопутствующим, укрепительным)</t>
        </is>
      </c>
      <c r="D50" s="269" t="n"/>
      <c r="E50" s="270" t="n"/>
      <c r="F50" s="109" t="inlineStr">
        <is>
          <t>%</t>
        </is>
      </c>
      <c r="G50" s="115" t="n">
        <v>41</v>
      </c>
      <c r="H50" s="116" t="n"/>
      <c r="I50" s="115" t="n">
        <v>41</v>
      </c>
      <c r="J50" s="104" t="n"/>
      <c r="K50" s="104" t="n"/>
      <c r="L50" s="105" t="n">
        <v>167.33</v>
      </c>
      <c r="M50" s="104" t="n"/>
      <c r="N50" s="107" t="n">
        <v>11924.17</v>
      </c>
    </row>
    <row r="51" ht="19.35" customHeight="1">
      <c r="A51" s="100" t="n"/>
      <c r="B51" s="113" t="n"/>
      <c r="C51" s="92" t="inlineStr">
        <is>
          <t>Всего по позиции</t>
        </is>
      </c>
      <c r="D51" s="269" t="n"/>
      <c r="E51" s="270" t="n"/>
      <c r="F51" s="104" t="n"/>
      <c r="G51" s="111" t="n"/>
      <c r="H51" s="111" t="n"/>
      <c r="I51" s="118" t="n"/>
      <c r="J51" s="118" t="n"/>
      <c r="K51" s="118" t="n"/>
      <c r="L51" s="120" t="n">
        <v>938.7</v>
      </c>
      <c r="M51" s="118" t="n"/>
      <c r="N51" s="98" t="n"/>
    </row>
    <row r="52" ht="19.35" customHeight="1">
      <c r="A52" s="94" t="inlineStr">
        <is>
          <t>Пролет 145-176</t>
        </is>
      </c>
      <c r="B52" s="59" t="n"/>
      <c r="C52" s="59" t="n"/>
      <c r="D52" s="59" t="n"/>
      <c r="E52" s="59" t="n"/>
      <c r="F52" s="59" t="n"/>
      <c r="G52" s="59" t="n"/>
      <c r="H52" s="59" t="n"/>
      <c r="I52" s="59" t="n"/>
      <c r="J52" s="59" t="n"/>
      <c r="K52" s="59" t="n"/>
      <c r="L52" s="59" t="n"/>
      <c r="M52" s="59" t="n"/>
      <c r="N52" s="91" t="n"/>
    </row>
    <row r="53" ht="55.35" customHeight="1">
      <c r="A53" s="92" t="inlineStr">
        <is>
          <t>2</t>
        </is>
      </c>
      <c r="B53" s="95" t="inlineStr">
        <is>
          <t>ФЕР01-02-099-01</t>
        </is>
      </c>
      <c r="C53" s="96" t="inlineStr">
        <is>
          <t>Валка деревьев мягких пород с корня, диаметр стволов: до 16 см</t>
        </is>
      </c>
      <c r="D53" s="269" t="n"/>
      <c r="E53" s="270" t="n"/>
      <c r="F53" s="97" t="inlineStr">
        <is>
          <t>100 шт</t>
        </is>
      </c>
      <c r="G53" s="98" t="n">
        <v>0.18</v>
      </c>
      <c r="H53" s="99" t="n">
        <v>1</v>
      </c>
      <c r="I53" s="120" t="n">
        <v>0.18</v>
      </c>
      <c r="J53" s="98" t="n"/>
      <c r="K53" s="98" t="n"/>
      <c r="L53" s="98" t="n"/>
      <c r="M53" s="98" t="n"/>
      <c r="N53" s="98" t="n"/>
    </row>
    <row r="54" ht="19.35" customHeight="1">
      <c r="A54" s="100" t="n"/>
      <c r="B54" s="101" t="inlineStr">
        <is>
          <t>1</t>
        </is>
      </c>
      <c r="C54" s="102" t="inlineStr">
        <is>
          <t>ОТ</t>
        </is>
      </c>
      <c r="D54" s="269" t="n"/>
      <c r="E54" s="270" t="n"/>
      <c r="F54" s="103" t="n"/>
      <c r="G54" s="103" t="n"/>
      <c r="H54" s="103" t="n"/>
      <c r="I54" s="104" t="n"/>
      <c r="J54" s="105" t="n">
        <v>48.97</v>
      </c>
      <c r="K54" s="271" t="n">
        <v>1.2</v>
      </c>
      <c r="L54" s="105" t="n">
        <v>10.58</v>
      </c>
      <c r="M54" s="105" t="n">
        <v>71.26000000000001</v>
      </c>
      <c r="N54" s="105" t="n">
        <v>753.9299999999999</v>
      </c>
    </row>
    <row r="55" ht="19.35" customHeight="1">
      <c r="A55" s="100" t="n"/>
      <c r="B55" s="108" t="n"/>
      <c r="C55" s="102" t="inlineStr">
        <is>
          <t>ЗТ</t>
        </is>
      </c>
      <c r="D55" s="269" t="n"/>
      <c r="E55" s="270" t="n"/>
      <c r="F55" s="109" t="inlineStr">
        <is>
          <t>чел.-ч</t>
        </is>
      </c>
      <c r="G55" s="105" t="n">
        <v>5.21</v>
      </c>
      <c r="H55" s="271" t="n">
        <v>1.2</v>
      </c>
      <c r="I55" s="275" t="n">
        <v>1.12536</v>
      </c>
      <c r="J55" s="104" t="n"/>
      <c r="K55" s="104" t="n"/>
      <c r="L55" s="104" t="n"/>
      <c r="M55" s="104" t="n"/>
      <c r="N55" s="104" t="n"/>
    </row>
    <row r="56" ht="19.35" customHeight="1">
      <c r="A56" s="100" t="n"/>
      <c r="B56" s="108" t="n"/>
      <c r="C56" s="102" t="inlineStr">
        <is>
          <t>Итого по расценке</t>
        </is>
      </c>
      <c r="D56" s="269" t="n"/>
      <c r="E56" s="270" t="n"/>
      <c r="F56" s="103" t="n"/>
      <c r="G56" s="111" t="n"/>
      <c r="H56" s="111" t="n"/>
      <c r="I56" s="104" t="n"/>
      <c r="J56" s="105" t="n">
        <v>48.97</v>
      </c>
      <c r="K56" s="104" t="n"/>
      <c r="L56" s="105" t="n">
        <v>10.58</v>
      </c>
      <c r="M56" s="104" t="n"/>
      <c r="N56" s="112" t="n"/>
    </row>
    <row r="57" ht="19.35" customHeight="1">
      <c r="A57" s="100" t="n"/>
      <c r="B57" s="113" t="n"/>
      <c r="C57" s="102" t="inlineStr">
        <is>
          <t>ФОТ</t>
        </is>
      </c>
      <c r="D57" s="269" t="n"/>
      <c r="E57" s="270" t="n"/>
      <c r="F57" s="103" t="n"/>
      <c r="G57" s="111" t="n"/>
      <c r="H57" s="111" t="n"/>
      <c r="I57" s="104" t="n"/>
      <c r="J57" s="104" t="n"/>
      <c r="K57" s="104" t="n"/>
      <c r="L57" s="105" t="n">
        <v>10.58</v>
      </c>
      <c r="M57" s="104" t="n"/>
      <c r="N57" s="105" t="n">
        <v>753.9299999999999</v>
      </c>
    </row>
    <row r="58" ht="42" customHeight="1">
      <c r="A58" s="100" t="n"/>
      <c r="B58" s="114" t="inlineStr">
        <is>
          <t>Пр/812-001.4-1</t>
        </is>
      </c>
      <c r="C58" s="102" t="inlineStr">
        <is>
          <t>НР Земляные работы по другим видам работ (подготовительным, сопутствующим, укрепительным)</t>
        </is>
      </c>
      <c r="D58" s="269" t="n"/>
      <c r="E58" s="270" t="n"/>
      <c r="F58" s="109" t="inlineStr">
        <is>
          <t>%</t>
        </is>
      </c>
      <c r="G58" s="115" t="n">
        <v>89</v>
      </c>
      <c r="H58" s="116" t="n"/>
      <c r="I58" s="115" t="n">
        <v>89</v>
      </c>
      <c r="J58" s="104" t="n"/>
      <c r="K58" s="104" t="n"/>
      <c r="L58" s="105" t="n">
        <v>9.42</v>
      </c>
      <c r="M58" s="104" t="n"/>
      <c r="N58" s="123" t="n">
        <v>671</v>
      </c>
    </row>
    <row r="59" ht="42" customHeight="1">
      <c r="A59" s="100" t="n"/>
      <c r="B59" s="114" t="inlineStr">
        <is>
          <t>Пр/774-001.4</t>
        </is>
      </c>
      <c r="C59" s="102" t="inlineStr">
        <is>
          <t>СП Земляные работы по другим видам работ (подготовительным, сопутствующим, укрепительным)</t>
        </is>
      </c>
      <c r="D59" s="269" t="n"/>
      <c r="E59" s="270" t="n"/>
      <c r="F59" s="109" t="inlineStr">
        <is>
          <t>%</t>
        </is>
      </c>
      <c r="G59" s="115" t="n">
        <v>41</v>
      </c>
      <c r="H59" s="116" t="n"/>
      <c r="I59" s="115" t="n">
        <v>41</v>
      </c>
      <c r="J59" s="104" t="n"/>
      <c r="K59" s="104" t="n"/>
      <c r="L59" s="105" t="n">
        <v>4.34</v>
      </c>
      <c r="M59" s="104" t="n"/>
      <c r="N59" s="105" t="n">
        <v>309.11</v>
      </c>
    </row>
    <row r="60" ht="19.35" customHeight="1">
      <c r="A60" s="100" t="n"/>
      <c r="B60" s="113" t="n"/>
      <c r="C60" s="92" t="inlineStr">
        <is>
          <t>Всего по позиции</t>
        </is>
      </c>
      <c r="D60" s="269" t="n"/>
      <c r="E60" s="270" t="n"/>
      <c r="F60" s="104" t="n"/>
      <c r="G60" s="111" t="n"/>
      <c r="H60" s="111" t="n"/>
      <c r="I60" s="118" t="n"/>
      <c r="J60" s="118" t="n"/>
      <c r="K60" s="118" t="n"/>
      <c r="L60" s="120" t="n">
        <v>24.34</v>
      </c>
      <c r="M60" s="118" t="n"/>
      <c r="N60" s="98" t="n"/>
    </row>
    <row r="61" ht="55.35" customHeight="1">
      <c r="A61" s="92" t="inlineStr">
        <is>
          <t>3</t>
        </is>
      </c>
      <c r="B61" s="95" t="inlineStr">
        <is>
          <t>ФЕР01-02-099-04</t>
        </is>
      </c>
      <c r="C61" s="96" t="inlineStr">
        <is>
          <t>Валка деревьев мягких пород с корня, диаметр стволов: до 28 см</t>
        </is>
      </c>
      <c r="D61" s="269" t="n"/>
      <c r="E61" s="270" t="n"/>
      <c r="F61" s="97" t="inlineStr">
        <is>
          <t>100 шт</t>
        </is>
      </c>
      <c r="G61" s="98" t="n">
        <v>0.08</v>
      </c>
      <c r="H61" s="99" t="n">
        <v>1</v>
      </c>
      <c r="I61" s="120" t="n">
        <v>0.08</v>
      </c>
      <c r="J61" s="98" t="n"/>
      <c r="K61" s="98" t="n"/>
      <c r="L61" s="98" t="n"/>
      <c r="M61" s="98" t="n"/>
      <c r="N61" s="98" t="n"/>
    </row>
    <row r="62" ht="19.35" customHeight="1">
      <c r="A62" s="100" t="n"/>
      <c r="B62" s="101" t="inlineStr">
        <is>
          <t>1</t>
        </is>
      </c>
      <c r="C62" s="102" t="inlineStr">
        <is>
          <t>ОТ</t>
        </is>
      </c>
      <c r="D62" s="269" t="n"/>
      <c r="E62" s="270" t="n"/>
      <c r="F62" s="103" t="n"/>
      <c r="G62" s="103" t="n"/>
      <c r="H62" s="103" t="n"/>
      <c r="I62" s="104" t="n"/>
      <c r="J62" s="105" t="n">
        <v>94.94</v>
      </c>
      <c r="K62" s="271" t="n">
        <v>1.2</v>
      </c>
      <c r="L62" s="105" t="n">
        <v>9.109999999999999</v>
      </c>
      <c r="M62" s="105" t="n">
        <v>71.26000000000001</v>
      </c>
      <c r="N62" s="105" t="n">
        <v>649.1799999999999</v>
      </c>
    </row>
    <row r="63" ht="19.35" customHeight="1">
      <c r="A63" s="100" t="n"/>
      <c r="B63" s="108" t="n"/>
      <c r="C63" s="102" t="inlineStr">
        <is>
          <t>ЗТ</t>
        </is>
      </c>
      <c r="D63" s="269" t="n"/>
      <c r="E63" s="270" t="n"/>
      <c r="F63" s="109" t="inlineStr">
        <is>
          <t>чел.-ч</t>
        </is>
      </c>
      <c r="G63" s="274" t="n">
        <v>10.1</v>
      </c>
      <c r="H63" s="271" t="n">
        <v>1.2</v>
      </c>
      <c r="I63" s="273" t="n">
        <v>0.9696</v>
      </c>
      <c r="J63" s="104" t="n"/>
      <c r="K63" s="104" t="n"/>
      <c r="L63" s="104" t="n"/>
      <c r="M63" s="104" t="n"/>
      <c r="N63" s="104" t="n"/>
    </row>
    <row r="64" ht="19.35" customHeight="1">
      <c r="A64" s="100" t="n"/>
      <c r="B64" s="108" t="n"/>
      <c r="C64" s="102" t="inlineStr">
        <is>
          <t>Итого по расценке</t>
        </is>
      </c>
      <c r="D64" s="269" t="n"/>
      <c r="E64" s="270" t="n"/>
      <c r="F64" s="103" t="n"/>
      <c r="G64" s="111" t="n"/>
      <c r="H64" s="111" t="n"/>
      <c r="I64" s="104" t="n"/>
      <c r="J64" s="105" t="n">
        <v>94.94</v>
      </c>
      <c r="K64" s="104" t="n"/>
      <c r="L64" s="105" t="n">
        <v>9.109999999999999</v>
      </c>
      <c r="M64" s="104" t="n"/>
      <c r="N64" s="112" t="n"/>
    </row>
    <row r="65" ht="19.35" customHeight="1">
      <c r="A65" s="100" t="n"/>
      <c r="B65" s="113" t="n"/>
      <c r="C65" s="102" t="inlineStr">
        <is>
          <t>ФОТ</t>
        </is>
      </c>
      <c r="D65" s="269" t="n"/>
      <c r="E65" s="270" t="n"/>
      <c r="F65" s="103" t="n"/>
      <c r="G65" s="111" t="n"/>
      <c r="H65" s="111" t="n"/>
      <c r="I65" s="104" t="n"/>
      <c r="J65" s="104" t="n"/>
      <c r="K65" s="104" t="n"/>
      <c r="L65" s="105" t="n">
        <v>9.109999999999999</v>
      </c>
      <c r="M65" s="104" t="n"/>
      <c r="N65" s="105" t="n">
        <v>649.1799999999999</v>
      </c>
    </row>
    <row r="66" ht="42" customHeight="1">
      <c r="A66" s="100" t="n"/>
      <c r="B66" s="114" t="inlineStr">
        <is>
          <t>Пр/812-001.4-1</t>
        </is>
      </c>
      <c r="C66" s="102" t="inlineStr">
        <is>
          <t>НР Земляные работы по другим видам работ (подготовительным, сопутствующим, укрепительным)</t>
        </is>
      </c>
      <c r="D66" s="269" t="n"/>
      <c r="E66" s="270" t="n"/>
      <c r="F66" s="109" t="inlineStr">
        <is>
          <t>%</t>
        </is>
      </c>
      <c r="G66" s="115" t="n">
        <v>89</v>
      </c>
      <c r="H66" s="116" t="n"/>
      <c r="I66" s="115" t="n">
        <v>89</v>
      </c>
      <c r="J66" s="104" t="n"/>
      <c r="K66" s="104" t="n"/>
      <c r="L66" s="105" t="n">
        <v>8.109999999999999</v>
      </c>
      <c r="M66" s="104" t="n"/>
      <c r="N66" s="123" t="n">
        <v>577.77</v>
      </c>
    </row>
    <row r="67" ht="42" customHeight="1">
      <c r="A67" s="100" t="n"/>
      <c r="B67" s="114" t="inlineStr">
        <is>
          <t>Пр/774-001.4</t>
        </is>
      </c>
      <c r="C67" s="102" t="inlineStr">
        <is>
          <t>СП Земляные работы по другим видам работ (подготовительным, сопутствующим, укрепительным)</t>
        </is>
      </c>
      <c r="D67" s="269" t="n"/>
      <c r="E67" s="270" t="n"/>
      <c r="F67" s="109" t="inlineStr">
        <is>
          <t>%</t>
        </is>
      </c>
      <c r="G67" s="115" t="n">
        <v>41</v>
      </c>
      <c r="H67" s="116" t="n"/>
      <c r="I67" s="115" t="n">
        <v>41</v>
      </c>
      <c r="J67" s="104" t="n"/>
      <c r="K67" s="104" t="n"/>
      <c r="L67" s="105" t="n">
        <v>3.74</v>
      </c>
      <c r="M67" s="104" t="n"/>
      <c r="N67" s="105" t="n">
        <v>266.16</v>
      </c>
    </row>
    <row r="68" ht="19.35" customHeight="1">
      <c r="A68" s="100" t="n"/>
      <c r="B68" s="113" t="n"/>
      <c r="C68" s="92" t="inlineStr">
        <is>
          <t>Всего по позиции</t>
        </is>
      </c>
      <c r="D68" s="269" t="n"/>
      <c r="E68" s="270" t="n"/>
      <c r="F68" s="104" t="n"/>
      <c r="G68" s="111" t="n"/>
      <c r="H68" s="111" t="n"/>
      <c r="I68" s="118" t="n"/>
      <c r="J68" s="118" t="n"/>
      <c r="K68" s="118" t="n"/>
      <c r="L68" s="120" t="n">
        <v>20.96</v>
      </c>
      <c r="M68" s="118" t="n"/>
      <c r="N68" s="98" t="n"/>
    </row>
    <row r="69" ht="55.35" customHeight="1">
      <c r="A69" s="92" t="inlineStr">
        <is>
          <t>4</t>
        </is>
      </c>
      <c r="B69" s="95" t="inlineStr">
        <is>
          <t>ФЕР01-02-099-05</t>
        </is>
      </c>
      <c r="C69" s="96" t="inlineStr">
        <is>
          <t>Валка деревьев мягких пород с корня, диаметр стволов: до 32 см</t>
        </is>
      </c>
      <c r="D69" s="269" t="n"/>
      <c r="E69" s="270" t="n"/>
      <c r="F69" s="97" t="inlineStr">
        <is>
          <t>100 шт</t>
        </is>
      </c>
      <c r="G69" s="98" t="n">
        <v>0.01</v>
      </c>
      <c r="H69" s="99" t="n">
        <v>1</v>
      </c>
      <c r="I69" s="120" t="n">
        <v>0.01</v>
      </c>
      <c r="J69" s="98" t="n"/>
      <c r="K69" s="98" t="n"/>
      <c r="L69" s="98" t="n"/>
      <c r="M69" s="98" t="n"/>
      <c r="N69" s="98" t="n"/>
    </row>
    <row r="70" ht="19.35" customHeight="1">
      <c r="A70" s="100" t="n"/>
      <c r="B70" s="101" t="inlineStr">
        <is>
          <t>1</t>
        </is>
      </c>
      <c r="C70" s="102" t="inlineStr">
        <is>
          <t>ОТ</t>
        </is>
      </c>
      <c r="D70" s="269" t="n"/>
      <c r="E70" s="270" t="n"/>
      <c r="F70" s="103" t="n"/>
      <c r="G70" s="103" t="n"/>
      <c r="H70" s="103" t="n"/>
      <c r="I70" s="104" t="n"/>
      <c r="J70" s="105" t="n">
        <v>125.96</v>
      </c>
      <c r="K70" s="271" t="n">
        <v>1.2</v>
      </c>
      <c r="L70" s="105" t="n">
        <v>1.51</v>
      </c>
      <c r="M70" s="105" t="n">
        <v>71.26000000000001</v>
      </c>
      <c r="N70" s="105" t="n">
        <v>107.6</v>
      </c>
    </row>
    <row r="71" ht="19.35" customHeight="1">
      <c r="A71" s="100" t="n"/>
      <c r="B71" s="108" t="n"/>
      <c r="C71" s="102" t="inlineStr">
        <is>
          <t>ЗТ</t>
        </is>
      </c>
      <c r="D71" s="269" t="n"/>
      <c r="E71" s="270" t="n"/>
      <c r="F71" s="109" t="inlineStr">
        <is>
          <t>чел.-ч</t>
        </is>
      </c>
      <c r="G71" s="274" t="n">
        <v>13.4</v>
      </c>
      <c r="H71" s="271" t="n">
        <v>1.2</v>
      </c>
      <c r="I71" s="273" t="n">
        <v>0.1608</v>
      </c>
      <c r="J71" s="104" t="n"/>
      <c r="K71" s="104" t="n"/>
      <c r="L71" s="104" t="n"/>
      <c r="M71" s="104" t="n"/>
      <c r="N71" s="104" t="n"/>
    </row>
    <row r="72" ht="19.35" customHeight="1">
      <c r="A72" s="100" t="n"/>
      <c r="B72" s="108" t="n"/>
      <c r="C72" s="102" t="inlineStr">
        <is>
          <t>Итого по расценке</t>
        </is>
      </c>
      <c r="D72" s="269" t="n"/>
      <c r="E72" s="270" t="n"/>
      <c r="F72" s="103" t="n"/>
      <c r="G72" s="111" t="n"/>
      <c r="H72" s="111" t="n"/>
      <c r="I72" s="104" t="n"/>
      <c r="J72" s="105" t="n">
        <v>125.96</v>
      </c>
      <c r="K72" s="104" t="n"/>
      <c r="L72" s="105" t="n">
        <v>1.51</v>
      </c>
      <c r="M72" s="104" t="n"/>
      <c r="N72" s="112" t="n"/>
    </row>
    <row r="73" ht="19.35" customHeight="1">
      <c r="A73" s="100" t="n"/>
      <c r="B73" s="113" t="n"/>
      <c r="C73" s="102" t="inlineStr">
        <is>
          <t>ФОТ</t>
        </is>
      </c>
      <c r="D73" s="269" t="n"/>
      <c r="E73" s="270" t="n"/>
      <c r="F73" s="103" t="n"/>
      <c r="G73" s="111" t="n"/>
      <c r="H73" s="111" t="n"/>
      <c r="I73" s="104" t="n"/>
      <c r="J73" s="104" t="n"/>
      <c r="K73" s="104" t="n"/>
      <c r="L73" s="105" t="n">
        <v>1.51</v>
      </c>
      <c r="M73" s="104" t="n"/>
      <c r="N73" s="105" t="n">
        <v>107.6</v>
      </c>
    </row>
    <row r="74" ht="42" customHeight="1">
      <c r="A74" s="100" t="n"/>
      <c r="B74" s="114" t="inlineStr">
        <is>
          <t>Пр/812-001.4-1</t>
        </is>
      </c>
      <c r="C74" s="102" t="inlineStr">
        <is>
          <t>НР Земляные работы по другим видам работ (подготовительным, сопутствующим, укрепительным)</t>
        </is>
      </c>
      <c r="D74" s="269" t="n"/>
      <c r="E74" s="270" t="n"/>
      <c r="F74" s="109" t="inlineStr">
        <is>
          <t>%</t>
        </is>
      </c>
      <c r="G74" s="115" t="n">
        <v>89</v>
      </c>
      <c r="H74" s="116" t="n"/>
      <c r="I74" s="115" t="n">
        <v>89</v>
      </c>
      <c r="J74" s="104" t="n"/>
      <c r="K74" s="104" t="n"/>
      <c r="L74" s="105" t="n">
        <v>1.34</v>
      </c>
      <c r="M74" s="104" t="n"/>
      <c r="N74" s="123" t="n">
        <v>95.76000000000001</v>
      </c>
    </row>
    <row r="75" ht="42" customHeight="1">
      <c r="A75" s="100" t="n"/>
      <c r="B75" s="114" t="inlineStr">
        <is>
          <t>Пр/774-001.4</t>
        </is>
      </c>
      <c r="C75" s="102" t="inlineStr">
        <is>
          <t>СП Земляные работы по другим видам работ (подготовительным, сопутствующим, укрепительным)</t>
        </is>
      </c>
      <c r="D75" s="269" t="n"/>
      <c r="E75" s="270" t="n"/>
      <c r="F75" s="109" t="inlineStr">
        <is>
          <t>%</t>
        </is>
      </c>
      <c r="G75" s="115" t="n">
        <v>41</v>
      </c>
      <c r="H75" s="116" t="n"/>
      <c r="I75" s="115" t="n">
        <v>41</v>
      </c>
      <c r="J75" s="104" t="n"/>
      <c r="K75" s="104" t="n"/>
      <c r="L75" s="105" t="n">
        <v>0.62</v>
      </c>
      <c r="M75" s="104" t="n"/>
      <c r="N75" s="105" t="n">
        <v>44.12</v>
      </c>
    </row>
    <row r="76" ht="19.35" customHeight="1">
      <c r="A76" s="100" t="n"/>
      <c r="B76" s="113" t="n"/>
      <c r="C76" s="92" t="inlineStr">
        <is>
          <t>Всего по позиции</t>
        </is>
      </c>
      <c r="D76" s="269" t="n"/>
      <c r="E76" s="270" t="n"/>
      <c r="F76" s="104" t="n"/>
      <c r="G76" s="111" t="n"/>
      <c r="H76" s="111" t="n"/>
      <c r="I76" s="118" t="n"/>
      <c r="J76" s="118" t="n"/>
      <c r="K76" s="118" t="n"/>
      <c r="L76" s="120" t="n">
        <v>3.47</v>
      </c>
      <c r="M76" s="118" t="n"/>
      <c r="N76" s="98" t="n"/>
    </row>
    <row r="77" ht="55.35" customHeight="1">
      <c r="A77" s="92" t="inlineStr">
        <is>
          <t>5</t>
        </is>
      </c>
      <c r="B77" s="95" t="inlineStr">
        <is>
          <t>ФЕР01-02-099-07</t>
        </is>
      </c>
      <c r="C77" s="96" t="inlineStr">
        <is>
          <t>Валка деревьев твердых пород и лиственницы с корня, диаметр стволов: до 16 см</t>
        </is>
      </c>
      <c r="D77" s="269" t="n"/>
      <c r="E77" s="270" t="n"/>
      <c r="F77" s="97" t="inlineStr">
        <is>
          <t>100 шт</t>
        </is>
      </c>
      <c r="G77" s="98" t="n">
        <v>0.06</v>
      </c>
      <c r="H77" s="99" t="n">
        <v>1</v>
      </c>
      <c r="I77" s="120" t="n">
        <v>0.06</v>
      </c>
      <c r="J77" s="98" t="n"/>
      <c r="K77" s="98" t="n"/>
      <c r="L77" s="98" t="n"/>
      <c r="M77" s="98" t="n"/>
      <c r="N77" s="98" t="n"/>
    </row>
    <row r="78" ht="19.35" customHeight="1">
      <c r="A78" s="100" t="n"/>
      <c r="B78" s="101" t="inlineStr">
        <is>
          <t>1</t>
        </is>
      </c>
      <c r="C78" s="102" t="inlineStr">
        <is>
          <t>ОТ</t>
        </is>
      </c>
      <c r="D78" s="269" t="n"/>
      <c r="E78" s="270" t="n"/>
      <c r="F78" s="103" t="n"/>
      <c r="G78" s="103" t="n"/>
      <c r="H78" s="103" t="n"/>
      <c r="I78" s="104" t="n"/>
      <c r="J78" s="105" t="n">
        <v>59.22</v>
      </c>
      <c r="K78" s="271" t="n">
        <v>1.2</v>
      </c>
      <c r="L78" s="105" t="n">
        <v>4.26</v>
      </c>
      <c r="M78" s="105" t="n">
        <v>71.26000000000001</v>
      </c>
      <c r="N78" s="105" t="n">
        <v>303.57</v>
      </c>
    </row>
    <row r="79" ht="19.35" customHeight="1">
      <c r="A79" s="100" t="n"/>
      <c r="B79" s="108" t="n"/>
      <c r="C79" s="102" t="inlineStr">
        <is>
          <t>ЗТ</t>
        </is>
      </c>
      <c r="D79" s="269" t="n"/>
      <c r="E79" s="270" t="n"/>
      <c r="F79" s="109" t="inlineStr">
        <is>
          <t>чел.-ч</t>
        </is>
      </c>
      <c r="G79" s="274" t="n">
        <v>6.3</v>
      </c>
      <c r="H79" s="271" t="n">
        <v>1.2</v>
      </c>
      <c r="I79" s="273" t="n">
        <v>0.4536</v>
      </c>
      <c r="J79" s="104" t="n"/>
      <c r="K79" s="104" t="n"/>
      <c r="L79" s="104" t="n"/>
      <c r="M79" s="104" t="n"/>
      <c r="N79" s="104" t="n"/>
    </row>
    <row r="80" ht="19.35" customHeight="1">
      <c r="A80" s="100" t="n"/>
      <c r="B80" s="108" t="n"/>
      <c r="C80" s="102" t="inlineStr">
        <is>
          <t>Итого по расценке</t>
        </is>
      </c>
      <c r="D80" s="269" t="n"/>
      <c r="E80" s="270" t="n"/>
      <c r="F80" s="103" t="n"/>
      <c r="G80" s="111" t="n"/>
      <c r="H80" s="111" t="n"/>
      <c r="I80" s="104" t="n"/>
      <c r="J80" s="105" t="n">
        <v>59.22</v>
      </c>
      <c r="K80" s="104" t="n"/>
      <c r="L80" s="105" t="n">
        <v>4.26</v>
      </c>
      <c r="M80" s="104" t="n"/>
      <c r="N80" s="112" t="n"/>
    </row>
    <row r="81" ht="19.35" customHeight="1">
      <c r="A81" s="100" t="n"/>
      <c r="B81" s="113" t="n"/>
      <c r="C81" s="102" t="inlineStr">
        <is>
          <t>ФОТ</t>
        </is>
      </c>
      <c r="D81" s="269" t="n"/>
      <c r="E81" s="270" t="n"/>
      <c r="F81" s="103" t="n"/>
      <c r="G81" s="111" t="n"/>
      <c r="H81" s="111" t="n"/>
      <c r="I81" s="104" t="n"/>
      <c r="J81" s="104" t="n"/>
      <c r="K81" s="104" t="n"/>
      <c r="L81" s="105" t="n">
        <v>4.26</v>
      </c>
      <c r="M81" s="104" t="n"/>
      <c r="N81" s="105" t="n">
        <v>303.57</v>
      </c>
    </row>
    <row r="82" ht="42" customHeight="1">
      <c r="A82" s="100" t="n"/>
      <c r="B82" s="114" t="inlineStr">
        <is>
          <t>Пр/812-001.4-1</t>
        </is>
      </c>
      <c r="C82" s="102" t="inlineStr">
        <is>
          <t>НР Земляные работы по другим видам работ (подготовительным, сопутствующим, укрепительным)</t>
        </is>
      </c>
      <c r="D82" s="269" t="n"/>
      <c r="E82" s="270" t="n"/>
      <c r="F82" s="109" t="inlineStr">
        <is>
          <t>%</t>
        </is>
      </c>
      <c r="G82" s="115" t="n">
        <v>89</v>
      </c>
      <c r="H82" s="116" t="n"/>
      <c r="I82" s="115" t="n">
        <v>89</v>
      </c>
      <c r="J82" s="104" t="n"/>
      <c r="K82" s="104" t="n"/>
      <c r="L82" s="105" t="n">
        <v>3.79</v>
      </c>
      <c r="M82" s="104" t="n"/>
      <c r="N82" s="123" t="n">
        <v>270.18</v>
      </c>
    </row>
    <row r="83" ht="42" customHeight="1">
      <c r="A83" s="100" t="n"/>
      <c r="B83" s="114" t="inlineStr">
        <is>
          <t>Пр/774-001.4</t>
        </is>
      </c>
      <c r="C83" s="102" t="inlineStr">
        <is>
          <t>СП Земляные работы по другим видам работ (подготовительным, сопутствующим, укрепительным)</t>
        </is>
      </c>
      <c r="D83" s="269" t="n"/>
      <c r="E83" s="270" t="n"/>
      <c r="F83" s="109" t="inlineStr">
        <is>
          <t>%</t>
        </is>
      </c>
      <c r="G83" s="115" t="n">
        <v>41</v>
      </c>
      <c r="H83" s="116" t="n"/>
      <c r="I83" s="115" t="n">
        <v>41</v>
      </c>
      <c r="J83" s="104" t="n"/>
      <c r="K83" s="104" t="n"/>
      <c r="L83" s="105" t="n">
        <v>1.75</v>
      </c>
      <c r="M83" s="104" t="n"/>
      <c r="N83" s="105" t="n">
        <v>124.46</v>
      </c>
    </row>
    <row r="84" ht="19.35" customHeight="1">
      <c r="A84" s="100" t="n"/>
      <c r="B84" s="113" t="n"/>
      <c r="C84" s="92" t="inlineStr">
        <is>
          <t>Всего по позиции</t>
        </is>
      </c>
      <c r="D84" s="269" t="n"/>
      <c r="E84" s="270" t="n"/>
      <c r="F84" s="104" t="n"/>
      <c r="G84" s="111" t="n"/>
      <c r="H84" s="111" t="n"/>
      <c r="I84" s="118" t="n"/>
      <c r="J84" s="118" t="n"/>
      <c r="K84" s="118" t="n"/>
      <c r="L84" s="120" t="n">
        <v>9.800000000000001</v>
      </c>
      <c r="M84" s="118" t="n"/>
      <c r="N84" s="98" t="n"/>
    </row>
    <row r="85" ht="55.35" customHeight="1">
      <c r="A85" s="92" t="inlineStr">
        <is>
          <t>6</t>
        </is>
      </c>
      <c r="B85" s="95" t="inlineStr">
        <is>
          <t>ФЕР01-02-099-10</t>
        </is>
      </c>
      <c r="C85" s="96" t="inlineStr">
        <is>
          <t>Валка деревьев твердых пород и лиственницы с корня, диаметр стволов: до 28 см</t>
        </is>
      </c>
      <c r="D85" s="269" t="n"/>
      <c r="E85" s="270" t="n"/>
      <c r="F85" s="97" t="inlineStr">
        <is>
          <t>100 шт</t>
        </is>
      </c>
      <c r="G85" s="98" t="n">
        <v>0.03</v>
      </c>
      <c r="H85" s="99" t="n">
        <v>1</v>
      </c>
      <c r="I85" s="120" t="n">
        <v>0.03</v>
      </c>
      <c r="J85" s="98" t="n"/>
      <c r="K85" s="98" t="n"/>
      <c r="L85" s="98" t="n"/>
      <c r="M85" s="98" t="n"/>
      <c r="N85" s="98" t="n"/>
    </row>
    <row r="86" ht="19.35" customHeight="1">
      <c r="A86" s="100" t="n"/>
      <c r="B86" s="101" t="inlineStr">
        <is>
          <t>1</t>
        </is>
      </c>
      <c r="C86" s="102" t="inlineStr">
        <is>
          <t>ОТ</t>
        </is>
      </c>
      <c r="D86" s="269" t="n"/>
      <c r="E86" s="270" t="n"/>
      <c r="F86" s="103" t="n"/>
      <c r="G86" s="103" t="n"/>
      <c r="H86" s="103" t="n"/>
      <c r="I86" s="104" t="n"/>
      <c r="J86" s="105" t="n">
        <v>115.62</v>
      </c>
      <c r="K86" s="271" t="n">
        <v>1.2</v>
      </c>
      <c r="L86" s="105" t="n">
        <v>4.16</v>
      </c>
      <c r="M86" s="105" t="n">
        <v>71.26000000000001</v>
      </c>
      <c r="N86" s="105" t="n">
        <v>296.44</v>
      </c>
    </row>
    <row r="87" ht="19.35" customHeight="1">
      <c r="A87" s="100" t="n"/>
      <c r="B87" s="108" t="n"/>
      <c r="C87" s="102" t="inlineStr">
        <is>
          <t>ЗТ</t>
        </is>
      </c>
      <c r="D87" s="269" t="n"/>
      <c r="E87" s="270" t="n"/>
      <c r="F87" s="109" t="inlineStr">
        <is>
          <t>чел.-ч</t>
        </is>
      </c>
      <c r="G87" s="274" t="n">
        <v>12.3</v>
      </c>
      <c r="H87" s="271" t="n">
        <v>1.2</v>
      </c>
      <c r="I87" s="273" t="n">
        <v>0.4428</v>
      </c>
      <c r="J87" s="104" t="n"/>
      <c r="K87" s="104" t="n"/>
      <c r="L87" s="104" t="n"/>
      <c r="M87" s="104" t="n"/>
      <c r="N87" s="104" t="n"/>
    </row>
    <row r="88" ht="19.35" customHeight="1">
      <c r="A88" s="100" t="n"/>
      <c r="B88" s="108" t="n"/>
      <c r="C88" s="102" t="inlineStr">
        <is>
          <t>Итого по расценке</t>
        </is>
      </c>
      <c r="D88" s="269" t="n"/>
      <c r="E88" s="270" t="n"/>
      <c r="F88" s="103" t="n"/>
      <c r="G88" s="111" t="n"/>
      <c r="H88" s="111" t="n"/>
      <c r="I88" s="104" t="n"/>
      <c r="J88" s="105" t="n">
        <v>115.62</v>
      </c>
      <c r="K88" s="104" t="n"/>
      <c r="L88" s="105" t="n">
        <v>4.16</v>
      </c>
      <c r="M88" s="104" t="n"/>
      <c r="N88" s="112" t="n"/>
    </row>
    <row r="89" ht="19.35" customHeight="1">
      <c r="A89" s="100" t="n"/>
      <c r="B89" s="113" t="n"/>
      <c r="C89" s="102" t="inlineStr">
        <is>
          <t>ФОТ</t>
        </is>
      </c>
      <c r="D89" s="269" t="n"/>
      <c r="E89" s="270" t="n"/>
      <c r="F89" s="103" t="n"/>
      <c r="G89" s="111" t="n"/>
      <c r="H89" s="111" t="n"/>
      <c r="I89" s="104" t="n"/>
      <c r="J89" s="104" t="n"/>
      <c r="K89" s="104" t="n"/>
      <c r="L89" s="105" t="n">
        <v>4.16</v>
      </c>
      <c r="M89" s="104" t="n"/>
      <c r="N89" s="105" t="n">
        <v>296.44</v>
      </c>
    </row>
    <row r="90" ht="42" customHeight="1">
      <c r="A90" s="100" t="n"/>
      <c r="B90" s="114" t="inlineStr">
        <is>
          <t>Пр/812-001.4-1</t>
        </is>
      </c>
      <c r="C90" s="102" t="inlineStr">
        <is>
          <t>НР Земляные работы по другим видам работ (подготовительным, сопутствующим, укрепительным)</t>
        </is>
      </c>
      <c r="D90" s="269" t="n"/>
      <c r="E90" s="270" t="n"/>
      <c r="F90" s="109" t="inlineStr">
        <is>
          <t>%</t>
        </is>
      </c>
      <c r="G90" s="115" t="n">
        <v>89</v>
      </c>
      <c r="H90" s="116" t="n"/>
      <c r="I90" s="115" t="n">
        <v>89</v>
      </c>
      <c r="J90" s="104" t="n"/>
      <c r="K90" s="104" t="n"/>
      <c r="L90" s="105" t="n">
        <v>3.7</v>
      </c>
      <c r="M90" s="104" t="n"/>
      <c r="N90" s="123" t="n">
        <v>263.83</v>
      </c>
    </row>
    <row r="91" ht="42" customHeight="1">
      <c r="A91" s="100" t="n"/>
      <c r="B91" s="114" t="inlineStr">
        <is>
          <t>Пр/774-001.4</t>
        </is>
      </c>
      <c r="C91" s="102" t="inlineStr">
        <is>
          <t>СП Земляные работы по другим видам работ (подготовительным, сопутствующим, укрепительным)</t>
        </is>
      </c>
      <c r="D91" s="269" t="n"/>
      <c r="E91" s="270" t="n"/>
      <c r="F91" s="109" t="inlineStr">
        <is>
          <t>%</t>
        </is>
      </c>
      <c r="G91" s="115" t="n">
        <v>41</v>
      </c>
      <c r="H91" s="116" t="n"/>
      <c r="I91" s="115" t="n">
        <v>41</v>
      </c>
      <c r="J91" s="104" t="n"/>
      <c r="K91" s="104" t="n"/>
      <c r="L91" s="105" t="n">
        <v>1.71</v>
      </c>
      <c r="M91" s="104" t="n"/>
      <c r="N91" s="105" t="n">
        <v>121.54</v>
      </c>
    </row>
    <row r="92" ht="19.35" customHeight="1">
      <c r="A92" s="100" t="n"/>
      <c r="B92" s="113" t="n"/>
      <c r="C92" s="92" t="inlineStr">
        <is>
          <t>Всего по позиции</t>
        </is>
      </c>
      <c r="D92" s="269" t="n"/>
      <c r="E92" s="270" t="n"/>
      <c r="F92" s="104" t="n"/>
      <c r="G92" s="111" t="n"/>
      <c r="H92" s="111" t="n"/>
      <c r="I92" s="118" t="n"/>
      <c r="J92" s="118" t="n"/>
      <c r="K92" s="118" t="n"/>
      <c r="L92" s="120" t="n">
        <v>9.57</v>
      </c>
      <c r="M92" s="118" t="n"/>
      <c r="N92" s="98" t="n"/>
    </row>
    <row r="93" ht="68.65000000000001" customHeight="1">
      <c r="A93" s="92" t="inlineStr">
        <is>
          <t>7</t>
        </is>
      </c>
      <c r="B93" s="95" t="inlineStr">
        <is>
          <t>ФЕР01-02-100-01</t>
        </is>
      </c>
      <c r="C93" s="9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269" t="n"/>
      <c r="E93" s="270" t="n"/>
      <c r="F93" s="97" t="inlineStr">
        <is>
          <t>100 шт</t>
        </is>
      </c>
      <c r="G93" s="98" t="n">
        <v>0.24</v>
      </c>
      <c r="H93" s="99" t="n">
        <v>1</v>
      </c>
      <c r="I93" s="120" t="n">
        <v>0.24</v>
      </c>
      <c r="J93" s="98" t="n"/>
      <c r="K93" s="98" t="n"/>
      <c r="L93" s="98" t="n"/>
      <c r="M93" s="98" t="n"/>
      <c r="N93" s="98" t="n"/>
    </row>
    <row r="94" ht="19.35" customHeight="1">
      <c r="A94" s="100" t="n"/>
      <c r="B94" s="101" t="inlineStr">
        <is>
          <t>1</t>
        </is>
      </c>
      <c r="C94" s="102" t="inlineStr">
        <is>
          <t>ОТ</t>
        </is>
      </c>
      <c r="D94" s="269" t="n"/>
      <c r="E94" s="270" t="n"/>
      <c r="F94" s="103" t="n"/>
      <c r="G94" s="103" t="n"/>
      <c r="H94" s="103" t="n"/>
      <c r="I94" s="104" t="n"/>
      <c r="J94" s="105" t="n">
        <v>115.44</v>
      </c>
      <c r="K94" s="271" t="n">
        <v>1.2</v>
      </c>
      <c r="L94" s="105" t="n">
        <v>33.25</v>
      </c>
      <c r="M94" s="105" t="n">
        <v>71.26000000000001</v>
      </c>
      <c r="N94" s="107" t="n">
        <v>2369.4</v>
      </c>
    </row>
    <row r="95" ht="19.35" customHeight="1">
      <c r="A95" s="100" t="n"/>
      <c r="B95" s="101" t="inlineStr">
        <is>
          <t>2</t>
        </is>
      </c>
      <c r="C95" s="102" t="inlineStr">
        <is>
          <t>ЭМ</t>
        </is>
      </c>
      <c r="D95" s="269" t="n"/>
      <c r="E95" s="270" t="n"/>
      <c r="F95" s="103" t="n"/>
      <c r="G95" s="103" t="n"/>
      <c r="H95" s="103" t="n"/>
      <c r="I95" s="104" t="n"/>
      <c r="J95" s="105" t="n">
        <v>655.4299999999999</v>
      </c>
      <c r="K95" s="271" t="n">
        <v>1.2</v>
      </c>
      <c r="L95" s="105" t="n">
        <v>188.76</v>
      </c>
      <c r="M95" s="104" t="n"/>
      <c r="N95" s="104" t="n"/>
    </row>
    <row r="96" ht="19.35" customHeight="1">
      <c r="A96" s="100" t="n"/>
      <c r="B96" s="101" t="inlineStr">
        <is>
          <t>3</t>
        </is>
      </c>
      <c r="C96" s="102" t="inlineStr">
        <is>
          <t>в т.ч. ОТм</t>
        </is>
      </c>
      <c r="D96" s="269" t="n"/>
      <c r="E96" s="270" t="n"/>
      <c r="F96" s="103" t="n"/>
      <c r="G96" s="103" t="n"/>
      <c r="H96" s="103" t="n"/>
      <c r="I96" s="104" t="n"/>
      <c r="J96" s="105" t="n">
        <v>114.62</v>
      </c>
      <c r="K96" s="271" t="n">
        <v>1.2</v>
      </c>
      <c r="L96" s="105" t="n">
        <v>33.01</v>
      </c>
      <c r="M96" s="105" t="n">
        <v>71.26000000000001</v>
      </c>
      <c r="N96" s="107" t="n">
        <v>2352.29</v>
      </c>
    </row>
    <row r="97" ht="19.35" customHeight="1">
      <c r="A97" s="100" t="n"/>
      <c r="B97" s="108" t="n"/>
      <c r="C97" s="102" t="inlineStr">
        <is>
          <t>ЗТ</t>
        </is>
      </c>
      <c r="D97" s="269" t="n"/>
      <c r="E97" s="270" t="n"/>
      <c r="F97" s="109" t="inlineStr">
        <is>
          <t>чел.-ч</t>
        </is>
      </c>
      <c r="G97" s="274" t="n">
        <v>14.8</v>
      </c>
      <c r="H97" s="271" t="n">
        <v>1.2</v>
      </c>
      <c r="I97" s="273" t="n">
        <v>4.2624</v>
      </c>
      <c r="J97" s="104" t="n"/>
      <c r="K97" s="104" t="n"/>
      <c r="L97" s="104" t="n"/>
      <c r="M97" s="104" t="n"/>
      <c r="N97" s="104" t="n"/>
    </row>
    <row r="98" ht="19.35" customHeight="1">
      <c r="A98" s="100" t="n"/>
      <c r="B98" s="108" t="n"/>
      <c r="C98" s="102" t="inlineStr">
        <is>
          <t>ЗТм</t>
        </is>
      </c>
      <c r="D98" s="269" t="n"/>
      <c r="E98" s="270" t="n"/>
      <c r="F98" s="109" t="inlineStr">
        <is>
          <t>чел.-ч</t>
        </is>
      </c>
      <c r="G98" s="105" t="n">
        <v>8.49</v>
      </c>
      <c r="H98" s="271" t="n">
        <v>1.2</v>
      </c>
      <c r="I98" s="275" t="n">
        <v>2.44512</v>
      </c>
      <c r="J98" s="104" t="n"/>
      <c r="K98" s="104" t="n"/>
      <c r="L98" s="104" t="n"/>
      <c r="M98" s="104" t="n"/>
      <c r="N98" s="104" t="n"/>
    </row>
    <row r="99" ht="19.35" customHeight="1">
      <c r="A99" s="100" t="n"/>
      <c r="B99" s="108" t="n"/>
      <c r="C99" s="102" t="inlineStr">
        <is>
          <t>Итого по расценке</t>
        </is>
      </c>
      <c r="D99" s="269" t="n"/>
      <c r="E99" s="270" t="n"/>
      <c r="F99" s="103" t="n"/>
      <c r="G99" s="111" t="n"/>
      <c r="H99" s="111" t="n"/>
      <c r="I99" s="104" t="n"/>
      <c r="J99" s="105" t="n">
        <v>770.87</v>
      </c>
      <c r="K99" s="104" t="n"/>
      <c r="L99" s="105" t="n">
        <v>222.01</v>
      </c>
      <c r="M99" s="104" t="n"/>
      <c r="N99" s="112" t="n"/>
    </row>
    <row r="100" ht="19.35" customHeight="1">
      <c r="A100" s="100" t="n"/>
      <c r="B100" s="113" t="n"/>
      <c r="C100" s="102" t="inlineStr">
        <is>
          <t>ФОТ</t>
        </is>
      </c>
      <c r="D100" s="269" t="n"/>
      <c r="E100" s="270" t="n"/>
      <c r="F100" s="103" t="n"/>
      <c r="G100" s="111" t="n"/>
      <c r="H100" s="111" t="n"/>
      <c r="I100" s="104" t="n"/>
      <c r="J100" s="104" t="n"/>
      <c r="K100" s="104" t="n"/>
      <c r="L100" s="105" t="n">
        <v>66.26000000000001</v>
      </c>
      <c r="M100" s="104" t="n"/>
      <c r="N100" s="107" t="n">
        <v>4721.69</v>
      </c>
    </row>
    <row r="101" ht="42" customHeight="1">
      <c r="A101" s="100" t="n"/>
      <c r="B101" s="114" t="inlineStr">
        <is>
          <t>Пр/812-001.4-1</t>
        </is>
      </c>
      <c r="C101" s="102" t="inlineStr">
        <is>
          <t>НР Земляные работы по другим видам работ (подготовительным, сопутствующим, укрепительным)</t>
        </is>
      </c>
      <c r="D101" s="269" t="n"/>
      <c r="E101" s="270" t="n"/>
      <c r="F101" s="109" t="inlineStr">
        <is>
          <t>%</t>
        </is>
      </c>
      <c r="G101" s="115" t="n">
        <v>89</v>
      </c>
      <c r="H101" s="116" t="n"/>
      <c r="I101" s="115" t="n">
        <v>89</v>
      </c>
      <c r="J101" s="104" t="n"/>
      <c r="K101" s="104" t="n"/>
      <c r="L101" s="105" t="n">
        <v>58.97</v>
      </c>
      <c r="M101" s="104" t="n"/>
      <c r="N101" s="117" t="n">
        <v>4202.3</v>
      </c>
    </row>
    <row r="102" ht="42" customHeight="1">
      <c r="A102" s="100" t="n"/>
      <c r="B102" s="114" t="inlineStr">
        <is>
          <t>Пр/774-001.4</t>
        </is>
      </c>
      <c r="C102" s="102" t="inlineStr">
        <is>
          <t>СП Земляные работы по другим видам работ (подготовительным, сопутствующим, укрепительным)</t>
        </is>
      </c>
      <c r="D102" s="269" t="n"/>
      <c r="E102" s="270" t="n"/>
      <c r="F102" s="109" t="inlineStr">
        <is>
          <t>%</t>
        </is>
      </c>
      <c r="G102" s="115" t="n">
        <v>41</v>
      </c>
      <c r="H102" s="116" t="n"/>
      <c r="I102" s="115" t="n">
        <v>41</v>
      </c>
      <c r="J102" s="104" t="n"/>
      <c r="K102" s="104" t="n"/>
      <c r="L102" s="105" t="n">
        <v>27.17</v>
      </c>
      <c r="M102" s="104" t="n"/>
      <c r="N102" s="107" t="n">
        <v>1935.89</v>
      </c>
    </row>
    <row r="103" ht="19.35" customHeight="1">
      <c r="A103" s="100" t="n"/>
      <c r="B103" s="113" t="n"/>
      <c r="C103" s="92" t="inlineStr">
        <is>
          <t>Всего по позиции</t>
        </is>
      </c>
      <c r="D103" s="269" t="n"/>
      <c r="E103" s="270" t="n"/>
      <c r="F103" s="104" t="n"/>
      <c r="G103" s="111" t="n"/>
      <c r="H103" s="111" t="n"/>
      <c r="I103" s="118" t="n"/>
      <c r="J103" s="118" t="n"/>
      <c r="K103" s="118" t="n"/>
      <c r="L103" s="120" t="n">
        <v>308.15</v>
      </c>
      <c r="M103" s="118" t="n"/>
      <c r="N103" s="98" t="n"/>
    </row>
    <row r="104" ht="55.35" customHeight="1">
      <c r="A104" s="92" t="inlineStr">
        <is>
          <t>8</t>
        </is>
      </c>
      <c r="B104" s="95" t="inlineStr">
        <is>
          <t>ФЕР01-02-100-07</t>
        </is>
      </c>
      <c r="C104" s="96" t="inlineStr">
        <is>
          <t>При трелевке на каждые последующие 100 м добавлять: к расценке 01-02-100-01</t>
        </is>
      </c>
      <c r="D104" s="269" t="n"/>
      <c r="E104" s="270" t="n"/>
      <c r="F104" s="97" t="inlineStr">
        <is>
          <t>100 шт</t>
        </is>
      </c>
      <c r="G104" s="98" t="n">
        <v>0.24</v>
      </c>
      <c r="H104" s="99" t="n">
        <v>1</v>
      </c>
      <c r="I104" s="120" t="n">
        <v>0.24</v>
      </c>
      <c r="J104" s="98" t="n"/>
      <c r="K104" s="98" t="n"/>
      <c r="L104" s="98" t="n"/>
      <c r="M104" s="98" t="n"/>
      <c r="N104" s="98" t="n"/>
    </row>
    <row r="105" ht="19.35" customHeight="1">
      <c r="A105" s="100" t="n"/>
      <c r="B105" s="101" t="inlineStr">
        <is>
          <t>1</t>
        </is>
      </c>
      <c r="C105" s="102" t="inlineStr">
        <is>
          <t>ОТ</t>
        </is>
      </c>
      <c r="D105" s="269" t="n"/>
      <c r="E105" s="270" t="n"/>
      <c r="F105" s="103" t="n"/>
      <c r="G105" s="103" t="n"/>
      <c r="H105" s="103" t="n"/>
      <c r="I105" s="104" t="n"/>
      <c r="J105" s="105" t="n">
        <v>28.94</v>
      </c>
      <c r="K105" s="271" t="n">
        <v>1.2</v>
      </c>
      <c r="L105" s="105" t="n">
        <v>8.33</v>
      </c>
      <c r="M105" s="105" t="n">
        <v>71.26000000000001</v>
      </c>
      <c r="N105" s="105" t="n">
        <v>593.6</v>
      </c>
    </row>
    <row r="106" ht="19.35" customHeight="1">
      <c r="A106" s="100" t="n"/>
      <c r="B106" s="101" t="inlineStr">
        <is>
          <t>2</t>
        </is>
      </c>
      <c r="C106" s="102" t="inlineStr">
        <is>
          <t>ЭМ</t>
        </is>
      </c>
      <c r="D106" s="269" t="n"/>
      <c r="E106" s="270" t="n"/>
      <c r="F106" s="103" t="n"/>
      <c r="G106" s="103" t="n"/>
      <c r="H106" s="103" t="n"/>
      <c r="I106" s="104" t="n"/>
      <c r="J106" s="105" t="n">
        <v>163.66</v>
      </c>
      <c r="K106" s="271" t="n">
        <v>1.2</v>
      </c>
      <c r="L106" s="105" t="n">
        <v>47.13</v>
      </c>
      <c r="M106" s="104" t="n"/>
      <c r="N106" s="104" t="n"/>
    </row>
    <row r="107" ht="19.35" customHeight="1">
      <c r="A107" s="100" t="n"/>
      <c r="B107" s="101" t="inlineStr">
        <is>
          <t>3</t>
        </is>
      </c>
      <c r="C107" s="102" t="inlineStr">
        <is>
          <t>в т.ч. ОТм</t>
        </is>
      </c>
      <c r="D107" s="269" t="n"/>
      <c r="E107" s="270" t="n"/>
      <c r="F107" s="103" t="n"/>
      <c r="G107" s="103" t="n"/>
      <c r="H107" s="103" t="n"/>
      <c r="I107" s="104" t="n"/>
      <c r="J107" s="105" t="n">
        <v>28.62</v>
      </c>
      <c r="K107" s="271" t="n">
        <v>1.2</v>
      </c>
      <c r="L107" s="105" t="n">
        <v>8.24</v>
      </c>
      <c r="M107" s="105" t="n">
        <v>71.26000000000001</v>
      </c>
      <c r="N107" s="105" t="n">
        <v>587.1799999999999</v>
      </c>
    </row>
    <row r="108" ht="19.35" customHeight="1">
      <c r="A108" s="100" t="n"/>
      <c r="B108" s="108" t="n"/>
      <c r="C108" s="102" t="inlineStr">
        <is>
          <t>ЗТ</t>
        </is>
      </c>
      <c r="D108" s="269" t="n"/>
      <c r="E108" s="270" t="n"/>
      <c r="F108" s="109" t="inlineStr">
        <is>
          <t>чел.-ч</t>
        </is>
      </c>
      <c r="G108" s="105" t="n">
        <v>3.71</v>
      </c>
      <c r="H108" s="271" t="n">
        <v>1.2</v>
      </c>
      <c r="I108" s="275" t="n">
        <v>1.06848</v>
      </c>
      <c r="J108" s="104" t="n"/>
      <c r="K108" s="104" t="n"/>
      <c r="L108" s="104" t="n"/>
      <c r="M108" s="104" t="n"/>
      <c r="N108" s="104" t="n"/>
    </row>
    <row r="109" ht="19.35" customHeight="1">
      <c r="A109" s="100" t="n"/>
      <c r="B109" s="108" t="n"/>
      <c r="C109" s="102" t="inlineStr">
        <is>
          <t>ЗТм</t>
        </is>
      </c>
      <c r="D109" s="269" t="n"/>
      <c r="E109" s="270" t="n"/>
      <c r="F109" s="109" t="inlineStr">
        <is>
          <t>чел.-ч</t>
        </is>
      </c>
      <c r="G109" s="105" t="n">
        <v>2.12</v>
      </c>
      <c r="H109" s="271" t="n">
        <v>1.2</v>
      </c>
      <c r="I109" s="275" t="n">
        <v>0.61056</v>
      </c>
      <c r="J109" s="104" t="n"/>
      <c r="K109" s="104" t="n"/>
      <c r="L109" s="104" t="n"/>
      <c r="M109" s="104" t="n"/>
      <c r="N109" s="104" t="n"/>
    </row>
    <row r="110" ht="19.35" customHeight="1">
      <c r="A110" s="100" t="n"/>
      <c r="B110" s="108" t="n"/>
      <c r="C110" s="102" t="inlineStr">
        <is>
          <t>Итого по расценке</t>
        </is>
      </c>
      <c r="D110" s="269" t="n"/>
      <c r="E110" s="270" t="n"/>
      <c r="F110" s="103" t="n"/>
      <c r="G110" s="111" t="n"/>
      <c r="H110" s="111" t="n"/>
      <c r="I110" s="104" t="n"/>
      <c r="J110" s="105" t="n">
        <v>192.6</v>
      </c>
      <c r="K110" s="104" t="n"/>
      <c r="L110" s="105" t="n">
        <v>55.46</v>
      </c>
      <c r="M110" s="104" t="n"/>
      <c r="N110" s="112" t="n"/>
    </row>
    <row r="111" ht="19.35" customHeight="1">
      <c r="A111" s="100" t="n"/>
      <c r="B111" s="113" t="n"/>
      <c r="C111" s="102" t="inlineStr">
        <is>
          <t>ФОТ</t>
        </is>
      </c>
      <c r="D111" s="269" t="n"/>
      <c r="E111" s="270" t="n"/>
      <c r="F111" s="103" t="n"/>
      <c r="G111" s="111" t="n"/>
      <c r="H111" s="111" t="n"/>
      <c r="I111" s="104" t="n"/>
      <c r="J111" s="104" t="n"/>
      <c r="K111" s="104" t="n"/>
      <c r="L111" s="105" t="n">
        <v>16.57</v>
      </c>
      <c r="M111" s="104" t="n"/>
      <c r="N111" s="107" t="n">
        <v>1180.78</v>
      </c>
    </row>
    <row r="112" ht="42" customHeight="1">
      <c r="A112" s="100" t="n"/>
      <c r="B112" s="114" t="inlineStr">
        <is>
          <t>Пр/812-001.4-1</t>
        </is>
      </c>
      <c r="C112" s="102" t="inlineStr">
        <is>
          <t>НР Земляные работы по другим видам работ (подготовительным, сопутствующим, укрепительным)</t>
        </is>
      </c>
      <c r="D112" s="269" t="n"/>
      <c r="E112" s="270" t="n"/>
      <c r="F112" s="109" t="inlineStr">
        <is>
          <t>%</t>
        </is>
      </c>
      <c r="G112" s="115" t="n">
        <v>89</v>
      </c>
      <c r="H112" s="116" t="n"/>
      <c r="I112" s="115" t="n">
        <v>89</v>
      </c>
      <c r="J112" s="104" t="n"/>
      <c r="K112" s="104" t="n"/>
      <c r="L112" s="105" t="n">
        <v>14.75</v>
      </c>
      <c r="M112" s="104" t="n"/>
      <c r="N112" s="117" t="n">
        <v>1050.89</v>
      </c>
    </row>
    <row r="113" ht="42" customHeight="1">
      <c r="A113" s="100" t="n"/>
      <c r="B113" s="114" t="inlineStr">
        <is>
          <t>Пр/774-001.4</t>
        </is>
      </c>
      <c r="C113" s="102" t="inlineStr">
        <is>
          <t>СП Земляные работы по другим видам работ (подготовительным, сопутствующим, укрепительным)</t>
        </is>
      </c>
      <c r="D113" s="269" t="n"/>
      <c r="E113" s="270" t="n"/>
      <c r="F113" s="109" t="inlineStr">
        <is>
          <t>%</t>
        </is>
      </c>
      <c r="G113" s="115" t="n">
        <v>41</v>
      </c>
      <c r="H113" s="116" t="n"/>
      <c r="I113" s="115" t="n">
        <v>41</v>
      </c>
      <c r="J113" s="104" t="n"/>
      <c r="K113" s="104" t="n"/>
      <c r="L113" s="105" t="n">
        <v>6.79</v>
      </c>
      <c r="M113" s="104" t="n"/>
      <c r="N113" s="105" t="n">
        <v>484.12</v>
      </c>
    </row>
    <row r="114" ht="19.35" customHeight="1">
      <c r="A114" s="100" t="n"/>
      <c r="B114" s="113" t="n"/>
      <c r="C114" s="92" t="inlineStr">
        <is>
          <t>Всего по позиции</t>
        </is>
      </c>
      <c r="D114" s="269" t="n"/>
      <c r="E114" s="270" t="n"/>
      <c r="F114" s="104" t="n"/>
      <c r="G114" s="111" t="n"/>
      <c r="H114" s="111" t="n"/>
      <c r="I114" s="118" t="n"/>
      <c r="J114" s="118" t="n"/>
      <c r="K114" s="118" t="n"/>
      <c r="L114" s="120" t="n">
        <v>77</v>
      </c>
      <c r="M114" s="118" t="n"/>
      <c r="N114" s="98" t="n"/>
    </row>
    <row r="115" ht="68.65000000000001" customHeight="1">
      <c r="A115" s="92" t="inlineStr">
        <is>
          <t>9</t>
        </is>
      </c>
      <c r="B115" s="95" t="inlineStr">
        <is>
          <t>ФЕР01-02-100-02</t>
        </is>
      </c>
      <c r="C115" s="9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269" t="n"/>
      <c r="E115" s="270" t="n"/>
      <c r="F115" s="97" t="inlineStr">
        <is>
          <t>100 шт</t>
        </is>
      </c>
      <c r="G115" s="98" t="n">
        <v>0.11</v>
      </c>
      <c r="H115" s="99" t="n">
        <v>1</v>
      </c>
      <c r="I115" s="120" t="n">
        <v>0.11</v>
      </c>
      <c r="J115" s="98" t="n"/>
      <c r="K115" s="98" t="n"/>
      <c r="L115" s="98" t="n"/>
      <c r="M115" s="98" t="n"/>
      <c r="N115" s="98" t="n"/>
    </row>
    <row r="116" ht="19.35" customHeight="1">
      <c r="A116" s="100" t="n"/>
      <c r="B116" s="101" t="inlineStr">
        <is>
          <t>1</t>
        </is>
      </c>
      <c r="C116" s="102" t="inlineStr">
        <is>
          <t>ОТ</t>
        </is>
      </c>
      <c r="D116" s="269" t="n"/>
      <c r="E116" s="270" t="n"/>
      <c r="F116" s="103" t="n"/>
      <c r="G116" s="103" t="n"/>
      <c r="H116" s="103" t="n"/>
      <c r="I116" s="104" t="n"/>
      <c r="J116" s="105" t="n">
        <v>201.24</v>
      </c>
      <c r="K116" s="271" t="n">
        <v>1.2</v>
      </c>
      <c r="L116" s="105" t="n">
        <v>26.56</v>
      </c>
      <c r="M116" s="105" t="n">
        <v>71.26000000000001</v>
      </c>
      <c r="N116" s="107" t="n">
        <v>1892.67</v>
      </c>
    </row>
    <row r="117" ht="19.35" customHeight="1">
      <c r="A117" s="100" t="n"/>
      <c r="B117" s="101" t="inlineStr">
        <is>
          <t>2</t>
        </is>
      </c>
      <c r="C117" s="102" t="inlineStr">
        <is>
          <t>ЭМ</t>
        </is>
      </c>
      <c r="D117" s="269" t="n"/>
      <c r="E117" s="270" t="n"/>
      <c r="F117" s="103" t="n"/>
      <c r="G117" s="103" t="n"/>
      <c r="H117" s="103" t="n"/>
      <c r="I117" s="104" t="n"/>
      <c r="J117" s="107" t="n">
        <v>1142.56</v>
      </c>
      <c r="K117" s="271" t="n">
        <v>1.2</v>
      </c>
      <c r="L117" s="105" t="n">
        <v>150.82</v>
      </c>
      <c r="M117" s="104" t="n"/>
      <c r="N117" s="104" t="n"/>
    </row>
    <row r="118" ht="19.35" customHeight="1">
      <c r="A118" s="100" t="n"/>
      <c r="B118" s="101" t="inlineStr">
        <is>
          <t>3</t>
        </is>
      </c>
      <c r="C118" s="102" t="inlineStr">
        <is>
          <t>в т.ч. ОТм</t>
        </is>
      </c>
      <c r="D118" s="269" t="n"/>
      <c r="E118" s="270" t="n"/>
      <c r="F118" s="103" t="n"/>
      <c r="G118" s="103" t="n"/>
      <c r="H118" s="103" t="n"/>
      <c r="I118" s="104" t="n"/>
      <c r="J118" s="105" t="n">
        <v>199.8</v>
      </c>
      <c r="K118" s="271" t="n">
        <v>1.2</v>
      </c>
      <c r="L118" s="105" t="n">
        <v>26.37</v>
      </c>
      <c r="M118" s="105" t="n">
        <v>71.26000000000001</v>
      </c>
      <c r="N118" s="107" t="n">
        <v>1879.13</v>
      </c>
    </row>
    <row r="119" ht="19.35" customHeight="1">
      <c r="A119" s="100" t="n"/>
      <c r="B119" s="108" t="n"/>
      <c r="C119" s="102" t="inlineStr">
        <is>
          <t>ЗТ</t>
        </is>
      </c>
      <c r="D119" s="269" t="n"/>
      <c r="E119" s="270" t="n"/>
      <c r="F119" s="109" t="inlineStr">
        <is>
          <t>чел.-ч</t>
        </is>
      </c>
      <c r="G119" s="274" t="n">
        <v>25.8</v>
      </c>
      <c r="H119" s="271" t="n">
        <v>1.2</v>
      </c>
      <c r="I119" s="273" t="n">
        <v>3.4056</v>
      </c>
      <c r="J119" s="104" t="n"/>
      <c r="K119" s="104" t="n"/>
      <c r="L119" s="104" t="n"/>
      <c r="M119" s="104" t="n"/>
      <c r="N119" s="104" t="n"/>
    </row>
    <row r="120" ht="19.35" customHeight="1">
      <c r="A120" s="100" t="n"/>
      <c r="B120" s="108" t="n"/>
      <c r="C120" s="102" t="inlineStr">
        <is>
          <t>ЗТм</t>
        </is>
      </c>
      <c r="D120" s="269" t="n"/>
      <c r="E120" s="270" t="n"/>
      <c r="F120" s="109" t="inlineStr">
        <is>
          <t>чел.-ч</t>
        </is>
      </c>
      <c r="G120" s="274" t="n">
        <v>14.8</v>
      </c>
      <c r="H120" s="271" t="n">
        <v>1.2</v>
      </c>
      <c r="I120" s="273" t="n">
        <v>1.9536</v>
      </c>
      <c r="J120" s="104" t="n"/>
      <c r="K120" s="104" t="n"/>
      <c r="L120" s="104" t="n"/>
      <c r="M120" s="104" t="n"/>
      <c r="N120" s="104" t="n"/>
    </row>
    <row r="121" ht="19.35" customHeight="1">
      <c r="A121" s="100" t="n"/>
      <c r="B121" s="108" t="n"/>
      <c r="C121" s="102" t="inlineStr">
        <is>
          <t>Итого по расценке</t>
        </is>
      </c>
      <c r="D121" s="269" t="n"/>
      <c r="E121" s="270" t="n"/>
      <c r="F121" s="103" t="n"/>
      <c r="G121" s="111" t="n"/>
      <c r="H121" s="111" t="n"/>
      <c r="I121" s="104" t="n"/>
      <c r="J121" s="107" t="n">
        <v>1343.8</v>
      </c>
      <c r="K121" s="104" t="n"/>
      <c r="L121" s="105" t="n">
        <v>177.38</v>
      </c>
      <c r="M121" s="104" t="n"/>
      <c r="N121" s="112" t="n"/>
    </row>
    <row r="122" ht="19.35" customHeight="1">
      <c r="A122" s="100" t="n"/>
      <c r="B122" s="113" t="n"/>
      <c r="C122" s="102" t="inlineStr">
        <is>
          <t>ФОТ</t>
        </is>
      </c>
      <c r="D122" s="269" t="n"/>
      <c r="E122" s="270" t="n"/>
      <c r="F122" s="103" t="n"/>
      <c r="G122" s="111" t="n"/>
      <c r="H122" s="111" t="n"/>
      <c r="I122" s="104" t="n"/>
      <c r="J122" s="104" t="n"/>
      <c r="K122" s="104" t="n"/>
      <c r="L122" s="105" t="n">
        <v>52.93</v>
      </c>
      <c r="M122" s="104" t="n"/>
      <c r="N122" s="107" t="n">
        <v>3771.8</v>
      </c>
    </row>
    <row r="123" ht="42" customHeight="1">
      <c r="A123" s="100" t="n"/>
      <c r="B123" s="114" t="inlineStr">
        <is>
          <t>Пр/812-001.4-1</t>
        </is>
      </c>
      <c r="C123" s="102" t="inlineStr">
        <is>
          <t>НР Земляные работы по другим видам работ (подготовительным, сопутствующим, укрепительным)</t>
        </is>
      </c>
      <c r="D123" s="269" t="n"/>
      <c r="E123" s="270" t="n"/>
      <c r="F123" s="109" t="inlineStr">
        <is>
          <t>%</t>
        </is>
      </c>
      <c r="G123" s="115" t="n">
        <v>89</v>
      </c>
      <c r="H123" s="116" t="n"/>
      <c r="I123" s="115" t="n">
        <v>89</v>
      </c>
      <c r="J123" s="104" t="n"/>
      <c r="K123" s="104" t="n"/>
      <c r="L123" s="105" t="n">
        <v>47.11</v>
      </c>
      <c r="M123" s="104" t="n"/>
      <c r="N123" s="117" t="n">
        <v>3356.9</v>
      </c>
    </row>
    <row r="124" ht="42" customHeight="1">
      <c r="A124" s="100" t="n"/>
      <c r="B124" s="114" t="inlineStr">
        <is>
          <t>Пр/774-001.4</t>
        </is>
      </c>
      <c r="C124" s="102" t="inlineStr">
        <is>
          <t>СП Земляные работы по другим видам работ (подготовительным, сопутствующим, укрепительным)</t>
        </is>
      </c>
      <c r="D124" s="269" t="n"/>
      <c r="E124" s="270" t="n"/>
      <c r="F124" s="109" t="inlineStr">
        <is>
          <t>%</t>
        </is>
      </c>
      <c r="G124" s="115" t="n">
        <v>41</v>
      </c>
      <c r="H124" s="116" t="n"/>
      <c r="I124" s="115" t="n">
        <v>41</v>
      </c>
      <c r="J124" s="104" t="n"/>
      <c r="K124" s="104" t="n"/>
      <c r="L124" s="105" t="n">
        <v>21.7</v>
      </c>
      <c r="M124" s="104" t="n"/>
      <c r="N124" s="107" t="n">
        <v>1546.44</v>
      </c>
    </row>
    <row r="125" ht="19.35" customHeight="1">
      <c r="A125" s="100" t="n"/>
      <c r="B125" s="113" t="n"/>
      <c r="C125" s="92" t="inlineStr">
        <is>
          <t>Всего по позиции</t>
        </is>
      </c>
      <c r="D125" s="269" t="n"/>
      <c r="E125" s="270" t="n"/>
      <c r="F125" s="104" t="n"/>
      <c r="G125" s="111" t="n"/>
      <c r="H125" s="111" t="n"/>
      <c r="I125" s="118" t="n"/>
      <c r="J125" s="118" t="n"/>
      <c r="K125" s="118" t="n"/>
      <c r="L125" s="120" t="n">
        <v>246.19</v>
      </c>
      <c r="M125" s="118" t="n"/>
      <c r="N125" s="98" t="n"/>
    </row>
    <row r="126" ht="55.35" customHeight="1">
      <c r="A126" s="92" t="inlineStr">
        <is>
          <t>10</t>
        </is>
      </c>
      <c r="B126" s="95" t="inlineStr">
        <is>
          <t>ФЕР01-02-100-08</t>
        </is>
      </c>
      <c r="C126" s="96" t="inlineStr">
        <is>
          <t>При трелевке на каждые последующие 100 м добавлять: к расценке 01-02-100-02</t>
        </is>
      </c>
      <c r="D126" s="269" t="n"/>
      <c r="E126" s="270" t="n"/>
      <c r="F126" s="97" t="inlineStr">
        <is>
          <t>100 шт</t>
        </is>
      </c>
      <c r="G126" s="98" t="n">
        <v>0.11</v>
      </c>
      <c r="H126" s="99" t="n">
        <v>1</v>
      </c>
      <c r="I126" s="120" t="n">
        <v>0.11</v>
      </c>
      <c r="J126" s="98" t="n"/>
      <c r="K126" s="98" t="n"/>
      <c r="L126" s="98" t="n"/>
      <c r="M126" s="98" t="n"/>
      <c r="N126" s="98" t="n"/>
    </row>
    <row r="127" ht="19.35" customHeight="1">
      <c r="A127" s="100" t="n"/>
      <c r="B127" s="101" t="inlineStr">
        <is>
          <t>1</t>
        </is>
      </c>
      <c r="C127" s="102" t="inlineStr">
        <is>
          <t>ОТ</t>
        </is>
      </c>
      <c r="D127" s="269" t="n"/>
      <c r="E127" s="270" t="n"/>
      <c r="F127" s="103" t="n"/>
      <c r="G127" s="103" t="n"/>
      <c r="H127" s="103" t="n"/>
      <c r="I127" s="104" t="n"/>
      <c r="J127" s="105" t="n">
        <v>58.34</v>
      </c>
      <c r="K127" s="271" t="n">
        <v>1.2</v>
      </c>
      <c r="L127" s="105" t="n">
        <v>7.7</v>
      </c>
      <c r="M127" s="105" t="n">
        <v>71.26000000000001</v>
      </c>
      <c r="N127" s="105" t="n">
        <v>548.7</v>
      </c>
    </row>
    <row r="128" ht="19.35" customHeight="1">
      <c r="A128" s="100" t="n"/>
      <c r="B128" s="101" t="inlineStr">
        <is>
          <t>2</t>
        </is>
      </c>
      <c r="C128" s="102" t="inlineStr">
        <is>
          <t>ЭМ</t>
        </is>
      </c>
      <c r="D128" s="269" t="n"/>
      <c r="E128" s="270" t="n"/>
      <c r="F128" s="103" t="n"/>
      <c r="G128" s="103" t="n"/>
      <c r="H128" s="103" t="n"/>
      <c r="I128" s="104" t="n"/>
      <c r="J128" s="105" t="n">
        <v>330.42</v>
      </c>
      <c r="K128" s="271" t="n">
        <v>1.2</v>
      </c>
      <c r="L128" s="105" t="n">
        <v>43.62</v>
      </c>
      <c r="M128" s="104" t="n"/>
      <c r="N128" s="104" t="n"/>
    </row>
    <row r="129" ht="19.35" customHeight="1">
      <c r="A129" s="100" t="n"/>
      <c r="B129" s="101" t="inlineStr">
        <is>
          <t>3</t>
        </is>
      </c>
      <c r="C129" s="102" t="inlineStr">
        <is>
          <t>в т.ч. ОТм</t>
        </is>
      </c>
      <c r="D129" s="269" t="n"/>
      <c r="E129" s="270" t="n"/>
      <c r="F129" s="103" t="n"/>
      <c r="G129" s="103" t="n"/>
      <c r="H129" s="103" t="n"/>
      <c r="I129" s="104" t="n"/>
      <c r="J129" s="105" t="n">
        <v>57.78</v>
      </c>
      <c r="K129" s="271" t="n">
        <v>1.2</v>
      </c>
      <c r="L129" s="105" t="n">
        <v>7.63</v>
      </c>
      <c r="M129" s="105" t="n">
        <v>71.26000000000001</v>
      </c>
      <c r="N129" s="105" t="n">
        <v>543.71</v>
      </c>
    </row>
    <row r="130" ht="19.35" customHeight="1">
      <c r="A130" s="100" t="n"/>
      <c r="B130" s="108" t="n"/>
      <c r="C130" s="102" t="inlineStr">
        <is>
          <t>ЗТ</t>
        </is>
      </c>
      <c r="D130" s="269" t="n"/>
      <c r="E130" s="270" t="n"/>
      <c r="F130" s="109" t="inlineStr">
        <is>
          <t>чел.-ч</t>
        </is>
      </c>
      <c r="G130" s="105" t="n">
        <v>7.48</v>
      </c>
      <c r="H130" s="271" t="n">
        <v>1.2</v>
      </c>
      <c r="I130" s="275" t="n">
        <v>0.98736</v>
      </c>
      <c r="J130" s="104" t="n"/>
      <c r="K130" s="104" t="n"/>
      <c r="L130" s="104" t="n"/>
      <c r="M130" s="104" t="n"/>
      <c r="N130" s="104" t="n"/>
    </row>
    <row r="131" ht="19.35" customHeight="1">
      <c r="A131" s="100" t="n"/>
      <c r="B131" s="108" t="n"/>
      <c r="C131" s="102" t="inlineStr">
        <is>
          <t>ЗТм</t>
        </is>
      </c>
      <c r="D131" s="269" t="n"/>
      <c r="E131" s="270" t="n"/>
      <c r="F131" s="109" t="inlineStr">
        <is>
          <t>чел.-ч</t>
        </is>
      </c>
      <c r="G131" s="105" t="n">
        <v>4.28</v>
      </c>
      <c r="H131" s="271" t="n">
        <v>1.2</v>
      </c>
      <c r="I131" s="275" t="n">
        <v>0.56496</v>
      </c>
      <c r="J131" s="104" t="n"/>
      <c r="K131" s="104" t="n"/>
      <c r="L131" s="104" t="n"/>
      <c r="M131" s="104" t="n"/>
      <c r="N131" s="104" t="n"/>
    </row>
    <row r="132" ht="19.35" customHeight="1">
      <c r="A132" s="100" t="n"/>
      <c r="B132" s="108" t="n"/>
      <c r="C132" s="102" t="inlineStr">
        <is>
          <t>Итого по расценке</t>
        </is>
      </c>
      <c r="D132" s="269" t="n"/>
      <c r="E132" s="270" t="n"/>
      <c r="F132" s="103" t="n"/>
      <c r="G132" s="111" t="n"/>
      <c r="H132" s="111" t="n"/>
      <c r="I132" s="104" t="n"/>
      <c r="J132" s="105" t="n">
        <v>388.76</v>
      </c>
      <c r="K132" s="104" t="n"/>
      <c r="L132" s="105" t="n">
        <v>51.32</v>
      </c>
      <c r="M132" s="104" t="n"/>
      <c r="N132" s="112" t="n"/>
    </row>
    <row r="133" ht="19.35" customHeight="1">
      <c r="A133" s="100" t="n"/>
      <c r="B133" s="113" t="n"/>
      <c r="C133" s="102" t="inlineStr">
        <is>
          <t>ФОТ</t>
        </is>
      </c>
      <c r="D133" s="269" t="n"/>
      <c r="E133" s="270" t="n"/>
      <c r="F133" s="103" t="n"/>
      <c r="G133" s="111" t="n"/>
      <c r="H133" s="111" t="n"/>
      <c r="I133" s="104" t="n"/>
      <c r="J133" s="104" t="n"/>
      <c r="K133" s="104" t="n"/>
      <c r="L133" s="105" t="n">
        <v>15.33</v>
      </c>
      <c r="M133" s="104" t="n"/>
      <c r="N133" s="107" t="n">
        <v>1092.41</v>
      </c>
    </row>
    <row r="134" ht="42" customHeight="1">
      <c r="A134" s="100" t="n"/>
      <c r="B134" s="114" t="inlineStr">
        <is>
          <t>Пр/812-001.4-1</t>
        </is>
      </c>
      <c r="C134" s="102" t="inlineStr">
        <is>
          <t>НР Земляные работы по другим видам работ (подготовительным, сопутствующим, укрепительным)</t>
        </is>
      </c>
      <c r="D134" s="269" t="n"/>
      <c r="E134" s="270" t="n"/>
      <c r="F134" s="109" t="inlineStr">
        <is>
          <t>%</t>
        </is>
      </c>
      <c r="G134" s="115" t="n">
        <v>89</v>
      </c>
      <c r="H134" s="116" t="n"/>
      <c r="I134" s="115" t="n">
        <v>89</v>
      </c>
      <c r="J134" s="104" t="n"/>
      <c r="K134" s="104" t="n"/>
      <c r="L134" s="105" t="n">
        <v>13.64</v>
      </c>
      <c r="M134" s="104" t="n"/>
      <c r="N134" s="123" t="n">
        <v>972.24</v>
      </c>
    </row>
    <row r="135" ht="42" customHeight="1">
      <c r="A135" s="100" t="n"/>
      <c r="B135" s="114" t="inlineStr">
        <is>
          <t>Пр/774-001.4</t>
        </is>
      </c>
      <c r="C135" s="102" t="inlineStr">
        <is>
          <t>СП Земляные работы по другим видам работ (подготовительным, сопутствующим, укрепительным)</t>
        </is>
      </c>
      <c r="D135" s="269" t="n"/>
      <c r="E135" s="270" t="n"/>
      <c r="F135" s="109" t="inlineStr">
        <is>
          <t>%</t>
        </is>
      </c>
      <c r="G135" s="115" t="n">
        <v>41</v>
      </c>
      <c r="H135" s="116" t="n"/>
      <c r="I135" s="115" t="n">
        <v>41</v>
      </c>
      <c r="J135" s="104" t="n"/>
      <c r="K135" s="104" t="n"/>
      <c r="L135" s="105" t="n">
        <v>6.29</v>
      </c>
      <c r="M135" s="104" t="n"/>
      <c r="N135" s="105" t="n">
        <v>447.89</v>
      </c>
    </row>
    <row r="136" ht="19.35" customHeight="1">
      <c r="A136" s="100" t="n"/>
      <c r="B136" s="113" t="n"/>
      <c r="C136" s="92" t="inlineStr">
        <is>
          <t>Всего по позиции</t>
        </is>
      </c>
      <c r="D136" s="269" t="n"/>
      <c r="E136" s="270" t="n"/>
      <c r="F136" s="104" t="n"/>
      <c r="G136" s="111" t="n"/>
      <c r="H136" s="111" t="n"/>
      <c r="I136" s="118" t="n"/>
      <c r="J136" s="118" t="n"/>
      <c r="K136" s="118" t="n"/>
      <c r="L136" s="120" t="n">
        <v>71.25</v>
      </c>
      <c r="M136" s="118" t="n"/>
      <c r="N136" s="98" t="n"/>
    </row>
    <row r="137" ht="68.65000000000001" customHeight="1">
      <c r="A137" s="92" t="inlineStr">
        <is>
          <t>11</t>
        </is>
      </c>
      <c r="B137" s="95" t="inlineStr">
        <is>
          <t>ФЕР01-02-100-03</t>
        </is>
      </c>
      <c r="C137" s="9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269" t="n"/>
      <c r="E137" s="270" t="n"/>
      <c r="F137" s="97" t="inlineStr">
        <is>
          <t>100 шт</t>
        </is>
      </c>
      <c r="G137" s="98" t="n">
        <v>0.01</v>
      </c>
      <c r="H137" s="99" t="n">
        <v>1</v>
      </c>
      <c r="I137" s="120" t="n">
        <v>0.01</v>
      </c>
      <c r="J137" s="98" t="n"/>
      <c r="K137" s="98" t="n"/>
      <c r="L137" s="98" t="n"/>
      <c r="M137" s="98" t="n"/>
      <c r="N137" s="98" t="n"/>
    </row>
    <row r="138" ht="19.35" customHeight="1">
      <c r="A138" s="100" t="n"/>
      <c r="B138" s="101" t="inlineStr">
        <is>
          <t>1</t>
        </is>
      </c>
      <c r="C138" s="102" t="inlineStr">
        <is>
          <t>ОТ</t>
        </is>
      </c>
      <c r="D138" s="269" t="n"/>
      <c r="E138" s="270" t="n"/>
      <c r="F138" s="103" t="n"/>
      <c r="G138" s="103" t="n"/>
      <c r="H138" s="103" t="n"/>
      <c r="I138" s="104" t="n"/>
      <c r="J138" s="105" t="n">
        <v>326.82</v>
      </c>
      <c r="K138" s="271" t="n">
        <v>1.2</v>
      </c>
      <c r="L138" s="105" t="n">
        <v>3.92</v>
      </c>
      <c r="M138" s="105" t="n">
        <v>71.26000000000001</v>
      </c>
      <c r="N138" s="105" t="n">
        <v>279.34</v>
      </c>
    </row>
    <row r="139" ht="19.35" customHeight="1">
      <c r="A139" s="100" t="n"/>
      <c r="B139" s="101" t="inlineStr">
        <is>
          <t>2</t>
        </is>
      </c>
      <c r="C139" s="102" t="inlineStr">
        <is>
          <t>ЭМ</t>
        </is>
      </c>
      <c r="D139" s="269" t="n"/>
      <c r="E139" s="270" t="n"/>
      <c r="F139" s="103" t="n"/>
      <c r="G139" s="103" t="n"/>
      <c r="H139" s="103" t="n"/>
      <c r="I139" s="104" t="n"/>
      <c r="J139" s="107" t="n">
        <v>1852.8</v>
      </c>
      <c r="K139" s="271" t="n">
        <v>1.2</v>
      </c>
      <c r="L139" s="105" t="n">
        <v>22.23</v>
      </c>
      <c r="M139" s="104" t="n"/>
      <c r="N139" s="104" t="n"/>
    </row>
    <row r="140" ht="19.35" customHeight="1">
      <c r="A140" s="100" t="n"/>
      <c r="B140" s="101" t="inlineStr">
        <is>
          <t>3</t>
        </is>
      </c>
      <c r="C140" s="102" t="inlineStr">
        <is>
          <t>в т.ч. ОТм</t>
        </is>
      </c>
      <c r="D140" s="269" t="n"/>
      <c r="E140" s="270" t="n"/>
      <c r="F140" s="103" t="n"/>
      <c r="G140" s="103" t="n"/>
      <c r="H140" s="103" t="n"/>
      <c r="I140" s="104" t="n"/>
      <c r="J140" s="105" t="n">
        <v>324</v>
      </c>
      <c r="K140" s="271" t="n">
        <v>1.2</v>
      </c>
      <c r="L140" s="105" t="n">
        <v>3.89</v>
      </c>
      <c r="M140" s="105" t="n">
        <v>71.26000000000001</v>
      </c>
      <c r="N140" s="105" t="n">
        <v>277.2</v>
      </c>
    </row>
    <row r="141" ht="19.35" customHeight="1">
      <c r="A141" s="100" t="n"/>
      <c r="B141" s="108" t="n"/>
      <c r="C141" s="102" t="inlineStr">
        <is>
          <t>ЗТ</t>
        </is>
      </c>
      <c r="D141" s="269" t="n"/>
      <c r="E141" s="270" t="n"/>
      <c r="F141" s="109" t="inlineStr">
        <is>
          <t>чел.-ч</t>
        </is>
      </c>
      <c r="G141" s="274" t="n">
        <v>41.9</v>
      </c>
      <c r="H141" s="271" t="n">
        <v>1.2</v>
      </c>
      <c r="I141" s="273" t="n">
        <v>0.5028</v>
      </c>
      <c r="J141" s="104" t="n"/>
      <c r="K141" s="104" t="n"/>
      <c r="L141" s="104" t="n"/>
      <c r="M141" s="104" t="n"/>
      <c r="N141" s="104" t="n"/>
    </row>
    <row r="142" ht="19.35" customHeight="1">
      <c r="A142" s="100" t="n"/>
      <c r="B142" s="108" t="n"/>
      <c r="C142" s="102" t="inlineStr">
        <is>
          <t>ЗТм</t>
        </is>
      </c>
      <c r="D142" s="269" t="n"/>
      <c r="E142" s="270" t="n"/>
      <c r="F142" s="109" t="inlineStr">
        <is>
          <t>чел.-ч</t>
        </is>
      </c>
      <c r="G142" s="125" t="n">
        <v>24</v>
      </c>
      <c r="H142" s="271" t="n">
        <v>1.2</v>
      </c>
      <c r="I142" s="272" t="n">
        <v>0.288</v>
      </c>
      <c r="J142" s="104" t="n"/>
      <c r="K142" s="104" t="n"/>
      <c r="L142" s="104" t="n"/>
      <c r="M142" s="104" t="n"/>
      <c r="N142" s="104" t="n"/>
    </row>
    <row r="143" ht="19.35" customHeight="1">
      <c r="A143" s="100" t="n"/>
      <c r="B143" s="108" t="n"/>
      <c r="C143" s="102" t="inlineStr">
        <is>
          <t>Итого по расценке</t>
        </is>
      </c>
      <c r="D143" s="269" t="n"/>
      <c r="E143" s="270" t="n"/>
      <c r="F143" s="103" t="n"/>
      <c r="G143" s="111" t="n"/>
      <c r="H143" s="111" t="n"/>
      <c r="I143" s="104" t="n"/>
      <c r="J143" s="107" t="n">
        <v>2179.62</v>
      </c>
      <c r="K143" s="104" t="n"/>
      <c r="L143" s="105" t="n">
        <v>26.15</v>
      </c>
      <c r="M143" s="104" t="n"/>
      <c r="N143" s="112" t="n"/>
    </row>
    <row r="144" ht="19.35" customHeight="1">
      <c r="A144" s="100" t="n"/>
      <c r="B144" s="113" t="n"/>
      <c r="C144" s="102" t="inlineStr">
        <is>
          <t>ФОТ</t>
        </is>
      </c>
      <c r="D144" s="269" t="n"/>
      <c r="E144" s="270" t="n"/>
      <c r="F144" s="103" t="n"/>
      <c r="G144" s="111" t="n"/>
      <c r="H144" s="111" t="n"/>
      <c r="I144" s="104" t="n"/>
      <c r="J144" s="104" t="n"/>
      <c r="K144" s="104" t="n"/>
      <c r="L144" s="105" t="n">
        <v>7.81</v>
      </c>
      <c r="M144" s="104" t="n"/>
      <c r="N144" s="105" t="n">
        <v>556.54</v>
      </c>
    </row>
    <row r="145" ht="42" customHeight="1">
      <c r="A145" s="100" t="n"/>
      <c r="B145" s="114" t="inlineStr">
        <is>
          <t>Пр/812-001.4-1</t>
        </is>
      </c>
      <c r="C145" s="102" t="inlineStr">
        <is>
          <t>НР Земляные работы по другим видам работ (подготовительным, сопутствующим, укрепительным)</t>
        </is>
      </c>
      <c r="D145" s="269" t="n"/>
      <c r="E145" s="270" t="n"/>
      <c r="F145" s="109" t="inlineStr">
        <is>
          <t>%</t>
        </is>
      </c>
      <c r="G145" s="115" t="n">
        <v>89</v>
      </c>
      <c r="H145" s="116" t="n"/>
      <c r="I145" s="115" t="n">
        <v>89</v>
      </c>
      <c r="J145" s="104" t="n"/>
      <c r="K145" s="104" t="n"/>
      <c r="L145" s="105" t="n">
        <v>6.95</v>
      </c>
      <c r="M145" s="104" t="n"/>
      <c r="N145" s="123" t="n">
        <v>495.32</v>
      </c>
    </row>
    <row r="146" ht="42" customHeight="1">
      <c r="A146" s="100" t="n"/>
      <c r="B146" s="114" t="inlineStr">
        <is>
          <t>Пр/774-001.4</t>
        </is>
      </c>
      <c r="C146" s="102" t="inlineStr">
        <is>
          <t>СП Земляные работы по другим видам работ (подготовительным, сопутствующим, укрепительным)</t>
        </is>
      </c>
      <c r="D146" s="269" t="n"/>
      <c r="E146" s="270" t="n"/>
      <c r="F146" s="109" t="inlineStr">
        <is>
          <t>%</t>
        </is>
      </c>
      <c r="G146" s="115" t="n">
        <v>41</v>
      </c>
      <c r="H146" s="116" t="n"/>
      <c r="I146" s="115" t="n">
        <v>41</v>
      </c>
      <c r="J146" s="104" t="n"/>
      <c r="K146" s="104" t="n"/>
      <c r="L146" s="105" t="n">
        <v>3.2</v>
      </c>
      <c r="M146" s="104" t="n"/>
      <c r="N146" s="105" t="n">
        <v>228.18</v>
      </c>
    </row>
    <row r="147" ht="19.35" customHeight="1">
      <c r="A147" s="100" t="n"/>
      <c r="B147" s="113" t="n"/>
      <c r="C147" s="92" t="inlineStr">
        <is>
          <t>Всего по позиции</t>
        </is>
      </c>
      <c r="D147" s="269" t="n"/>
      <c r="E147" s="270" t="n"/>
      <c r="F147" s="104" t="n"/>
      <c r="G147" s="111" t="n"/>
      <c r="H147" s="111" t="n"/>
      <c r="I147" s="118" t="n"/>
      <c r="J147" s="118" t="n"/>
      <c r="K147" s="118" t="n"/>
      <c r="L147" s="120" t="n">
        <v>36.3</v>
      </c>
      <c r="M147" s="118" t="n"/>
      <c r="N147" s="98" t="n"/>
    </row>
    <row r="148" ht="55.35" customHeight="1">
      <c r="A148" s="92" t="inlineStr">
        <is>
          <t>12</t>
        </is>
      </c>
      <c r="B148" s="95" t="inlineStr">
        <is>
          <t>ФЕР01-02-100-09</t>
        </is>
      </c>
      <c r="C148" s="96" t="inlineStr">
        <is>
          <t>При трелевке на каждые последующие 100 м добавлять: к расценке 01-02-100-03</t>
        </is>
      </c>
      <c r="D148" s="269" t="n"/>
      <c r="E148" s="270" t="n"/>
      <c r="F148" s="97" t="inlineStr">
        <is>
          <t>100 шт</t>
        </is>
      </c>
      <c r="G148" s="98" t="n">
        <v>0.01</v>
      </c>
      <c r="H148" s="99" t="n">
        <v>1</v>
      </c>
      <c r="I148" s="120" t="n">
        <v>0.01</v>
      </c>
      <c r="J148" s="98" t="n"/>
      <c r="K148" s="98" t="n"/>
      <c r="L148" s="98" t="n"/>
      <c r="M148" s="98" t="n"/>
      <c r="N148" s="98" t="n"/>
    </row>
    <row r="149" ht="19.35" customHeight="1">
      <c r="A149" s="100" t="n"/>
      <c r="B149" s="101" t="inlineStr">
        <is>
          <t>1</t>
        </is>
      </c>
      <c r="C149" s="102" t="inlineStr">
        <is>
          <t>ОТ</t>
        </is>
      </c>
      <c r="D149" s="269" t="n"/>
      <c r="E149" s="270" t="n"/>
      <c r="F149" s="103" t="n"/>
      <c r="G149" s="103" t="n"/>
      <c r="H149" s="103" t="n"/>
      <c r="I149" s="104" t="n"/>
      <c r="J149" s="105" t="n">
        <v>93.59999999999999</v>
      </c>
      <c r="K149" s="271" t="n">
        <v>1.2</v>
      </c>
      <c r="L149" s="105" t="n">
        <v>1.12</v>
      </c>
      <c r="M149" s="105" t="n">
        <v>71.26000000000001</v>
      </c>
      <c r="N149" s="105" t="n">
        <v>79.81</v>
      </c>
    </row>
    <row r="150" ht="19.35" customHeight="1">
      <c r="A150" s="100" t="n"/>
      <c r="B150" s="101" t="inlineStr">
        <is>
          <t>2</t>
        </is>
      </c>
      <c r="C150" s="102" t="inlineStr">
        <is>
          <t>ЭМ</t>
        </is>
      </c>
      <c r="D150" s="269" t="n"/>
      <c r="E150" s="270" t="n"/>
      <c r="F150" s="103" t="n"/>
      <c r="G150" s="103" t="n"/>
      <c r="H150" s="103" t="n"/>
      <c r="I150" s="104" t="n"/>
      <c r="J150" s="105" t="n">
        <v>531.14</v>
      </c>
      <c r="K150" s="271" t="n">
        <v>1.2</v>
      </c>
      <c r="L150" s="105" t="n">
        <v>6.37</v>
      </c>
      <c r="M150" s="104" t="n"/>
      <c r="N150" s="104" t="n"/>
    </row>
    <row r="151" ht="19.35" customHeight="1">
      <c r="A151" s="100" t="n"/>
      <c r="B151" s="101" t="inlineStr">
        <is>
          <t>3</t>
        </is>
      </c>
      <c r="C151" s="102" t="inlineStr">
        <is>
          <t>в т.ч. ОТм</t>
        </is>
      </c>
      <c r="D151" s="269" t="n"/>
      <c r="E151" s="270" t="n"/>
      <c r="F151" s="103" t="n"/>
      <c r="G151" s="103" t="n"/>
      <c r="H151" s="103" t="n"/>
      <c r="I151" s="104" t="n"/>
      <c r="J151" s="105" t="n">
        <v>92.88</v>
      </c>
      <c r="K151" s="271" t="n">
        <v>1.2</v>
      </c>
      <c r="L151" s="105" t="n">
        <v>1.11</v>
      </c>
      <c r="M151" s="105" t="n">
        <v>71.26000000000001</v>
      </c>
      <c r="N151" s="105" t="n">
        <v>79.09999999999999</v>
      </c>
    </row>
    <row r="152" ht="19.35" customHeight="1">
      <c r="A152" s="100" t="n"/>
      <c r="B152" s="108" t="n"/>
      <c r="C152" s="102" t="inlineStr">
        <is>
          <t>ЗТ</t>
        </is>
      </c>
      <c r="D152" s="269" t="n"/>
      <c r="E152" s="270" t="n"/>
      <c r="F152" s="109" t="inlineStr">
        <is>
          <t>чел.-ч</t>
        </is>
      </c>
      <c r="G152" s="125" t="n">
        <v>12</v>
      </c>
      <c r="H152" s="271" t="n">
        <v>1.2</v>
      </c>
      <c r="I152" s="272" t="n">
        <v>0.144</v>
      </c>
      <c r="J152" s="104" t="n"/>
      <c r="K152" s="104" t="n"/>
      <c r="L152" s="104" t="n"/>
      <c r="M152" s="104" t="n"/>
      <c r="N152" s="104" t="n"/>
    </row>
    <row r="153" ht="19.35" customHeight="1">
      <c r="A153" s="100" t="n"/>
      <c r="B153" s="108" t="n"/>
      <c r="C153" s="102" t="inlineStr">
        <is>
          <t>ЗТм</t>
        </is>
      </c>
      <c r="D153" s="269" t="n"/>
      <c r="E153" s="270" t="n"/>
      <c r="F153" s="109" t="inlineStr">
        <is>
          <t>чел.-ч</t>
        </is>
      </c>
      <c r="G153" s="105" t="n">
        <v>6.88</v>
      </c>
      <c r="H153" s="271" t="n">
        <v>1.2</v>
      </c>
      <c r="I153" s="275" t="n">
        <v>0.08255999999999999</v>
      </c>
      <c r="J153" s="104" t="n"/>
      <c r="K153" s="104" t="n"/>
      <c r="L153" s="104" t="n"/>
      <c r="M153" s="104" t="n"/>
      <c r="N153" s="104" t="n"/>
    </row>
    <row r="154" ht="19.35" customHeight="1">
      <c r="A154" s="100" t="n"/>
      <c r="B154" s="108" t="n"/>
      <c r="C154" s="102" t="inlineStr">
        <is>
          <t>Итого по расценке</t>
        </is>
      </c>
      <c r="D154" s="269" t="n"/>
      <c r="E154" s="270" t="n"/>
      <c r="F154" s="103" t="n"/>
      <c r="G154" s="111" t="n"/>
      <c r="H154" s="111" t="n"/>
      <c r="I154" s="104" t="n"/>
      <c r="J154" s="105" t="n">
        <v>624.74</v>
      </c>
      <c r="K154" s="104" t="n"/>
      <c r="L154" s="105" t="n">
        <v>7.49</v>
      </c>
      <c r="M154" s="104" t="n"/>
      <c r="N154" s="112" t="n"/>
    </row>
    <row r="155" ht="19.35" customHeight="1">
      <c r="A155" s="100" t="n"/>
      <c r="B155" s="113" t="n"/>
      <c r="C155" s="102" t="inlineStr">
        <is>
          <t>ФОТ</t>
        </is>
      </c>
      <c r="D155" s="269" t="n"/>
      <c r="E155" s="270" t="n"/>
      <c r="F155" s="103" t="n"/>
      <c r="G155" s="111" t="n"/>
      <c r="H155" s="111" t="n"/>
      <c r="I155" s="104" t="n"/>
      <c r="J155" s="104" t="n"/>
      <c r="K155" s="104" t="n"/>
      <c r="L155" s="105" t="n">
        <v>2.23</v>
      </c>
      <c r="M155" s="104" t="n"/>
      <c r="N155" s="105" t="n">
        <v>158.91</v>
      </c>
    </row>
    <row r="156" ht="42" customHeight="1">
      <c r="A156" s="100" t="n"/>
      <c r="B156" s="114" t="inlineStr">
        <is>
          <t>Пр/812-001.4-1</t>
        </is>
      </c>
      <c r="C156" s="102" t="inlineStr">
        <is>
          <t>НР Земляные работы по другим видам работ (подготовительным, сопутствующим, укрепительным)</t>
        </is>
      </c>
      <c r="D156" s="269" t="n"/>
      <c r="E156" s="270" t="n"/>
      <c r="F156" s="109" t="inlineStr">
        <is>
          <t>%</t>
        </is>
      </c>
      <c r="G156" s="115" t="n">
        <v>89</v>
      </c>
      <c r="H156" s="116" t="n"/>
      <c r="I156" s="115" t="n">
        <v>89</v>
      </c>
      <c r="J156" s="104" t="n"/>
      <c r="K156" s="104" t="n"/>
      <c r="L156" s="105" t="n">
        <v>1.98</v>
      </c>
      <c r="M156" s="104" t="n"/>
      <c r="N156" s="123" t="n">
        <v>141.43</v>
      </c>
    </row>
    <row r="157" ht="42" customHeight="1">
      <c r="A157" s="100" t="n"/>
      <c r="B157" s="114" t="inlineStr">
        <is>
          <t>Пр/774-001.4</t>
        </is>
      </c>
      <c r="C157" s="102" t="inlineStr">
        <is>
          <t>СП Земляные работы по другим видам работ (подготовительным, сопутствующим, укрепительным)</t>
        </is>
      </c>
      <c r="D157" s="269" t="n"/>
      <c r="E157" s="270" t="n"/>
      <c r="F157" s="109" t="inlineStr">
        <is>
          <t>%</t>
        </is>
      </c>
      <c r="G157" s="115" t="n">
        <v>41</v>
      </c>
      <c r="H157" s="116" t="n"/>
      <c r="I157" s="115" t="n">
        <v>41</v>
      </c>
      <c r="J157" s="104" t="n"/>
      <c r="K157" s="104" t="n"/>
      <c r="L157" s="105" t="n">
        <v>0.91</v>
      </c>
      <c r="M157" s="104" t="n"/>
      <c r="N157" s="105" t="n">
        <v>65.15000000000001</v>
      </c>
    </row>
    <row r="158" ht="19.35" customHeight="1">
      <c r="A158" s="100" t="n"/>
      <c r="B158" s="113" t="n"/>
      <c r="C158" s="92" t="inlineStr">
        <is>
          <t>Всего по позиции</t>
        </is>
      </c>
      <c r="D158" s="269" t="n"/>
      <c r="E158" s="270" t="n"/>
      <c r="F158" s="104" t="n"/>
      <c r="G158" s="111" t="n"/>
      <c r="H158" s="111" t="n"/>
      <c r="I158" s="118" t="n"/>
      <c r="J158" s="118" t="n"/>
      <c r="K158" s="118" t="n"/>
      <c r="L158" s="120" t="n">
        <v>10.38</v>
      </c>
      <c r="M158" s="118" t="n"/>
      <c r="N158" s="98" t="n"/>
    </row>
    <row r="159" ht="19.35" customHeight="1">
      <c r="A159" s="126" t="n"/>
      <c r="B159" s="126" t="n"/>
      <c r="C159" s="127" t="inlineStr">
        <is>
          <t>Итого по разделу 1. Вырубка просеки</t>
        </is>
      </c>
      <c r="L159" s="128" t="n">
        <v>1756.11</v>
      </c>
      <c r="M159" s="126" t="n"/>
      <c r="N159" s="129" t="n"/>
    </row>
    <row r="160" ht="19.35" customHeight="1">
      <c r="A160" s="130" t="n"/>
      <c r="B160" s="131" t="n"/>
      <c r="C160" s="132" t="inlineStr">
        <is>
          <t>Итого прямые затраты по разделу</t>
        </is>
      </c>
      <c r="L160" s="133" t="n">
        <v>977.5599999999999</v>
      </c>
      <c r="M160" s="134" t="n"/>
      <c r="N160" s="133" t="n">
        <v>46572.16</v>
      </c>
    </row>
    <row r="161" ht="19.35" customHeight="1">
      <c r="A161" s="130" t="n"/>
      <c r="B161" s="131" t="n"/>
      <c r="C161" s="132" t="inlineStr">
        <is>
          <t>в том числе</t>
        </is>
      </c>
      <c r="L161" s="133" t="n"/>
      <c r="M161" s="134" t="n"/>
      <c r="N161" s="133" t="n"/>
    </row>
    <row r="162" ht="19.35" customHeight="1">
      <c r="A162" s="130" t="n"/>
      <c r="B162" s="131" t="n"/>
      <c r="C162" s="132" t="inlineStr">
        <is>
          <t>- оплата труда (ОТ)</t>
        </is>
      </c>
      <c r="L162" s="133" t="n">
        <v>518.63</v>
      </c>
      <c r="M162" s="134" t="n"/>
      <c r="N162" s="133" t="n">
        <v>36957.58</v>
      </c>
    </row>
    <row r="163" ht="19.35" customHeight="1">
      <c r="A163" s="130" t="n"/>
      <c r="B163" s="131" t="n"/>
      <c r="C163" s="132" t="inlineStr">
        <is>
          <t>- эксплуатация машин и механизмов</t>
        </is>
      </c>
      <c r="L163" s="133" t="n">
        <v>458.93</v>
      </c>
      <c r="M163" s="134" t="n"/>
      <c r="N163" s="133" t="n">
        <v>9614.58</v>
      </c>
    </row>
    <row r="164" ht="19.35" customHeight="1">
      <c r="A164" s="130" t="n"/>
      <c r="B164" s="135" t="n"/>
      <c r="C164" s="136" t="inlineStr">
        <is>
          <t>в том числе</t>
        </is>
      </c>
      <c r="L164" s="133" t="n"/>
      <c r="M164" s="134" t="n"/>
      <c r="N164" s="133" t="n"/>
    </row>
    <row r="165" ht="19.35" customHeight="1">
      <c r="A165" s="130" t="n"/>
      <c r="B165" s="135" t="n"/>
      <c r="C165" s="136" t="inlineStr">
        <is>
          <t>эксплуатация машин и механизмов без учета доплат к оплате труда машинистов</t>
        </is>
      </c>
      <c r="L165" s="133" t="n">
        <v>458.93</v>
      </c>
      <c r="M165" s="134" t="n"/>
      <c r="N165" s="133" t="n">
        <v>9614.58</v>
      </c>
    </row>
    <row r="166" ht="19.35" customHeight="1">
      <c r="A166" s="130" t="n"/>
      <c r="B166" s="135" t="n"/>
      <c r="C166" s="136" t="inlineStr">
        <is>
          <t>в том числе</t>
        </is>
      </c>
      <c r="L166" s="133" t="n"/>
      <c r="M166" s="134" t="n"/>
      <c r="N166" s="133" t="n"/>
    </row>
    <row r="167" ht="19.35" customHeight="1">
      <c r="A167" s="130" t="n"/>
      <c r="B167" s="135" t="n"/>
      <c r="C167" s="136" t="inlineStr">
        <is>
          <t>оплата труда машинистов (ОТм)</t>
        </is>
      </c>
      <c r="L167" s="133" t="n">
        <v>80.25</v>
      </c>
      <c r="M167" s="134" t="n"/>
      <c r="N167" s="133" t="n">
        <v>5718.61</v>
      </c>
    </row>
    <row r="168" ht="19.35" customHeight="1">
      <c r="A168" s="130" t="n"/>
      <c r="B168" s="131" t="n"/>
      <c r="C168" s="132" t="inlineStr">
        <is>
          <t>Итого ФОТ (справочно)</t>
        </is>
      </c>
      <c r="L168" s="133" t="n">
        <v>598.88</v>
      </c>
      <c r="M168" s="134" t="n"/>
      <c r="N168" s="133" t="n">
        <v>42676.19</v>
      </c>
    </row>
    <row r="169" ht="19.35" customHeight="1">
      <c r="A169" s="130" t="n"/>
      <c r="B169" s="131" t="n"/>
      <c r="C169" s="132" t="inlineStr">
        <is>
          <t>Итого накладные расходы</t>
        </is>
      </c>
      <c r="L169" s="133" t="n">
        <v>533</v>
      </c>
      <c r="M169" s="134" t="n"/>
      <c r="N169" s="133" t="n">
        <v>37981.79</v>
      </c>
    </row>
    <row r="170" ht="19.35" customHeight="1">
      <c r="A170" s="130" t="n"/>
      <c r="B170" s="131" t="n"/>
      <c r="C170" s="132" t="inlineStr">
        <is>
          <t>Итого сметная прибыль</t>
        </is>
      </c>
      <c r="L170" s="133" t="n">
        <v>245.55</v>
      </c>
      <c r="M170" s="134" t="n"/>
      <c r="N170" s="133" t="n">
        <v>17497.23</v>
      </c>
    </row>
    <row r="171" ht="19.35" customHeight="1">
      <c r="A171" s="130" t="n"/>
      <c r="B171" s="137" t="n"/>
      <c r="C171" s="138" t="inlineStr">
        <is>
          <t>Итого по разделу</t>
        </is>
      </c>
      <c r="L171" s="128" t="n">
        <v>1756.11</v>
      </c>
      <c r="M171" s="139" t="n"/>
      <c r="N171" s="128" t="n">
        <v>102051.18</v>
      </c>
    </row>
    <row r="172" ht="19.35" customHeight="1">
      <c r="A172" s="130" t="n"/>
      <c r="B172" s="135" t="n"/>
      <c r="C172" s="136" t="inlineStr">
        <is>
          <t>Справочно</t>
        </is>
      </c>
      <c r="L172" s="133" t="n"/>
      <c r="M172" s="134" t="n"/>
      <c r="N172" s="133" t="n"/>
    </row>
    <row r="173" ht="19.35" customHeight="1">
      <c r="A173" s="130" t="n"/>
      <c r="B173" s="131" t="n"/>
      <c r="C173" s="136" t="inlineStr">
        <is>
          <t>затраты труда рабочих</t>
        </is>
      </c>
      <c r="I173" s="140" t="n">
        <v>61.3668</v>
      </c>
      <c r="J173" s="141" t="n"/>
      <c r="K173" s="141" t="n"/>
      <c r="L173" s="134" t="n"/>
      <c r="M173" s="134" t="n"/>
      <c r="N173" s="134" t="n"/>
    </row>
    <row r="174" ht="19.35" customHeight="1">
      <c r="A174" s="130" t="n"/>
      <c r="B174" s="131" t="n"/>
      <c r="C174" s="136" t="inlineStr">
        <is>
          <t>затраты труда машинистов</t>
        </is>
      </c>
      <c r="I174" s="140" t="n">
        <v>5.9448</v>
      </c>
      <c r="J174" s="141" t="n"/>
      <c r="K174" s="141" t="n"/>
      <c r="L174" s="134" t="n"/>
      <c r="M174" s="134" t="n"/>
      <c r="N174" s="134" t="n"/>
    </row>
    <row r="175" ht="19.35" customHeight="1">
      <c r="A175" s="142" t="n"/>
      <c r="B175" s="143" t="n"/>
      <c r="C175" s="144" t="inlineStr">
        <is>
          <t>ВСЕГО по смете</t>
        </is>
      </c>
      <c r="D175" s="145" t="n"/>
      <c r="E175" s="145" t="n"/>
      <c r="F175" s="146" t="n"/>
      <c r="G175" s="146" t="n"/>
      <c r="H175" s="146" t="n"/>
      <c r="I175" s="146" t="n"/>
      <c r="J175" s="146" t="n"/>
      <c r="K175" s="146" t="n"/>
      <c r="L175" s="147" t="n"/>
      <c r="M175" s="146" t="n"/>
      <c r="N175" s="148" t="n"/>
    </row>
    <row r="176" ht="19.35" customHeight="1">
      <c r="A176" s="130" t="n"/>
      <c r="B176" s="137" t="n"/>
      <c r="C176" s="138" t="inlineStr">
        <is>
          <t>Итого по всем разделам</t>
        </is>
      </c>
      <c r="L176" s="128" t="n">
        <v>1756.11</v>
      </c>
      <c r="M176" s="129" t="n"/>
      <c r="N176" s="128" t="n"/>
    </row>
    <row r="177" ht="19.35" customHeight="1">
      <c r="A177" s="130" t="n"/>
      <c r="B177" s="131" t="n"/>
      <c r="C177" s="132" t="inlineStr">
        <is>
          <t>ВСЕГО строительные работы</t>
        </is>
      </c>
      <c r="L177" s="133" t="n">
        <v>1756.11</v>
      </c>
      <c r="M177" s="134" t="n"/>
      <c r="N177" s="133" t="n">
        <v>102051.18</v>
      </c>
    </row>
    <row r="178" ht="19.35" customHeight="1">
      <c r="A178" s="130" t="n"/>
      <c r="B178" s="135" t="n"/>
      <c r="C178" s="136" t="inlineStr">
        <is>
          <t>в том числе</t>
        </is>
      </c>
      <c r="L178" s="133" t="n"/>
      <c r="M178" s="134" t="n"/>
      <c r="N178" s="133" t="n"/>
    </row>
    <row r="179" ht="19.35" customHeight="1">
      <c r="A179" s="130" t="n"/>
      <c r="B179" s="135" t="n"/>
      <c r="C179" s="136" t="inlineStr">
        <is>
          <t>всего прямые затраты</t>
        </is>
      </c>
      <c r="L179" s="133" t="n">
        <v>977.5599999999999</v>
      </c>
      <c r="M179" s="134" t="n"/>
      <c r="N179" s="133" t="n">
        <v>46572.16</v>
      </c>
    </row>
    <row r="180" ht="19.35" customHeight="1">
      <c r="A180" s="130" t="n"/>
      <c r="B180" s="135" t="n"/>
      <c r="C180" s="136" t="inlineStr">
        <is>
          <t>в том числе</t>
        </is>
      </c>
      <c r="L180" s="133" t="n"/>
      <c r="M180" s="134" t="n"/>
      <c r="N180" s="133" t="n"/>
    </row>
    <row r="181" ht="19.35" customHeight="1">
      <c r="A181" s="130" t="n"/>
      <c r="B181" s="135" t="n"/>
      <c r="C181" s="136" t="inlineStr">
        <is>
          <t>- оплата труда (ОТ)</t>
        </is>
      </c>
      <c r="L181" s="133" t="n">
        <v>518.63</v>
      </c>
      <c r="M181" s="134" t="n"/>
      <c r="N181" s="133" t="n">
        <v>36957.58</v>
      </c>
    </row>
    <row r="182" ht="19.35" customHeight="1">
      <c r="A182" s="130" t="n"/>
      <c r="B182" s="135" t="n"/>
      <c r="C182" s="136" t="inlineStr">
        <is>
          <t>- эксплуатация машин и механизмов</t>
        </is>
      </c>
      <c r="L182" s="133" t="n">
        <v>458.93</v>
      </c>
      <c r="M182" s="134" t="n"/>
      <c r="N182" s="133" t="n">
        <v>9614.58</v>
      </c>
    </row>
    <row r="183" ht="19.35" customHeight="1">
      <c r="A183" s="130" t="n"/>
      <c r="B183" s="135" t="n"/>
      <c r="C183" s="136" t="inlineStr">
        <is>
          <t>в т.ч. эксплуатация машин и механизмов без учета доплат к оплате труда машинистов</t>
        </is>
      </c>
      <c r="L183" s="133" t="n">
        <v>458.93</v>
      </c>
      <c r="M183" s="134" t="n"/>
      <c r="N183" s="133" t="n">
        <v>9614.58</v>
      </c>
    </row>
    <row r="184" ht="19.35" customHeight="1">
      <c r="A184" s="130" t="n"/>
      <c r="B184" s="135" t="n"/>
      <c r="C184" s="136" t="inlineStr">
        <is>
          <t>- в т.ч. оплата труда машинистов (ОТм)</t>
        </is>
      </c>
      <c r="L184" s="133" t="n">
        <v>80.25</v>
      </c>
      <c r="M184" s="134" t="n"/>
      <c r="N184" s="133" t="n">
        <v>5718.61</v>
      </c>
    </row>
    <row r="185" ht="19.35" customHeight="1">
      <c r="A185" s="130" t="n"/>
      <c r="B185" s="135" t="n"/>
      <c r="C185" s="136" t="inlineStr">
        <is>
          <t>всего ФОТ (справочно)</t>
        </is>
      </c>
      <c r="L185" s="133" t="n">
        <v>598.88</v>
      </c>
      <c r="M185" s="134" t="n"/>
      <c r="N185" s="133" t="n">
        <v>42676.19</v>
      </c>
    </row>
    <row r="186" ht="19.35" customHeight="1">
      <c r="A186" s="130" t="n"/>
      <c r="B186" s="135" t="n"/>
      <c r="C186" s="136" t="inlineStr">
        <is>
          <t>всего накладные расходы</t>
        </is>
      </c>
      <c r="L186" s="133" t="n">
        <v>533</v>
      </c>
      <c r="M186" s="134" t="n"/>
      <c r="N186" s="133" t="n">
        <v>37981.79</v>
      </c>
    </row>
    <row r="187" ht="19.35" customHeight="1">
      <c r="A187" s="130" t="n"/>
      <c r="B187" s="135" t="n"/>
      <c r="C187" s="136" t="inlineStr">
        <is>
          <t>всего сметная прибыль</t>
        </is>
      </c>
      <c r="L187" s="133" t="n">
        <v>245.55</v>
      </c>
      <c r="M187" s="134" t="n"/>
      <c r="N187" s="133" t="n">
        <v>17497.23</v>
      </c>
    </row>
    <row r="188" ht="19.35" customHeight="1">
      <c r="A188" s="130" t="n"/>
      <c r="B188" s="137" t="n"/>
      <c r="C188" s="138" t="inlineStr">
        <is>
          <t>ВСЕГО по смете</t>
        </is>
      </c>
      <c r="L188" s="128" t="n">
        <v>1756.11</v>
      </c>
      <c r="M188" s="129" t="n"/>
      <c r="N188" s="128" t="n">
        <v>102051.18</v>
      </c>
    </row>
    <row r="189" ht="19.35" customHeight="1">
      <c r="A189" s="130" t="n"/>
      <c r="B189" s="135" t="n"/>
      <c r="C189" s="136" t="inlineStr">
        <is>
          <t>Всего прямые затраты</t>
        </is>
      </c>
      <c r="L189" s="133" t="n">
        <v>977.5599999999999</v>
      </c>
      <c r="M189" s="134" t="n"/>
      <c r="N189" s="133" t="n">
        <v>46572.16</v>
      </c>
    </row>
    <row r="190" ht="19.35" customHeight="1">
      <c r="A190" s="130" t="n"/>
      <c r="B190" s="135" t="n"/>
      <c r="C190" s="136" t="inlineStr">
        <is>
          <t>в том числе</t>
        </is>
      </c>
      <c r="L190" s="133" t="n"/>
      <c r="M190" s="134" t="n"/>
      <c r="N190" s="133" t="n"/>
    </row>
    <row r="191" ht="19.35" customHeight="1">
      <c r="A191" s="130" t="n"/>
      <c r="B191" s="135" t="n"/>
      <c r="C191" s="136" t="inlineStr">
        <is>
          <t>- оплата труда рабочих (ОТ)</t>
        </is>
      </c>
      <c r="L191" s="133" t="n">
        <v>518.63</v>
      </c>
      <c r="M191" s="134" t="n"/>
      <c r="N191" s="133" t="n">
        <v>36957.58</v>
      </c>
    </row>
    <row r="192" ht="19.35" customHeight="1">
      <c r="A192" s="130" t="n"/>
      <c r="B192" s="135" t="n"/>
      <c r="C192" s="136" t="inlineStr">
        <is>
          <t>- эксплуатация машин и механизмов</t>
        </is>
      </c>
      <c r="L192" s="133" t="n">
        <v>458.93</v>
      </c>
      <c r="M192" s="134" t="n"/>
      <c r="N192" s="133" t="n">
        <v>9614.58</v>
      </c>
    </row>
    <row r="193" ht="19.35" customHeight="1">
      <c r="A193" s="130" t="n"/>
      <c r="B193" s="135" t="n"/>
      <c r="C193" s="136" t="inlineStr">
        <is>
          <t>в т.ч. эксплуатация машин и механизмов без учета доплат к оплате труда машинистов</t>
        </is>
      </c>
      <c r="L193" s="133" t="n">
        <v>458.93</v>
      </c>
      <c r="M193" s="134" t="n"/>
      <c r="N193" s="133" t="n">
        <v>9614.58</v>
      </c>
    </row>
    <row r="194" ht="19.35" customHeight="1">
      <c r="A194" s="130" t="n"/>
      <c r="B194" s="135" t="n"/>
      <c r="C194" s="136" t="inlineStr">
        <is>
          <t>- в т.ч. оплата труда машинистов (ОТм)</t>
        </is>
      </c>
      <c r="L194" s="133" t="n">
        <v>80.25</v>
      </c>
      <c r="M194" s="134" t="n"/>
      <c r="N194" s="133" t="n">
        <v>5718.61</v>
      </c>
    </row>
    <row r="195" ht="19.35" customHeight="1">
      <c r="A195" s="130" t="n"/>
      <c r="B195" s="135" t="n"/>
      <c r="C195" s="136" t="inlineStr">
        <is>
          <t>Всего ФОТ (справочно)</t>
        </is>
      </c>
      <c r="L195" s="133" t="n">
        <v>598.88</v>
      </c>
      <c r="M195" s="134" t="n"/>
      <c r="N195" s="133" t="n">
        <v>42676.19</v>
      </c>
    </row>
    <row r="196" ht="19.35" customHeight="1">
      <c r="A196" s="130" t="n"/>
      <c r="B196" s="135" t="n"/>
      <c r="C196" s="136" t="inlineStr">
        <is>
          <t>Всего накладные расходы</t>
        </is>
      </c>
      <c r="L196" s="133" t="n">
        <v>533</v>
      </c>
      <c r="M196" s="134" t="n"/>
      <c r="N196" s="133" t="n">
        <v>37981.79</v>
      </c>
    </row>
    <row r="197" ht="19.35" customHeight="1">
      <c r="A197" s="130" t="n"/>
      <c r="B197" s="135" t="n"/>
      <c r="C197" s="136" t="inlineStr">
        <is>
          <t>Всего сметная прибыль</t>
        </is>
      </c>
      <c r="L197" s="133" t="n">
        <v>245.55</v>
      </c>
      <c r="M197" s="134" t="n"/>
      <c r="N197" s="133" t="n">
        <v>17497.23</v>
      </c>
    </row>
    <row r="198" ht="19.35" customHeight="1">
      <c r="A198" s="130" t="n"/>
      <c r="B198" s="135" t="n"/>
      <c r="C198" s="136" t="inlineStr">
        <is>
          <t>Справочно</t>
        </is>
      </c>
      <c r="L198" s="133" t="n"/>
      <c r="M198" s="134" t="n"/>
      <c r="N198" s="133" t="n"/>
    </row>
    <row r="199" ht="19.35" customHeight="1">
      <c r="A199" s="130" t="n"/>
      <c r="B199" s="131" t="n"/>
      <c r="C199" s="136" t="inlineStr">
        <is>
          <t>затраты труда рабочих</t>
        </is>
      </c>
      <c r="I199" s="140" t="n">
        <v>61.3668</v>
      </c>
      <c r="J199" s="141" t="n"/>
      <c r="K199" s="141" t="n"/>
      <c r="L199" s="134" t="n"/>
      <c r="M199" s="134" t="n"/>
      <c r="N199" s="134" t="n"/>
    </row>
    <row r="200" ht="19.35" customHeight="1">
      <c r="A200" s="130" t="n"/>
      <c r="B200" s="131" t="n"/>
      <c r="C200" s="136" t="inlineStr">
        <is>
          <t>затраты труда машинистов</t>
        </is>
      </c>
      <c r="I200" s="140" t="n">
        <v>5.9448</v>
      </c>
      <c r="J200" s="141" t="n"/>
      <c r="K200" s="141" t="n"/>
      <c r="L200" s="134" t="n"/>
      <c r="M200" s="134" t="n"/>
      <c r="N200" s="134" t="n"/>
    </row>
    <row r="201" ht="19.35" customHeight="1">
      <c r="A201" s="130" t="n"/>
      <c r="B201" s="149" t="n"/>
      <c r="C201" s="149" t="n"/>
      <c r="D201" s="127" t="n"/>
      <c r="E201" s="127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 ht="19.35" customHeight="1">
      <c r="A202" s="150" t="inlineStr">
        <is>
          <t>Составил: ______________________________________/  Григорова И. А. /</t>
        </is>
      </c>
    </row>
    <row r="203" ht="19.35" customHeight="1">
      <c r="A203" s="150" t="n"/>
      <c r="B203" s="150" t="n"/>
      <c r="C203" s="151" t="inlineStr">
        <is>
          <t>должность, подпись (инициалы, фамилия)</t>
        </is>
      </c>
      <c r="G203" s="152" t="n"/>
      <c r="H203" s="152" t="n"/>
      <c r="I203" s="152" t="n"/>
      <c r="J203" s="150" t="n"/>
      <c r="K203" s="150" t="n"/>
      <c r="L203" s="150" t="n"/>
      <c r="M203" s="150" t="n"/>
      <c r="N203" s="150" t="n"/>
    </row>
    <row r="204" ht="19.35" customHeight="1">
      <c r="A204" s="150" t="inlineStr">
        <is>
          <t>Проверил: ______________________________________ /  Черкасов А. В. /</t>
        </is>
      </c>
    </row>
    <row r="205" ht="19.35" customHeight="1">
      <c r="A205" s="4" t="n"/>
      <c r="B205" s="4" t="n"/>
      <c r="C205" s="151" t="inlineStr">
        <is>
          <t>должность, подпись (инициалы, фамилия)</t>
        </is>
      </c>
      <c r="G205" s="152" t="n"/>
      <c r="H205" s="152" t="n"/>
      <c r="I205" s="152" t="n"/>
      <c r="J205" s="4" t="n"/>
      <c r="K205" s="4" t="n"/>
      <c r="L205" s="4" t="n"/>
      <c r="M205" s="4" t="n"/>
      <c r="N205" s="4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xl/worksheets/sheet10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7109375" customWidth="1" min="12" max="12"/>
    <col width="9.85546875" customWidth="1" min="13" max="13"/>
    <col width="13.140625" customWidth="1" min="14" max="14"/>
  </cols>
  <sheetData>
    <row r="1" ht="19.35" customHeight="1">
      <c r="A1" s="46" t="n"/>
      <c r="B1" s="46" t="n"/>
      <c r="C1" s="46" t="n"/>
      <c r="D1" s="4" t="n"/>
      <c r="E1" s="4" t="n"/>
      <c r="F1" s="47" t="inlineStr">
        <is>
          <t>Приложение № 2</t>
        </is>
      </c>
    </row>
    <row r="2" ht="19.35" customHeight="1">
      <c r="A2" s="48" t="n"/>
      <c r="B2" s="48" t="n"/>
      <c r="C2" s="48" t="n"/>
      <c r="D2" s="4" t="n"/>
      <c r="E2" s="4" t="n"/>
      <c r="F2" s="47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8" t="n"/>
      <c r="B3" s="48" t="n"/>
      <c r="C3" s="48" t="n"/>
      <c r="D3" s="4" t="n"/>
      <c r="E3" s="4" t="n"/>
      <c r="F3" s="47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9" t="n"/>
      <c r="B4" s="50" t="n"/>
      <c r="C4" s="50" t="n"/>
      <c r="D4" s="4" t="n"/>
      <c r="E4" s="4" t="n"/>
      <c r="F4" s="51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9" t="n"/>
      <c r="B5" s="50" t="n"/>
      <c r="C5" s="50" t="n"/>
      <c r="D5" s="4" t="n"/>
      <c r="E5" s="4" t="n"/>
      <c r="F5" s="51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9" t="n"/>
      <c r="B6" s="50" t="n"/>
      <c r="C6" s="50" t="n"/>
      <c r="D6" s="4" t="n"/>
      <c r="E6" s="4" t="n"/>
      <c r="F6" s="47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9" t="n"/>
      <c r="B7" s="50" t="n"/>
      <c r="C7" s="50" t="n"/>
      <c r="D7" s="4" t="n"/>
      <c r="E7" s="4" t="n"/>
      <c r="F7" s="47" t="n"/>
      <c r="G7" s="47" t="n"/>
      <c r="H7" s="47" t="n"/>
      <c r="I7" s="47" t="n"/>
      <c r="J7" s="47" t="n"/>
      <c r="K7" s="47" t="n"/>
      <c r="L7" s="47" t="n"/>
      <c r="M7" s="47" t="n"/>
      <c r="N7" s="47" t="n"/>
    </row>
    <row r="8" hidden="1" ht="19.35" customHeight="1">
      <c r="A8" s="52" t="n"/>
      <c r="D8" s="4" t="n"/>
      <c r="E8" s="4" t="n"/>
      <c r="F8" s="47" t="n"/>
      <c r="G8" s="47" t="n"/>
      <c r="H8" s="47" t="n"/>
      <c r="I8" s="47" t="n"/>
      <c r="J8" s="3" t="n"/>
    </row>
    <row r="9" hidden="1" ht="19.5" customHeight="1">
      <c r="A9" s="52" t="n"/>
      <c r="D9" s="4" t="n"/>
      <c r="E9" s="4" t="n"/>
      <c r="F9" s="47" t="n"/>
      <c r="G9" s="47" t="n"/>
      <c r="H9" s="47" t="n"/>
      <c r="I9" s="47" t="n"/>
      <c r="J9" s="3" t="n"/>
    </row>
    <row r="10" hidden="1" ht="19.35" customHeight="1">
      <c r="A10" s="52" t="n"/>
      <c r="D10" s="4" t="n"/>
      <c r="E10" s="4" t="n"/>
      <c r="F10" s="47" t="n"/>
      <c r="G10" s="47" t="n"/>
      <c r="H10" s="47" t="n"/>
      <c r="I10" s="47" t="n"/>
      <c r="J10" s="3" t="n"/>
    </row>
    <row r="11" hidden="1" ht="19.5" customHeight="1">
      <c r="A11" s="52" t="n"/>
      <c r="D11" s="4" t="n"/>
      <c r="E11" s="4" t="n"/>
      <c r="F11" s="47" t="n"/>
      <c r="G11" s="47" t="n"/>
      <c r="H11" s="47" t="n"/>
      <c r="I11" s="47" t="n"/>
      <c r="J11" s="3" t="n"/>
    </row>
    <row r="12" hidden="1" ht="19.35" customHeight="1">
      <c r="A12" s="53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4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5" t="inlineStr">
        <is>
          <t>ПК Госстройсмета-3</t>
        </is>
      </c>
      <c r="I13" s="56" t="n"/>
      <c r="J13" s="56" t="n"/>
      <c r="K13" s="56" t="n"/>
      <c r="L13" s="56" t="n"/>
      <c r="M13" s="56" t="n"/>
      <c r="N13" s="56" t="n"/>
    </row>
    <row r="14" ht="35.25" customHeight="1">
      <c r="A14" s="57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5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6" t="n"/>
      <c r="J14" s="56" t="n"/>
      <c r="K14" s="56" t="n"/>
      <c r="L14" s="56" t="n"/>
      <c r="M14" s="56" t="n"/>
      <c r="N14" s="56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8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9" t="n"/>
      <c r="J15" s="59" t="n"/>
      <c r="K15" s="59" t="n"/>
      <c r="L15" s="59" t="n"/>
      <c r="M15" s="59" t="n"/>
      <c r="N15" s="59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8" t="inlineStr">
        <is>
          <t>Письмо Минстрой России от 30.12.2025 № 81879-ИФ/09, I квартал 2026; Прочие объекты; Амурская область</t>
        </is>
      </c>
      <c r="I16" s="59" t="n"/>
      <c r="J16" s="59" t="n"/>
      <c r="K16" s="59" t="n"/>
      <c r="L16" s="59" t="n"/>
      <c r="M16" s="59" t="n"/>
      <c r="N16" s="59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8" t="n"/>
      <c r="I17" s="59" t="n"/>
      <c r="J17" s="59" t="n"/>
      <c r="K17" s="59" t="n"/>
      <c r="L17" s="59" t="n"/>
      <c r="M17" s="59" t="n"/>
      <c r="N17" s="59" t="n"/>
    </row>
    <row r="18" ht="21" customHeight="1">
      <c r="A18" s="6" t="inlineStr">
        <is>
          <t>Наименование субъекта Российской Федерации</t>
        </is>
      </c>
      <c r="H18" s="58" t="inlineStr">
        <is>
          <t>Амурская область</t>
        </is>
      </c>
      <c r="I18" s="59" t="n"/>
      <c r="J18" s="59" t="n"/>
      <c r="K18" s="59" t="n"/>
      <c r="L18" s="59" t="n"/>
      <c r="M18" s="59" t="n"/>
      <c r="N18" s="59" t="n"/>
    </row>
    <row r="19" ht="21" customHeight="1">
      <c r="A19" s="6" t="inlineStr">
        <is>
          <t>Наименование зоны субъекта Российской Федерации</t>
        </is>
      </c>
      <c r="H19" s="58" t="inlineStr">
        <is>
          <t>1 зона</t>
        </is>
      </c>
      <c r="I19" s="59" t="n"/>
      <c r="J19" s="59" t="n"/>
      <c r="K19" s="59" t="n"/>
      <c r="L19" s="59" t="n"/>
      <c r="M19" s="59" t="n"/>
      <c r="N19" s="59" t="n"/>
    </row>
    <row r="20" ht="24" customHeight="1">
      <c r="A20" s="60" t="inlineStr">
        <is>
          <t>Расширение просеки ВЛ 220-500 кВ</t>
        </is>
      </c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</row>
    <row r="21" ht="19.35" customHeight="1">
      <c r="A21" s="61" t="inlineStr">
        <is>
          <t>(наименование стройки)</t>
        </is>
      </c>
    </row>
    <row r="22" ht="19.35" customHeight="1">
      <c r="A22" s="60" t="inlineStr">
        <is>
          <t>24 ВЛ 220 кВ Сиваки - Мухинская.</t>
        </is>
      </c>
      <c r="B22" s="56" t="n"/>
      <c r="C22" s="56" t="n"/>
      <c r="D22" s="56" t="n"/>
      <c r="E22" s="56" t="n"/>
      <c r="F22" s="56" t="n"/>
      <c r="G22" s="56" t="n"/>
      <c r="H22" s="56" t="n"/>
      <c r="I22" s="56" t="n"/>
      <c r="J22" s="56" t="n"/>
      <c r="K22" s="56" t="n"/>
      <c r="L22" s="56" t="n"/>
      <c r="M22" s="56" t="n"/>
      <c r="N22" s="56" t="n"/>
    </row>
    <row r="23" ht="19.35" customHeight="1">
      <c r="A23" s="62" t="inlineStr">
        <is>
          <t>(наименование объекта капитального строительства)</t>
        </is>
      </c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63" t="n"/>
      <c r="M23" s="63" t="n"/>
      <c r="N23" s="63" t="n"/>
    </row>
    <row r="24" ht="19.35" customHeight="1">
      <c r="A24" s="64" t="inlineStr">
        <is>
          <t>ЛОКАЛЬНЫЙ СМЕТНЫЙ РАСЧЕТ (СМЕТА) № 02-24-08</t>
        </is>
      </c>
    </row>
    <row r="25" ht="19.35" customHeight="1">
      <c r="A25" s="60" t="inlineStr">
        <is>
          <t>24 ВЛ 220 кВ Сиваки - Мухинская. Магдагачинский р-н</t>
        </is>
      </c>
      <c r="B25" s="56" t="n"/>
      <c r="C25" s="56" t="n"/>
      <c r="D25" s="56" t="n"/>
      <c r="E25" s="56" t="n"/>
      <c r="F25" s="56" t="n"/>
      <c r="G25" s="56" t="n"/>
      <c r="H25" s="56" t="n"/>
      <c r="I25" s="56" t="n"/>
      <c r="J25" s="56" t="n"/>
      <c r="K25" s="56" t="n"/>
      <c r="L25" s="56" t="n"/>
      <c r="M25" s="56" t="n"/>
      <c r="N25" s="56" t="n"/>
    </row>
    <row r="26" ht="19.35" customHeight="1">
      <c r="A26" s="62" t="inlineStr">
        <is>
          <t>(наименование работ и затрат)</t>
        </is>
      </c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63" t="n"/>
      <c r="M26" s="63" t="n"/>
      <c r="N26" s="63" t="n"/>
    </row>
    <row r="27" ht="18" customHeight="1">
      <c r="A27" s="57" t="inlineStr">
        <is>
          <t xml:space="preserve">Составлен </t>
        </is>
      </c>
      <c r="B27" s="65" t="n"/>
      <c r="C27" s="66" t="inlineStr">
        <is>
          <t>Базисно-индексным</t>
        </is>
      </c>
      <c r="D27" s="56" t="n"/>
      <c r="E27" s="67" t="n"/>
      <c r="F27" s="57" t="inlineStr">
        <is>
          <t>методом</t>
        </is>
      </c>
      <c r="G27" s="65" t="n"/>
      <c r="H27" s="65" t="n"/>
      <c r="I27" s="65" t="n"/>
      <c r="J27" s="65" t="n"/>
      <c r="K27" s="65" t="n"/>
      <c r="L27" s="65" t="n"/>
      <c r="M27" s="65" t="n"/>
      <c r="N27" s="65" t="n"/>
    </row>
    <row r="28" ht="18" customHeight="1">
      <c r="A28" s="6" t="inlineStr">
        <is>
          <t xml:space="preserve">Основание: </t>
        </is>
      </c>
      <c r="C28" s="68" t="inlineStr">
        <is>
          <t>Ф.579959-19.24-РД</t>
        </is>
      </c>
      <c r="D28" s="56" t="n"/>
      <c r="E28" s="56" t="n"/>
      <c r="F28" s="56" t="n"/>
      <c r="G28" s="56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62" t="inlineStr">
        <is>
          <t>(проектная и (или) иная техническая документация)</t>
        </is>
      </c>
      <c r="D29" s="63" t="n"/>
      <c r="E29" s="63" t="n"/>
      <c r="F29" s="63" t="n"/>
      <c r="G29" s="63" t="n"/>
      <c r="H29" s="61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9" t="n"/>
      <c r="C31" s="6" t="n"/>
      <c r="D31" s="6" t="n"/>
      <c r="E31" s="6" t="n"/>
      <c r="F31" s="6" t="n"/>
      <c r="G31" s="6" t="n"/>
      <c r="H31" s="6" t="n"/>
      <c r="I31" s="6" t="n"/>
      <c r="J31" s="57" t="n"/>
      <c r="K31" s="70" t="inlineStr">
        <is>
          <t>Средства на оплату труда рабочих</t>
        </is>
      </c>
      <c r="L31" s="71" t="n">
        <v>4.76</v>
      </c>
      <c r="M31" s="69" t="n">
        <v>0.07000000000000001</v>
      </c>
      <c r="N31" s="72" t="inlineStr">
        <is>
          <t>тыс. руб.</t>
        </is>
      </c>
    </row>
    <row r="32" ht="22.5" customHeight="1">
      <c r="A32" s="73" t="inlineStr">
        <is>
          <t>Сметная стоимость</t>
        </is>
      </c>
      <c r="C32" s="74" t="n"/>
      <c r="D32" s="75" t="n">
        <v>10.95</v>
      </c>
      <c r="E32" s="76" t="inlineStr">
        <is>
          <t>(</t>
        </is>
      </c>
      <c r="F32" s="75" t="n">
        <v>0.15</v>
      </c>
      <c r="G32" s="77" t="inlineStr">
        <is>
          <t>) тыс. руб.</t>
        </is>
      </c>
      <c r="H32" s="72" t="n"/>
      <c r="I32" s="6" t="n"/>
      <c r="J32" s="6" t="n"/>
      <c r="K32" s="70" t="inlineStr">
        <is>
          <t>Нормативные затраты труда рабочих</t>
        </is>
      </c>
      <c r="L32" s="78" t="n">
        <v>7.97</v>
      </c>
      <c r="M32" s="59" t="n"/>
      <c r="N32" s="6" t="inlineStr">
        <is>
          <t>чел. ч.</t>
        </is>
      </c>
    </row>
    <row r="33" ht="21.75" customHeight="1">
      <c r="A33" s="48" t="n"/>
      <c r="B33" s="10" t="inlineStr">
        <is>
          <t>в том числе:</t>
        </is>
      </c>
      <c r="C33" s="48" t="n"/>
      <c r="D33" s="48" t="n"/>
      <c r="E33" s="48" t="n"/>
      <c r="F33" s="48" t="n"/>
      <c r="G33" s="48" t="n"/>
      <c r="H33" s="48" t="n"/>
      <c r="I33" s="48" t="n"/>
      <c r="J33" s="48" t="n"/>
      <c r="K33" s="70" t="inlineStr">
        <is>
          <t>Нормативные затраты труда машинистов</t>
        </is>
      </c>
      <c r="L33" s="78" t="n"/>
      <c r="M33" s="59" t="n"/>
      <c r="N33" s="6" t="inlineStr">
        <is>
          <t>чел. ч.</t>
        </is>
      </c>
    </row>
    <row r="34" ht="19.35" customHeight="1">
      <c r="A34" s="79" t="n"/>
      <c r="B34" s="80" t="inlineStr">
        <is>
          <t>строительных работ</t>
        </is>
      </c>
      <c r="C34" s="81" t="n"/>
      <c r="D34" s="82" t="n">
        <v>10.95</v>
      </c>
      <c r="E34" s="76" t="inlineStr">
        <is>
          <t>(</t>
        </is>
      </c>
      <c r="F34" s="82" t="n">
        <v>0.15</v>
      </c>
      <c r="G34" s="72" t="inlineStr">
        <is>
          <t>) тыс. руб.</t>
        </is>
      </c>
      <c r="H34" s="72" t="n"/>
      <c r="I34" s="79" t="n"/>
      <c r="J34" s="79" t="n"/>
      <c r="K34" s="4" t="n"/>
      <c r="L34" s="3" t="n"/>
      <c r="N34" s="4" t="n"/>
    </row>
    <row r="35" ht="19.35" customHeight="1">
      <c r="A35" s="79" t="n"/>
      <c r="B35" s="80" t="inlineStr">
        <is>
          <t>монтажных работ</t>
        </is>
      </c>
      <c r="C35" s="81" t="n"/>
      <c r="D35" s="82" t="n">
        <v>0</v>
      </c>
      <c r="E35" s="76" t="inlineStr">
        <is>
          <t>(</t>
        </is>
      </c>
      <c r="F35" s="82" t="n">
        <v>0</v>
      </c>
      <c r="G35" s="72" t="inlineStr">
        <is>
          <t>) тыс. руб.</t>
        </is>
      </c>
      <c r="H35" s="72" t="n"/>
      <c r="I35" s="79" t="n"/>
      <c r="J35" s="79" t="n"/>
      <c r="K35" s="4" t="n"/>
      <c r="L35" s="3" t="n"/>
      <c r="N35" s="4" t="n"/>
    </row>
    <row r="36" ht="19.35" customHeight="1">
      <c r="A36" s="79" t="n"/>
      <c r="B36" s="80" t="inlineStr">
        <is>
          <t>оборудования</t>
        </is>
      </c>
      <c r="C36" s="81" t="n"/>
      <c r="D36" s="82" t="n">
        <v>0</v>
      </c>
      <c r="E36" s="76" t="inlineStr">
        <is>
          <t>(</t>
        </is>
      </c>
      <c r="F36" s="82" t="n">
        <v>0</v>
      </c>
      <c r="G36" s="72" t="inlineStr">
        <is>
          <t>) тыс. руб.</t>
        </is>
      </c>
      <c r="H36" s="72" t="n"/>
      <c r="I36" s="79" t="n"/>
      <c r="J36" s="79" t="n"/>
      <c r="K36" s="4" t="n"/>
      <c r="L36" s="4" t="n"/>
      <c r="M36" s="4" t="n"/>
      <c r="N36" s="4" t="n"/>
    </row>
    <row r="37" ht="19.35" customHeight="1">
      <c r="A37" s="79" t="n"/>
      <c r="B37" s="80" t="inlineStr">
        <is>
          <t>прочих затрат</t>
        </is>
      </c>
      <c r="C37" s="81" t="n"/>
      <c r="D37" s="82" t="n">
        <v>0</v>
      </c>
      <c r="E37" s="76" t="inlineStr">
        <is>
          <t>(</t>
        </is>
      </c>
      <c r="F37" s="82" t="n">
        <v>0</v>
      </c>
      <c r="G37" s="72" t="inlineStr">
        <is>
          <t>) тыс. руб.</t>
        </is>
      </c>
      <c r="H37" s="72" t="n"/>
      <c r="I37" s="79" t="n"/>
      <c r="J37" s="79" t="n"/>
      <c r="K37" s="4" t="n"/>
      <c r="L37" s="3" t="n"/>
      <c r="N37" s="4" t="n"/>
    </row>
    <row r="38" ht="19.35" customHeight="1">
      <c r="A38" s="79" t="n"/>
      <c r="B38" s="79" t="n"/>
      <c r="C38" s="79" t="n"/>
      <c r="D38" s="79" t="n"/>
      <c r="E38" s="79" t="n"/>
      <c r="F38" s="79" t="n"/>
      <c r="G38" s="79" t="n"/>
      <c r="H38" s="79" t="n"/>
      <c r="I38" s="79" t="n"/>
      <c r="J38" s="79" t="n"/>
      <c r="K38" s="79" t="n"/>
      <c r="L38" s="79" t="n"/>
      <c r="M38" s="79" t="n"/>
      <c r="N38" s="79" t="n"/>
    </row>
    <row r="39" ht="55.35" customHeight="1">
      <c r="A39" s="14" t="inlineStr">
        <is>
          <t>№ п.п.</t>
        </is>
      </c>
      <c r="B39" s="83" t="inlineStr">
        <is>
          <t>Обоснование</t>
        </is>
      </c>
      <c r="C39" s="14" t="inlineStr">
        <is>
          <t>Наименование работ и затрат</t>
        </is>
      </c>
      <c r="D39" s="63" t="n"/>
      <c r="E39" s="84" t="n"/>
      <c r="F39" s="14" t="inlineStr">
        <is>
          <t>Единица измерения</t>
        </is>
      </c>
      <c r="G39" s="85" t="inlineStr">
        <is>
          <t>Количество</t>
        </is>
      </c>
      <c r="H39" s="63" t="n"/>
      <c r="I39" s="84" t="n"/>
      <c r="J39" s="8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63" t="n"/>
      <c r="L39" s="84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6" t="n"/>
      <c r="B40" s="86" t="n"/>
      <c r="C40" s="87" t="n"/>
      <c r="D40" s="56" t="n"/>
      <c r="E40" s="88" t="n"/>
      <c r="F40" s="86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6" t="n"/>
      <c r="N40" s="86" t="n"/>
    </row>
    <row r="41" ht="19.35" customHeight="1">
      <c r="A41" s="89" t="n">
        <v>1</v>
      </c>
      <c r="B41" s="90" t="n">
        <v>2</v>
      </c>
      <c r="C41" s="14" t="n">
        <v>3</v>
      </c>
      <c r="D41" s="59" t="n"/>
      <c r="E41" s="91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9" t="n">
        <v>12</v>
      </c>
    </row>
    <row r="42" ht="19.35" customHeight="1">
      <c r="A42" s="92" t="inlineStr">
        <is>
          <t>Раздел 1. Вырубка просеки</t>
        </is>
      </c>
      <c r="B42" s="269" t="n"/>
      <c r="C42" s="269" t="n"/>
      <c r="D42" s="269" t="n"/>
      <c r="E42" s="269" t="n"/>
      <c r="F42" s="269" t="n"/>
      <c r="G42" s="269" t="n"/>
      <c r="H42" s="269" t="n"/>
      <c r="I42" s="269" t="n"/>
      <c r="J42" s="269" t="n"/>
      <c r="K42" s="269" t="n"/>
      <c r="L42" s="269" t="n"/>
      <c r="M42" s="269" t="n"/>
      <c r="N42" s="270" t="n"/>
    </row>
    <row r="43" ht="19.35" customHeight="1">
      <c r="A43" s="94" t="inlineStr">
        <is>
          <t>Пролет 145-176</t>
        </is>
      </c>
      <c r="B43" s="59" t="n"/>
      <c r="C43" s="59" t="n"/>
      <c r="D43" s="59" t="n"/>
      <c r="E43" s="59" t="n"/>
      <c r="F43" s="59" t="n"/>
      <c r="G43" s="59" t="n"/>
      <c r="H43" s="59" t="n"/>
      <c r="I43" s="59" t="n"/>
      <c r="J43" s="59" t="n"/>
      <c r="K43" s="59" t="n"/>
      <c r="L43" s="59" t="n"/>
      <c r="M43" s="59" t="n"/>
      <c r="N43" s="91" t="n"/>
    </row>
    <row r="44" ht="42" customHeight="1">
      <c r="A44" s="92" t="inlineStr">
        <is>
          <t>1</t>
        </is>
      </c>
      <c r="B44" s="95" t="inlineStr">
        <is>
          <t>ФЕР01-02-101-02</t>
        </is>
      </c>
      <c r="C44" s="96" t="inlineStr">
        <is>
          <t>Разделка древесины мягких пород, полученной от валки леса, диаметр стволов: до 16 см</t>
        </is>
      </c>
      <c r="D44" s="269" t="n"/>
      <c r="E44" s="270" t="n"/>
      <c r="F44" s="97" t="inlineStr">
        <is>
          <t>100 деревьев</t>
        </is>
      </c>
      <c r="G44" s="98" t="n">
        <v>0.18</v>
      </c>
      <c r="H44" s="99" t="n">
        <v>1</v>
      </c>
      <c r="I44" s="120" t="n">
        <v>0.18</v>
      </c>
      <c r="J44" s="98" t="n"/>
      <c r="K44" s="98" t="n"/>
      <c r="L44" s="98" t="n"/>
      <c r="M44" s="98" t="n"/>
      <c r="N44" s="98" t="n"/>
    </row>
    <row r="45" ht="24.6" customHeight="1">
      <c r="A45" s="100" t="n"/>
      <c r="B45" s="101" t="inlineStr">
        <is>
          <t>Прил.1.12 п.3.213</t>
        </is>
      </c>
      <c r="C45" s="102" t="inlineStr">
        <is>
          <t>Разделка древесины без заготовки дров ОЗП=0,8; ЭМ=0,7; ЗПМ=0,7; ТЗ=0,8; ТЗМ=0,7</t>
        </is>
      </c>
      <c r="D45" s="269" t="n"/>
      <c r="E45" s="269" t="n"/>
      <c r="F45" s="269" t="n"/>
      <c r="G45" s="269" t="n"/>
      <c r="H45" s="269" t="n"/>
      <c r="I45" s="269" t="n"/>
      <c r="J45" s="269" t="n"/>
      <c r="K45" s="269" t="n"/>
      <c r="L45" s="269" t="n"/>
      <c r="M45" s="269" t="n"/>
      <c r="N45" s="270" t="n"/>
    </row>
    <row r="46" ht="19.35" customHeight="1">
      <c r="A46" s="100" t="n"/>
      <c r="B46" s="101" t="inlineStr">
        <is>
          <t>1</t>
        </is>
      </c>
      <c r="C46" s="102" t="inlineStr">
        <is>
          <t>ОТ</t>
        </is>
      </c>
      <c r="D46" s="269" t="n"/>
      <c r="E46" s="270" t="n"/>
      <c r="F46" s="103" t="n"/>
      <c r="G46" s="103" t="n"/>
      <c r="H46" s="103" t="n"/>
      <c r="I46" s="104" t="n"/>
      <c r="J46" s="105" t="n">
        <v>112.29</v>
      </c>
      <c r="K46" s="153" t="n">
        <v>0.96</v>
      </c>
      <c r="L46" s="105" t="n">
        <v>19.4</v>
      </c>
      <c r="M46" s="105" t="n">
        <v>71.26000000000001</v>
      </c>
      <c r="N46" s="107" t="n">
        <v>1382.44</v>
      </c>
    </row>
    <row r="47" ht="19.35" customHeight="1">
      <c r="A47" s="100" t="n"/>
      <c r="B47" s="108" t="n"/>
      <c r="C47" s="102" t="inlineStr">
        <is>
          <t>ЗТ</t>
        </is>
      </c>
      <c r="D47" s="269" t="n"/>
      <c r="E47" s="270" t="n"/>
      <c r="F47" s="109" t="inlineStr">
        <is>
          <t>чел.-ч</t>
        </is>
      </c>
      <c r="G47" s="274" t="n">
        <v>13.4</v>
      </c>
      <c r="H47" s="153" t="n">
        <v>0.96</v>
      </c>
      <c r="I47" s="275" t="n">
        <v>2.31552</v>
      </c>
      <c r="J47" s="104" t="n"/>
      <c r="K47" s="104" t="n"/>
      <c r="L47" s="104" t="n"/>
      <c r="M47" s="104" t="n"/>
      <c r="N47" s="104" t="n"/>
    </row>
    <row r="48" ht="19.35" customHeight="1">
      <c r="A48" s="100" t="n"/>
      <c r="B48" s="108" t="n"/>
      <c r="C48" s="102" t="inlineStr">
        <is>
          <t>Итого по расценке</t>
        </is>
      </c>
      <c r="D48" s="269" t="n"/>
      <c r="E48" s="270" t="n"/>
      <c r="F48" s="103" t="n"/>
      <c r="G48" s="111" t="n"/>
      <c r="H48" s="111" t="n"/>
      <c r="I48" s="104" t="n"/>
      <c r="J48" s="105" t="n">
        <v>112.29</v>
      </c>
      <c r="K48" s="104" t="n"/>
      <c r="L48" s="105" t="n">
        <v>19.4</v>
      </c>
      <c r="M48" s="104" t="n"/>
      <c r="N48" s="112" t="n"/>
    </row>
    <row r="49" ht="19.35" customHeight="1">
      <c r="A49" s="100" t="n"/>
      <c r="B49" s="113" t="n"/>
      <c r="C49" s="102" t="inlineStr">
        <is>
          <t>ФОТ</t>
        </is>
      </c>
      <c r="D49" s="269" t="n"/>
      <c r="E49" s="270" t="n"/>
      <c r="F49" s="103" t="n"/>
      <c r="G49" s="111" t="n"/>
      <c r="H49" s="111" t="n"/>
      <c r="I49" s="104" t="n"/>
      <c r="J49" s="104" t="n"/>
      <c r="K49" s="104" t="n"/>
      <c r="L49" s="105" t="n">
        <v>19.4</v>
      </c>
      <c r="M49" s="104" t="n"/>
      <c r="N49" s="107" t="n">
        <v>1382.44</v>
      </c>
    </row>
    <row r="50" ht="42" customHeight="1">
      <c r="A50" s="100" t="n"/>
      <c r="B50" s="114" t="inlineStr">
        <is>
          <t>Пр/812-001.4-1</t>
        </is>
      </c>
      <c r="C50" s="102" t="inlineStr">
        <is>
          <t>НР Земляные работы по другим видам работ (подготовительным, сопутствующим, укрепительным)</t>
        </is>
      </c>
      <c r="D50" s="269" t="n"/>
      <c r="E50" s="270" t="n"/>
      <c r="F50" s="109" t="inlineStr">
        <is>
          <t>%</t>
        </is>
      </c>
      <c r="G50" s="115" t="n">
        <v>89</v>
      </c>
      <c r="H50" s="116" t="n"/>
      <c r="I50" s="115" t="n">
        <v>89</v>
      </c>
      <c r="J50" s="104" t="n"/>
      <c r="K50" s="104" t="n"/>
      <c r="L50" s="105" t="n">
        <v>17.27</v>
      </c>
      <c r="M50" s="104" t="n"/>
      <c r="N50" s="117" t="n">
        <v>1230.37</v>
      </c>
    </row>
    <row r="51" ht="42" customHeight="1">
      <c r="A51" s="100" t="n"/>
      <c r="B51" s="114" t="inlineStr">
        <is>
          <t>Пр/774-001.4</t>
        </is>
      </c>
      <c r="C51" s="102" t="inlineStr">
        <is>
          <t>СП Земляные работы по другим видам работ (подготовительным, сопутствующим, укрепительным)</t>
        </is>
      </c>
      <c r="D51" s="269" t="n"/>
      <c r="E51" s="270" t="n"/>
      <c r="F51" s="109" t="inlineStr">
        <is>
          <t>%</t>
        </is>
      </c>
      <c r="G51" s="115" t="n">
        <v>41</v>
      </c>
      <c r="H51" s="116" t="n"/>
      <c r="I51" s="115" t="n">
        <v>41</v>
      </c>
      <c r="J51" s="104" t="n"/>
      <c r="K51" s="104" t="n"/>
      <c r="L51" s="105" t="n">
        <v>7.95</v>
      </c>
      <c r="M51" s="104" t="n"/>
      <c r="N51" s="105" t="n">
        <v>566.8</v>
      </c>
    </row>
    <row r="52" ht="19.35" customHeight="1">
      <c r="A52" s="100" t="n"/>
      <c r="B52" s="113" t="n"/>
      <c r="C52" s="92" t="inlineStr">
        <is>
          <t>Всего по позиции</t>
        </is>
      </c>
      <c r="D52" s="269" t="n"/>
      <c r="E52" s="270" t="n"/>
      <c r="F52" s="104" t="n"/>
      <c r="G52" s="111" t="n"/>
      <c r="H52" s="111" t="n"/>
      <c r="I52" s="118" t="n"/>
      <c r="J52" s="118" t="n"/>
      <c r="K52" s="118" t="n"/>
      <c r="L52" s="120" t="n">
        <v>44.62</v>
      </c>
      <c r="M52" s="118" t="n"/>
      <c r="N52" s="98" t="n"/>
    </row>
    <row r="53" ht="42" customHeight="1">
      <c r="A53" s="92" t="inlineStr">
        <is>
          <t>2</t>
        </is>
      </c>
      <c r="B53" s="95" t="inlineStr">
        <is>
          <t>ФЕР01-02-101-05</t>
        </is>
      </c>
      <c r="C53" s="96" t="inlineStr">
        <is>
          <t>Разделка древесины мягких пород, полученной от валки леса, диаметр стволов: до 28 см</t>
        </is>
      </c>
      <c r="D53" s="269" t="n"/>
      <c r="E53" s="270" t="n"/>
      <c r="F53" s="97" t="inlineStr">
        <is>
          <t>100 деревьев</t>
        </is>
      </c>
      <c r="G53" s="98" t="n">
        <v>0.08</v>
      </c>
      <c r="H53" s="99" t="n">
        <v>1</v>
      </c>
      <c r="I53" s="120" t="n">
        <v>0.08</v>
      </c>
      <c r="J53" s="98" t="n"/>
      <c r="K53" s="98" t="n"/>
      <c r="L53" s="98" t="n"/>
      <c r="M53" s="98" t="n"/>
      <c r="N53" s="98" t="n"/>
    </row>
    <row r="54" ht="24.6" customHeight="1">
      <c r="A54" s="100" t="n"/>
      <c r="B54" s="101" t="inlineStr">
        <is>
          <t>Прил.1.12 п.3.213</t>
        </is>
      </c>
      <c r="C54" s="102" t="inlineStr">
        <is>
          <t>Разделка древесины без заготовки дров ОЗП=0,8; ЭМ=0,7; ЗПМ=0,7; ТЗ=0,8; ТЗМ=0,7</t>
        </is>
      </c>
      <c r="D54" s="269" t="n"/>
      <c r="E54" s="269" t="n"/>
      <c r="F54" s="269" t="n"/>
      <c r="G54" s="269" t="n"/>
      <c r="H54" s="269" t="n"/>
      <c r="I54" s="269" t="n"/>
      <c r="J54" s="269" t="n"/>
      <c r="K54" s="269" t="n"/>
      <c r="L54" s="269" t="n"/>
      <c r="M54" s="269" t="n"/>
      <c r="N54" s="270" t="n"/>
    </row>
    <row r="55" ht="19.35" customHeight="1">
      <c r="A55" s="100" t="n"/>
      <c r="B55" s="101" t="inlineStr">
        <is>
          <t>1</t>
        </is>
      </c>
      <c r="C55" s="102" t="inlineStr">
        <is>
          <t>ОТ</t>
        </is>
      </c>
      <c r="D55" s="269" t="n"/>
      <c r="E55" s="270" t="n"/>
      <c r="F55" s="103" t="n"/>
      <c r="G55" s="103" t="n"/>
      <c r="H55" s="103" t="n"/>
      <c r="I55" s="104" t="n"/>
      <c r="J55" s="105" t="n">
        <v>323.47</v>
      </c>
      <c r="K55" s="153" t="n">
        <v>0.96</v>
      </c>
      <c r="L55" s="105" t="n">
        <v>24.84</v>
      </c>
      <c r="M55" s="105" t="n">
        <v>71.26000000000001</v>
      </c>
      <c r="N55" s="107" t="n">
        <v>1770.1</v>
      </c>
    </row>
    <row r="56" ht="19.35" customHeight="1">
      <c r="A56" s="100" t="n"/>
      <c r="B56" s="108" t="n"/>
      <c r="C56" s="102" t="inlineStr">
        <is>
          <t>ЗТ</t>
        </is>
      </c>
      <c r="D56" s="269" t="n"/>
      <c r="E56" s="270" t="n"/>
      <c r="F56" s="109" t="inlineStr">
        <is>
          <t>чел.-ч</t>
        </is>
      </c>
      <c r="G56" s="274" t="n">
        <v>38.6</v>
      </c>
      <c r="H56" s="153" t="n">
        <v>0.96</v>
      </c>
      <c r="I56" s="275" t="n">
        <v>2.96448</v>
      </c>
      <c r="J56" s="104" t="n"/>
      <c r="K56" s="104" t="n"/>
      <c r="L56" s="104" t="n"/>
      <c r="M56" s="104" t="n"/>
      <c r="N56" s="104" t="n"/>
    </row>
    <row r="57" ht="19.35" customHeight="1">
      <c r="A57" s="100" t="n"/>
      <c r="B57" s="108" t="n"/>
      <c r="C57" s="102" t="inlineStr">
        <is>
          <t>Итого по расценке</t>
        </is>
      </c>
      <c r="D57" s="269" t="n"/>
      <c r="E57" s="270" t="n"/>
      <c r="F57" s="103" t="n"/>
      <c r="G57" s="111" t="n"/>
      <c r="H57" s="111" t="n"/>
      <c r="I57" s="104" t="n"/>
      <c r="J57" s="105" t="n">
        <v>323.47</v>
      </c>
      <c r="K57" s="104" t="n"/>
      <c r="L57" s="105" t="n">
        <v>24.84</v>
      </c>
      <c r="M57" s="104" t="n"/>
      <c r="N57" s="112" t="n"/>
    </row>
    <row r="58" ht="19.35" customHeight="1">
      <c r="A58" s="100" t="n"/>
      <c r="B58" s="113" t="n"/>
      <c r="C58" s="102" t="inlineStr">
        <is>
          <t>ФОТ</t>
        </is>
      </c>
      <c r="D58" s="269" t="n"/>
      <c r="E58" s="270" t="n"/>
      <c r="F58" s="103" t="n"/>
      <c r="G58" s="111" t="n"/>
      <c r="H58" s="111" t="n"/>
      <c r="I58" s="104" t="n"/>
      <c r="J58" s="104" t="n"/>
      <c r="K58" s="104" t="n"/>
      <c r="L58" s="105" t="n">
        <v>24.84</v>
      </c>
      <c r="M58" s="104" t="n"/>
      <c r="N58" s="107" t="n">
        <v>1770.1</v>
      </c>
    </row>
    <row r="59" ht="42" customHeight="1">
      <c r="A59" s="100" t="n"/>
      <c r="B59" s="114" t="inlineStr">
        <is>
          <t>Пр/812-001.4-1</t>
        </is>
      </c>
      <c r="C59" s="102" t="inlineStr">
        <is>
          <t>НР Земляные работы по другим видам работ (подготовительным, сопутствующим, укрепительным)</t>
        </is>
      </c>
      <c r="D59" s="269" t="n"/>
      <c r="E59" s="270" t="n"/>
      <c r="F59" s="109" t="inlineStr">
        <is>
          <t>%</t>
        </is>
      </c>
      <c r="G59" s="115" t="n">
        <v>89</v>
      </c>
      <c r="H59" s="116" t="n"/>
      <c r="I59" s="115" t="n">
        <v>89</v>
      </c>
      <c r="J59" s="104" t="n"/>
      <c r="K59" s="104" t="n"/>
      <c r="L59" s="105" t="n">
        <v>22.11</v>
      </c>
      <c r="M59" s="104" t="n"/>
      <c r="N59" s="117" t="n">
        <v>1575.39</v>
      </c>
    </row>
    <row r="60" ht="42" customHeight="1">
      <c r="A60" s="100" t="n"/>
      <c r="B60" s="114" t="inlineStr">
        <is>
          <t>Пр/774-001.4</t>
        </is>
      </c>
      <c r="C60" s="102" t="inlineStr">
        <is>
          <t>СП Земляные работы по другим видам работ (подготовительным, сопутствующим, укрепительным)</t>
        </is>
      </c>
      <c r="D60" s="269" t="n"/>
      <c r="E60" s="270" t="n"/>
      <c r="F60" s="109" t="inlineStr">
        <is>
          <t>%</t>
        </is>
      </c>
      <c r="G60" s="115" t="n">
        <v>41</v>
      </c>
      <c r="H60" s="116" t="n"/>
      <c r="I60" s="115" t="n">
        <v>41</v>
      </c>
      <c r="J60" s="104" t="n"/>
      <c r="K60" s="104" t="n"/>
      <c r="L60" s="105" t="n">
        <v>10.18</v>
      </c>
      <c r="M60" s="104" t="n"/>
      <c r="N60" s="105" t="n">
        <v>725.74</v>
      </c>
    </row>
    <row r="61" ht="19.35" customHeight="1">
      <c r="A61" s="100" t="n"/>
      <c r="B61" s="113" t="n"/>
      <c r="C61" s="92" t="inlineStr">
        <is>
          <t>Всего по позиции</t>
        </is>
      </c>
      <c r="D61" s="269" t="n"/>
      <c r="E61" s="270" t="n"/>
      <c r="F61" s="104" t="n"/>
      <c r="G61" s="111" t="n"/>
      <c r="H61" s="111" t="n"/>
      <c r="I61" s="118" t="n"/>
      <c r="J61" s="118" t="n"/>
      <c r="K61" s="118" t="n"/>
      <c r="L61" s="120" t="n">
        <v>57.13</v>
      </c>
      <c r="M61" s="118" t="n"/>
      <c r="N61" s="98" t="n"/>
    </row>
    <row r="62" ht="42" customHeight="1">
      <c r="A62" s="92" t="inlineStr">
        <is>
          <t>3</t>
        </is>
      </c>
      <c r="B62" s="95" t="inlineStr">
        <is>
          <t>ФЕР01-02-101-06</t>
        </is>
      </c>
      <c r="C62" s="96" t="inlineStr">
        <is>
          <t>Разделка древесины мягких пород, полученной от валки леса, диаметр стволов: до 32 см</t>
        </is>
      </c>
      <c r="D62" s="269" t="n"/>
      <c r="E62" s="270" t="n"/>
      <c r="F62" s="97" t="inlineStr">
        <is>
          <t>100 деревьев</t>
        </is>
      </c>
      <c r="G62" s="98" t="n">
        <v>0.01</v>
      </c>
      <c r="H62" s="99" t="n">
        <v>1</v>
      </c>
      <c r="I62" s="120" t="n">
        <v>0.01</v>
      </c>
      <c r="J62" s="98" t="n"/>
      <c r="K62" s="98" t="n"/>
      <c r="L62" s="98" t="n"/>
      <c r="M62" s="98" t="n"/>
      <c r="N62" s="98" t="n"/>
    </row>
    <row r="63" ht="24.6" customHeight="1">
      <c r="A63" s="100" t="n"/>
      <c r="B63" s="101" t="inlineStr">
        <is>
          <t>Прил.1.12 п.3.213</t>
        </is>
      </c>
      <c r="C63" s="102" t="inlineStr">
        <is>
          <t>Разделка древесины без заготовки дров ОЗП=0,8; ЭМ=0,7; ЗПМ=0,7; ТЗ=0,8; ТЗМ=0,7</t>
        </is>
      </c>
      <c r="D63" s="269" t="n"/>
      <c r="E63" s="269" t="n"/>
      <c r="F63" s="269" t="n"/>
      <c r="G63" s="269" t="n"/>
      <c r="H63" s="269" t="n"/>
      <c r="I63" s="269" t="n"/>
      <c r="J63" s="269" t="n"/>
      <c r="K63" s="269" t="n"/>
      <c r="L63" s="269" t="n"/>
      <c r="M63" s="269" t="n"/>
      <c r="N63" s="270" t="n"/>
    </row>
    <row r="64" ht="19.35" customHeight="1">
      <c r="A64" s="100" t="n"/>
      <c r="B64" s="101" t="inlineStr">
        <is>
          <t>1</t>
        </is>
      </c>
      <c r="C64" s="102" t="inlineStr">
        <is>
          <t>ОТ</t>
        </is>
      </c>
      <c r="D64" s="269" t="n"/>
      <c r="E64" s="270" t="n"/>
      <c r="F64" s="103" t="n"/>
      <c r="G64" s="103" t="n"/>
      <c r="H64" s="103" t="n"/>
      <c r="I64" s="104" t="n"/>
      <c r="J64" s="105" t="n">
        <v>406.43</v>
      </c>
      <c r="K64" s="153" t="n">
        <v>0.96</v>
      </c>
      <c r="L64" s="105" t="n">
        <v>3.9</v>
      </c>
      <c r="M64" s="105" t="n">
        <v>71.26000000000001</v>
      </c>
      <c r="N64" s="105" t="n">
        <v>277.91</v>
      </c>
    </row>
    <row r="65" ht="19.35" customHeight="1">
      <c r="A65" s="100" t="n"/>
      <c r="B65" s="108" t="n"/>
      <c r="C65" s="102" t="inlineStr">
        <is>
          <t>ЗТ</t>
        </is>
      </c>
      <c r="D65" s="269" t="n"/>
      <c r="E65" s="270" t="n"/>
      <c r="F65" s="109" t="inlineStr">
        <is>
          <t>чел.-ч</t>
        </is>
      </c>
      <c r="G65" s="274" t="n">
        <v>48.5</v>
      </c>
      <c r="H65" s="153" t="n">
        <v>0.96</v>
      </c>
      <c r="I65" s="273" t="n">
        <v>0.4656</v>
      </c>
      <c r="J65" s="104" t="n"/>
      <c r="K65" s="104" t="n"/>
      <c r="L65" s="104" t="n"/>
      <c r="M65" s="104" t="n"/>
      <c r="N65" s="104" t="n"/>
    </row>
    <row r="66" ht="19.35" customHeight="1">
      <c r="A66" s="100" t="n"/>
      <c r="B66" s="108" t="n"/>
      <c r="C66" s="102" t="inlineStr">
        <is>
          <t>Итого по расценке</t>
        </is>
      </c>
      <c r="D66" s="269" t="n"/>
      <c r="E66" s="270" t="n"/>
      <c r="F66" s="103" t="n"/>
      <c r="G66" s="111" t="n"/>
      <c r="H66" s="111" t="n"/>
      <c r="I66" s="104" t="n"/>
      <c r="J66" s="105" t="n">
        <v>406.43</v>
      </c>
      <c r="K66" s="104" t="n"/>
      <c r="L66" s="105" t="n">
        <v>3.9</v>
      </c>
      <c r="M66" s="104" t="n"/>
      <c r="N66" s="112" t="n"/>
    </row>
    <row r="67" ht="19.35" customHeight="1">
      <c r="A67" s="100" t="n"/>
      <c r="B67" s="113" t="n"/>
      <c r="C67" s="102" t="inlineStr">
        <is>
          <t>ФОТ</t>
        </is>
      </c>
      <c r="D67" s="269" t="n"/>
      <c r="E67" s="270" t="n"/>
      <c r="F67" s="103" t="n"/>
      <c r="G67" s="111" t="n"/>
      <c r="H67" s="111" t="n"/>
      <c r="I67" s="104" t="n"/>
      <c r="J67" s="104" t="n"/>
      <c r="K67" s="104" t="n"/>
      <c r="L67" s="105" t="n">
        <v>3.9</v>
      </c>
      <c r="M67" s="104" t="n"/>
      <c r="N67" s="105" t="n">
        <v>277.91</v>
      </c>
    </row>
    <row r="68" ht="42" customHeight="1">
      <c r="A68" s="100" t="n"/>
      <c r="B68" s="114" t="inlineStr">
        <is>
          <t>Пр/812-001.4-1</t>
        </is>
      </c>
      <c r="C68" s="102" t="inlineStr">
        <is>
          <t>НР Земляные работы по другим видам работ (подготовительным, сопутствующим, укрепительным)</t>
        </is>
      </c>
      <c r="D68" s="269" t="n"/>
      <c r="E68" s="270" t="n"/>
      <c r="F68" s="109" t="inlineStr">
        <is>
          <t>%</t>
        </is>
      </c>
      <c r="G68" s="115" t="n">
        <v>89</v>
      </c>
      <c r="H68" s="116" t="n"/>
      <c r="I68" s="115" t="n">
        <v>89</v>
      </c>
      <c r="J68" s="104" t="n"/>
      <c r="K68" s="104" t="n"/>
      <c r="L68" s="105" t="n">
        <v>3.47</v>
      </c>
      <c r="M68" s="104" t="n"/>
      <c r="N68" s="123" t="n">
        <v>247.34</v>
      </c>
    </row>
    <row r="69" ht="42" customHeight="1">
      <c r="A69" s="100" t="n"/>
      <c r="B69" s="114" t="inlineStr">
        <is>
          <t>Пр/774-001.4</t>
        </is>
      </c>
      <c r="C69" s="102" t="inlineStr">
        <is>
          <t>СП Земляные работы по другим видам работ (подготовительным, сопутствующим, укрепительным)</t>
        </is>
      </c>
      <c r="D69" s="269" t="n"/>
      <c r="E69" s="270" t="n"/>
      <c r="F69" s="109" t="inlineStr">
        <is>
          <t>%</t>
        </is>
      </c>
      <c r="G69" s="115" t="n">
        <v>41</v>
      </c>
      <c r="H69" s="116" t="n"/>
      <c r="I69" s="115" t="n">
        <v>41</v>
      </c>
      <c r="J69" s="104" t="n"/>
      <c r="K69" s="104" t="n"/>
      <c r="L69" s="105" t="n">
        <v>1.6</v>
      </c>
      <c r="M69" s="104" t="n"/>
      <c r="N69" s="105" t="n">
        <v>113.94</v>
      </c>
    </row>
    <row r="70" ht="19.35" customHeight="1">
      <c r="A70" s="100" t="n"/>
      <c r="B70" s="113" t="n"/>
      <c r="C70" s="92" t="inlineStr">
        <is>
          <t>Всего по позиции</t>
        </is>
      </c>
      <c r="D70" s="269" t="n"/>
      <c r="E70" s="270" t="n"/>
      <c r="F70" s="104" t="n"/>
      <c r="G70" s="111" t="n"/>
      <c r="H70" s="111" t="n"/>
      <c r="I70" s="118" t="n"/>
      <c r="J70" s="118" t="n"/>
      <c r="K70" s="118" t="n"/>
      <c r="L70" s="120" t="n">
        <v>8.970000000000001</v>
      </c>
      <c r="M70" s="118" t="n"/>
      <c r="N70" s="98" t="n"/>
    </row>
    <row r="71" ht="55.35" customHeight="1">
      <c r="A71" s="92" t="inlineStr">
        <is>
          <t>4</t>
        </is>
      </c>
      <c r="B71" s="95" t="inlineStr">
        <is>
          <t>ФЕР01-02-101-09</t>
        </is>
      </c>
      <c r="C71" s="96" t="inlineStr">
        <is>
          <t>Разделка древесины твердых пород и лиственницы, полученной от валки леса, диаметр стволов: до 16 см</t>
        </is>
      </c>
      <c r="D71" s="269" t="n"/>
      <c r="E71" s="270" t="n"/>
      <c r="F71" s="97" t="inlineStr">
        <is>
          <t>100 деревьев</t>
        </is>
      </c>
      <c r="G71" s="98" t="n">
        <v>0.06</v>
      </c>
      <c r="H71" s="99" t="n">
        <v>1</v>
      </c>
      <c r="I71" s="120" t="n">
        <v>0.06</v>
      </c>
      <c r="J71" s="98" t="n"/>
      <c r="K71" s="98" t="n"/>
      <c r="L71" s="98" t="n"/>
      <c r="M71" s="98" t="n"/>
      <c r="N71" s="98" t="n"/>
    </row>
    <row r="72" ht="24.6" customHeight="1">
      <c r="A72" s="100" t="n"/>
      <c r="B72" s="101" t="inlineStr">
        <is>
          <t>Прил.1.12 п.3.213</t>
        </is>
      </c>
      <c r="C72" s="102" t="inlineStr">
        <is>
          <t>Разделка древесины без заготовки дров ОЗП=0,8; ЭМ=0,7; ЗПМ=0,7; ТЗ=0,8; ТЗМ=0,7</t>
        </is>
      </c>
      <c r="D72" s="269" t="n"/>
      <c r="E72" s="269" t="n"/>
      <c r="F72" s="269" t="n"/>
      <c r="G72" s="269" t="n"/>
      <c r="H72" s="269" t="n"/>
      <c r="I72" s="269" t="n"/>
      <c r="J72" s="269" t="n"/>
      <c r="K72" s="269" t="n"/>
      <c r="L72" s="269" t="n"/>
      <c r="M72" s="269" t="n"/>
      <c r="N72" s="270" t="n"/>
    </row>
    <row r="73" ht="19.35" customHeight="1">
      <c r="A73" s="100" t="n"/>
      <c r="B73" s="101" t="inlineStr">
        <is>
          <t>1</t>
        </is>
      </c>
      <c r="C73" s="102" t="inlineStr">
        <is>
          <t>ОТ</t>
        </is>
      </c>
      <c r="D73" s="269" t="n"/>
      <c r="E73" s="270" t="n"/>
      <c r="F73" s="103" t="n"/>
      <c r="G73" s="103" t="n"/>
      <c r="H73" s="103" t="n"/>
      <c r="I73" s="104" t="n"/>
      <c r="J73" s="105" t="n">
        <v>131.57</v>
      </c>
      <c r="K73" s="153" t="n">
        <v>0.96</v>
      </c>
      <c r="L73" s="105" t="n">
        <v>7.58</v>
      </c>
      <c r="M73" s="105" t="n">
        <v>71.26000000000001</v>
      </c>
      <c r="N73" s="105" t="n">
        <v>540.15</v>
      </c>
    </row>
    <row r="74" ht="19.35" customHeight="1">
      <c r="A74" s="100" t="n"/>
      <c r="B74" s="108" t="n"/>
      <c r="C74" s="102" t="inlineStr">
        <is>
          <t>ЗТ</t>
        </is>
      </c>
      <c r="D74" s="269" t="n"/>
      <c r="E74" s="270" t="n"/>
      <c r="F74" s="109" t="inlineStr">
        <is>
          <t>чел.-ч</t>
        </is>
      </c>
      <c r="G74" s="274" t="n">
        <v>15.7</v>
      </c>
      <c r="H74" s="153" t="n">
        <v>0.96</v>
      </c>
      <c r="I74" s="275" t="n">
        <v>0.90432</v>
      </c>
      <c r="J74" s="104" t="n"/>
      <c r="K74" s="104" t="n"/>
      <c r="L74" s="104" t="n"/>
      <c r="M74" s="104" t="n"/>
      <c r="N74" s="104" t="n"/>
    </row>
    <row r="75" ht="19.35" customHeight="1">
      <c r="A75" s="100" t="n"/>
      <c r="B75" s="108" t="n"/>
      <c r="C75" s="102" t="inlineStr">
        <is>
          <t>Итого по расценке</t>
        </is>
      </c>
      <c r="D75" s="269" t="n"/>
      <c r="E75" s="270" t="n"/>
      <c r="F75" s="103" t="n"/>
      <c r="G75" s="111" t="n"/>
      <c r="H75" s="111" t="n"/>
      <c r="I75" s="104" t="n"/>
      <c r="J75" s="105" t="n">
        <v>131.57</v>
      </c>
      <c r="K75" s="104" t="n"/>
      <c r="L75" s="105" t="n">
        <v>7.58</v>
      </c>
      <c r="M75" s="104" t="n"/>
      <c r="N75" s="112" t="n"/>
    </row>
    <row r="76" ht="19.35" customHeight="1">
      <c r="A76" s="100" t="n"/>
      <c r="B76" s="113" t="n"/>
      <c r="C76" s="102" t="inlineStr">
        <is>
          <t>ФОТ</t>
        </is>
      </c>
      <c r="D76" s="269" t="n"/>
      <c r="E76" s="270" t="n"/>
      <c r="F76" s="103" t="n"/>
      <c r="G76" s="111" t="n"/>
      <c r="H76" s="111" t="n"/>
      <c r="I76" s="104" t="n"/>
      <c r="J76" s="104" t="n"/>
      <c r="K76" s="104" t="n"/>
      <c r="L76" s="105" t="n">
        <v>7.58</v>
      </c>
      <c r="M76" s="104" t="n"/>
      <c r="N76" s="105" t="n">
        <v>540.15</v>
      </c>
    </row>
    <row r="77" ht="42" customHeight="1">
      <c r="A77" s="100" t="n"/>
      <c r="B77" s="114" t="inlineStr">
        <is>
          <t>Пр/812-001.4-1</t>
        </is>
      </c>
      <c r="C77" s="102" t="inlineStr">
        <is>
          <t>НР Земляные работы по другим видам работ (подготовительным, сопутствующим, укрепительным)</t>
        </is>
      </c>
      <c r="D77" s="269" t="n"/>
      <c r="E77" s="270" t="n"/>
      <c r="F77" s="109" t="inlineStr">
        <is>
          <t>%</t>
        </is>
      </c>
      <c r="G77" s="115" t="n">
        <v>89</v>
      </c>
      <c r="H77" s="116" t="n"/>
      <c r="I77" s="115" t="n">
        <v>89</v>
      </c>
      <c r="J77" s="104" t="n"/>
      <c r="K77" s="104" t="n"/>
      <c r="L77" s="105" t="n">
        <v>6.75</v>
      </c>
      <c r="M77" s="104" t="n"/>
      <c r="N77" s="123" t="n">
        <v>480.73</v>
      </c>
    </row>
    <row r="78" ht="42" customHeight="1">
      <c r="A78" s="100" t="n"/>
      <c r="B78" s="114" t="inlineStr">
        <is>
          <t>Пр/774-001.4</t>
        </is>
      </c>
      <c r="C78" s="102" t="inlineStr">
        <is>
          <t>СП Земляные работы по другим видам работ (подготовительным, сопутствующим, укрепительным)</t>
        </is>
      </c>
      <c r="D78" s="269" t="n"/>
      <c r="E78" s="270" t="n"/>
      <c r="F78" s="109" t="inlineStr">
        <is>
          <t>%</t>
        </is>
      </c>
      <c r="G78" s="115" t="n">
        <v>41</v>
      </c>
      <c r="H78" s="116" t="n"/>
      <c r="I78" s="115" t="n">
        <v>41</v>
      </c>
      <c r="J78" s="104" t="n"/>
      <c r="K78" s="104" t="n"/>
      <c r="L78" s="105" t="n">
        <v>3.11</v>
      </c>
      <c r="M78" s="104" t="n"/>
      <c r="N78" s="105" t="n">
        <v>221.46</v>
      </c>
    </row>
    <row r="79" ht="19.35" customHeight="1">
      <c r="A79" s="100" t="n"/>
      <c r="B79" s="113" t="n"/>
      <c r="C79" s="92" t="inlineStr">
        <is>
          <t>Всего по позиции</t>
        </is>
      </c>
      <c r="D79" s="269" t="n"/>
      <c r="E79" s="270" t="n"/>
      <c r="F79" s="104" t="n"/>
      <c r="G79" s="111" t="n"/>
      <c r="H79" s="111" t="n"/>
      <c r="I79" s="118" t="n"/>
      <c r="J79" s="118" t="n"/>
      <c r="K79" s="118" t="n"/>
      <c r="L79" s="120" t="n">
        <v>17.44</v>
      </c>
      <c r="M79" s="118" t="n"/>
      <c r="N79" s="98" t="n"/>
    </row>
    <row r="80" ht="55.35" customHeight="1">
      <c r="A80" s="92" t="inlineStr">
        <is>
          <t>5</t>
        </is>
      </c>
      <c r="B80" s="95" t="inlineStr">
        <is>
          <t>ФЕР01-02-101-12</t>
        </is>
      </c>
      <c r="C80" s="96" t="inlineStr">
        <is>
          <t>Разделка древесины твердых пород и лиственницы, полученной от валки леса, диаметр стволов: до 28 см</t>
        </is>
      </c>
      <c r="D80" s="269" t="n"/>
      <c r="E80" s="270" t="n"/>
      <c r="F80" s="97" t="inlineStr">
        <is>
          <t>100 деревьев</t>
        </is>
      </c>
      <c r="G80" s="98" t="n">
        <v>0.03</v>
      </c>
      <c r="H80" s="99" t="n">
        <v>1</v>
      </c>
      <c r="I80" s="120" t="n">
        <v>0.03</v>
      </c>
      <c r="J80" s="98" t="n"/>
      <c r="K80" s="98" t="n"/>
      <c r="L80" s="98" t="n"/>
      <c r="M80" s="98" t="n"/>
      <c r="N80" s="98" t="n"/>
    </row>
    <row r="81" ht="24.6" customHeight="1">
      <c r="A81" s="100" t="n"/>
      <c r="B81" s="101" t="inlineStr">
        <is>
          <t>Прил.1.12 п.3.213</t>
        </is>
      </c>
      <c r="C81" s="102" t="inlineStr">
        <is>
          <t>Разделка древесины без заготовки дров ОЗП=0,8; ЭМ=0,7; ЗПМ=0,7; ТЗ=0,8; ТЗМ=0,7</t>
        </is>
      </c>
      <c r="D81" s="269" t="n"/>
      <c r="E81" s="269" t="n"/>
      <c r="F81" s="269" t="n"/>
      <c r="G81" s="269" t="n"/>
      <c r="H81" s="269" t="n"/>
      <c r="I81" s="269" t="n"/>
      <c r="J81" s="269" t="n"/>
      <c r="K81" s="269" t="n"/>
      <c r="L81" s="269" t="n"/>
      <c r="M81" s="269" t="n"/>
      <c r="N81" s="270" t="n"/>
    </row>
    <row r="82" ht="19.35" customHeight="1">
      <c r="A82" s="100" t="n"/>
      <c r="B82" s="101" t="inlineStr">
        <is>
          <t>1</t>
        </is>
      </c>
      <c r="C82" s="102" t="inlineStr">
        <is>
          <t>ОТ</t>
        </is>
      </c>
      <c r="D82" s="269" t="n"/>
      <c r="E82" s="270" t="n"/>
      <c r="F82" s="103" t="n"/>
      <c r="G82" s="103" t="n"/>
      <c r="H82" s="103" t="n"/>
      <c r="I82" s="104" t="n"/>
      <c r="J82" s="105" t="n">
        <v>384.64</v>
      </c>
      <c r="K82" s="153" t="n">
        <v>0.96</v>
      </c>
      <c r="L82" s="105" t="n">
        <v>11.08</v>
      </c>
      <c r="M82" s="105" t="n">
        <v>71.26000000000001</v>
      </c>
      <c r="N82" s="105" t="n">
        <v>789.5599999999999</v>
      </c>
    </row>
    <row r="83" ht="19.35" customHeight="1">
      <c r="A83" s="100" t="n"/>
      <c r="B83" s="108" t="n"/>
      <c r="C83" s="102" t="inlineStr">
        <is>
          <t>ЗТ</t>
        </is>
      </c>
      <c r="D83" s="269" t="n"/>
      <c r="E83" s="270" t="n"/>
      <c r="F83" s="109" t="inlineStr">
        <is>
          <t>чел.-ч</t>
        </is>
      </c>
      <c r="G83" s="274" t="n">
        <v>45.9</v>
      </c>
      <c r="H83" s="153" t="n">
        <v>0.96</v>
      </c>
      <c r="I83" s="275" t="n">
        <v>1.32192</v>
      </c>
      <c r="J83" s="104" t="n"/>
      <c r="K83" s="104" t="n"/>
      <c r="L83" s="104" t="n"/>
      <c r="M83" s="104" t="n"/>
      <c r="N83" s="104" t="n"/>
    </row>
    <row r="84" ht="19.35" customHeight="1">
      <c r="A84" s="100" t="n"/>
      <c r="B84" s="108" t="n"/>
      <c r="C84" s="102" t="inlineStr">
        <is>
          <t>Итого по расценке</t>
        </is>
      </c>
      <c r="D84" s="269" t="n"/>
      <c r="E84" s="270" t="n"/>
      <c r="F84" s="103" t="n"/>
      <c r="G84" s="111" t="n"/>
      <c r="H84" s="111" t="n"/>
      <c r="I84" s="104" t="n"/>
      <c r="J84" s="105" t="n">
        <v>384.64</v>
      </c>
      <c r="K84" s="104" t="n"/>
      <c r="L84" s="105" t="n">
        <v>11.08</v>
      </c>
      <c r="M84" s="104" t="n"/>
      <c r="N84" s="112" t="n"/>
    </row>
    <row r="85" ht="19.35" customHeight="1">
      <c r="A85" s="100" t="n"/>
      <c r="B85" s="113" t="n"/>
      <c r="C85" s="102" t="inlineStr">
        <is>
          <t>ФОТ</t>
        </is>
      </c>
      <c r="D85" s="269" t="n"/>
      <c r="E85" s="270" t="n"/>
      <c r="F85" s="103" t="n"/>
      <c r="G85" s="111" t="n"/>
      <c r="H85" s="111" t="n"/>
      <c r="I85" s="104" t="n"/>
      <c r="J85" s="104" t="n"/>
      <c r="K85" s="104" t="n"/>
      <c r="L85" s="105" t="n">
        <v>11.08</v>
      </c>
      <c r="M85" s="104" t="n"/>
      <c r="N85" s="105" t="n">
        <v>789.5599999999999</v>
      </c>
    </row>
    <row r="86" ht="42" customHeight="1">
      <c r="A86" s="100" t="n"/>
      <c r="B86" s="114" t="inlineStr">
        <is>
          <t>Пр/812-001.4-1</t>
        </is>
      </c>
      <c r="C86" s="102" t="inlineStr">
        <is>
          <t>НР Земляные работы по другим видам работ (подготовительным, сопутствующим, укрепительным)</t>
        </is>
      </c>
      <c r="D86" s="269" t="n"/>
      <c r="E86" s="270" t="n"/>
      <c r="F86" s="109" t="inlineStr">
        <is>
          <t>%</t>
        </is>
      </c>
      <c r="G86" s="115" t="n">
        <v>89</v>
      </c>
      <c r="H86" s="116" t="n"/>
      <c r="I86" s="115" t="n">
        <v>89</v>
      </c>
      <c r="J86" s="104" t="n"/>
      <c r="K86" s="104" t="n"/>
      <c r="L86" s="105" t="n">
        <v>9.859999999999999</v>
      </c>
      <c r="M86" s="104" t="n"/>
      <c r="N86" s="123" t="n">
        <v>702.71</v>
      </c>
    </row>
    <row r="87" ht="42" customHeight="1">
      <c r="A87" s="100" t="n"/>
      <c r="B87" s="114" t="inlineStr">
        <is>
          <t>Пр/774-001.4</t>
        </is>
      </c>
      <c r="C87" s="102" t="inlineStr">
        <is>
          <t>СП Земляные работы по другим видам работ (подготовительным, сопутствующим, укрепительным)</t>
        </is>
      </c>
      <c r="D87" s="269" t="n"/>
      <c r="E87" s="270" t="n"/>
      <c r="F87" s="109" t="inlineStr">
        <is>
          <t>%</t>
        </is>
      </c>
      <c r="G87" s="115" t="n">
        <v>41</v>
      </c>
      <c r="H87" s="116" t="n"/>
      <c r="I87" s="115" t="n">
        <v>41</v>
      </c>
      <c r="J87" s="104" t="n"/>
      <c r="K87" s="104" t="n"/>
      <c r="L87" s="105" t="n">
        <v>4.54</v>
      </c>
      <c r="M87" s="104" t="n"/>
      <c r="N87" s="105" t="n">
        <v>323.72</v>
      </c>
    </row>
    <row r="88" ht="19.35" customHeight="1">
      <c r="A88" s="100" t="n"/>
      <c r="B88" s="113" t="n"/>
      <c r="C88" s="92" t="inlineStr">
        <is>
          <t>Всего по позиции</t>
        </is>
      </c>
      <c r="D88" s="269" t="n"/>
      <c r="E88" s="270" t="n"/>
      <c r="F88" s="104" t="n"/>
      <c r="G88" s="111" t="n"/>
      <c r="H88" s="111" t="n"/>
      <c r="I88" s="118" t="n"/>
      <c r="J88" s="118" t="n"/>
      <c r="K88" s="118" t="n"/>
      <c r="L88" s="120" t="n">
        <v>25.48</v>
      </c>
      <c r="M88" s="118" t="n"/>
      <c r="N88" s="98" t="n"/>
    </row>
    <row r="89" ht="19.35" customHeight="1">
      <c r="A89" s="126" t="n"/>
      <c r="B89" s="126" t="n"/>
      <c r="C89" s="127" t="inlineStr">
        <is>
          <t>Итого по разделу 1. Вырубка просеки</t>
        </is>
      </c>
      <c r="L89" s="128" t="n">
        <v>153.64</v>
      </c>
      <c r="M89" s="126" t="n"/>
      <c r="N89" s="129" t="n"/>
    </row>
    <row r="90" ht="19.35" customHeight="1">
      <c r="A90" s="130" t="n"/>
      <c r="B90" s="131" t="n"/>
      <c r="C90" s="132" t="inlineStr">
        <is>
          <t>Итого прямые затраты по разделу</t>
        </is>
      </c>
      <c r="L90" s="133" t="n">
        <v>66.8</v>
      </c>
      <c r="M90" s="134" t="n"/>
      <c r="N90" s="133" t="n">
        <v>4760.16</v>
      </c>
    </row>
    <row r="91" ht="19.35" customHeight="1">
      <c r="A91" s="130" t="n"/>
      <c r="B91" s="131" t="n"/>
      <c r="C91" s="132" t="inlineStr">
        <is>
          <t>в том числе</t>
        </is>
      </c>
      <c r="L91" s="133" t="n"/>
      <c r="M91" s="134" t="n"/>
      <c r="N91" s="133" t="n"/>
    </row>
    <row r="92" ht="19.35" customHeight="1">
      <c r="A92" s="130" t="n"/>
      <c r="B92" s="131" t="n"/>
      <c r="C92" s="132" t="inlineStr">
        <is>
          <t>- оплата труда (ОТ)</t>
        </is>
      </c>
      <c r="L92" s="133" t="n">
        <v>66.8</v>
      </c>
      <c r="M92" s="134" t="n"/>
      <c r="N92" s="133" t="n">
        <v>4760.16</v>
      </c>
    </row>
    <row r="93" ht="19.35" customHeight="1">
      <c r="A93" s="130" t="n"/>
      <c r="B93" s="131" t="n"/>
      <c r="C93" s="132" t="inlineStr">
        <is>
          <t>- эксплуатация машин и механизмов</t>
        </is>
      </c>
      <c r="L93" s="133" t="n">
        <v>0</v>
      </c>
      <c r="M93" s="134" t="n"/>
      <c r="N93" s="133" t="n">
        <v>0</v>
      </c>
    </row>
    <row r="94" ht="19.35" customHeight="1">
      <c r="A94" s="130" t="n"/>
      <c r="B94" s="135" t="n"/>
      <c r="C94" s="136" t="inlineStr">
        <is>
          <t>в том числе</t>
        </is>
      </c>
      <c r="L94" s="133" t="n"/>
      <c r="M94" s="134" t="n"/>
      <c r="N94" s="133" t="n"/>
    </row>
    <row r="95" ht="19.35" customHeight="1">
      <c r="A95" s="130" t="n"/>
      <c r="B95" s="135" t="n"/>
      <c r="C95" s="136" t="inlineStr">
        <is>
          <t>эксплуатация машин и механизмов без учета доплат к оплате труда машинистов</t>
        </is>
      </c>
      <c r="L95" s="133" t="n">
        <v>0</v>
      </c>
      <c r="M95" s="134" t="n"/>
      <c r="N95" s="133" t="n">
        <v>0</v>
      </c>
    </row>
    <row r="96" ht="19.35" customHeight="1">
      <c r="A96" s="130" t="n"/>
      <c r="B96" s="135" t="n"/>
      <c r="C96" s="136" t="inlineStr">
        <is>
          <t>в том числе</t>
        </is>
      </c>
      <c r="L96" s="133" t="n"/>
      <c r="M96" s="134" t="n"/>
      <c r="N96" s="133" t="n"/>
    </row>
    <row r="97" ht="19.35" customHeight="1">
      <c r="A97" s="130" t="n"/>
      <c r="B97" s="135" t="n"/>
      <c r="C97" s="136" t="inlineStr">
        <is>
          <t>оплата труда машинистов (ОТм)</t>
        </is>
      </c>
      <c r="L97" s="133" t="n">
        <v>0</v>
      </c>
      <c r="M97" s="134" t="n"/>
      <c r="N97" s="133" t="n">
        <v>0</v>
      </c>
    </row>
    <row r="98" ht="19.35" customHeight="1">
      <c r="A98" s="130" t="n"/>
      <c r="B98" s="131" t="n"/>
      <c r="C98" s="132" t="inlineStr">
        <is>
          <t>Итого ФОТ (справочно)</t>
        </is>
      </c>
      <c r="L98" s="133" t="n">
        <v>66.8</v>
      </c>
      <c r="M98" s="134" t="n"/>
      <c r="N98" s="133" t="n">
        <v>4760.16</v>
      </c>
    </row>
    <row r="99" ht="19.35" customHeight="1">
      <c r="A99" s="130" t="n"/>
      <c r="B99" s="131" t="n"/>
      <c r="C99" s="132" t="inlineStr">
        <is>
          <t>Итого накладные расходы</t>
        </is>
      </c>
      <c r="L99" s="133" t="n">
        <v>59.46</v>
      </c>
      <c r="M99" s="134" t="n"/>
      <c r="N99" s="133" t="n">
        <v>4236.54</v>
      </c>
    </row>
    <row r="100" ht="19.35" customHeight="1">
      <c r="A100" s="130" t="n"/>
      <c r="B100" s="131" t="n"/>
      <c r="C100" s="132" t="inlineStr">
        <is>
          <t>Итого сметная прибыль</t>
        </is>
      </c>
      <c r="L100" s="133" t="n">
        <v>27.38</v>
      </c>
      <c r="M100" s="134" t="n"/>
      <c r="N100" s="133" t="n">
        <v>1951.66</v>
      </c>
    </row>
    <row r="101" ht="19.35" customHeight="1">
      <c r="A101" s="130" t="n"/>
      <c r="B101" s="137" t="n"/>
      <c r="C101" s="138" t="inlineStr">
        <is>
          <t>Итого по разделу</t>
        </is>
      </c>
      <c r="L101" s="128" t="n">
        <v>153.64</v>
      </c>
      <c r="M101" s="139" t="n"/>
      <c r="N101" s="128" t="n">
        <v>10948.36</v>
      </c>
    </row>
    <row r="102" ht="19.35" customHeight="1">
      <c r="A102" s="130" t="n"/>
      <c r="B102" s="135" t="n"/>
      <c r="C102" s="136" t="inlineStr">
        <is>
          <t>Справочно</t>
        </is>
      </c>
      <c r="L102" s="133" t="n"/>
      <c r="M102" s="134" t="n"/>
      <c r="N102" s="133" t="n"/>
    </row>
    <row r="103" ht="19.35" customHeight="1">
      <c r="A103" s="130" t="n"/>
      <c r="B103" s="131" t="n"/>
      <c r="C103" s="136" t="inlineStr">
        <is>
          <t>затраты труда рабочих</t>
        </is>
      </c>
      <c r="I103" s="140" t="n">
        <v>7.97184</v>
      </c>
      <c r="J103" s="141" t="n"/>
      <c r="K103" s="141" t="n"/>
      <c r="L103" s="134" t="n"/>
      <c r="M103" s="134" t="n"/>
      <c r="N103" s="134" t="n"/>
    </row>
    <row r="104" ht="19.35" customHeight="1">
      <c r="A104" s="130" t="n"/>
      <c r="B104" s="131" t="n"/>
      <c r="C104" s="136" t="inlineStr">
        <is>
          <t>затраты труда машинистов</t>
        </is>
      </c>
      <c r="I104" s="140" t="n">
        <v>0</v>
      </c>
      <c r="J104" s="141" t="n"/>
      <c r="K104" s="141" t="n"/>
      <c r="L104" s="134" t="n"/>
      <c r="M104" s="134" t="n"/>
      <c r="N104" s="134" t="n"/>
    </row>
    <row r="105" ht="19.35" customHeight="1">
      <c r="A105" s="142" t="n"/>
      <c r="B105" s="143" t="n"/>
      <c r="C105" s="144" t="inlineStr">
        <is>
          <t>ВСЕГО по смете</t>
        </is>
      </c>
      <c r="D105" s="145" t="n"/>
      <c r="E105" s="145" t="n"/>
      <c r="F105" s="146" t="n"/>
      <c r="G105" s="146" t="n"/>
      <c r="H105" s="146" t="n"/>
      <c r="I105" s="146" t="n"/>
      <c r="J105" s="146" t="n"/>
      <c r="K105" s="146" t="n"/>
      <c r="L105" s="147" t="n"/>
      <c r="M105" s="146" t="n"/>
      <c r="N105" s="148" t="n"/>
    </row>
    <row r="106" ht="19.35" customHeight="1">
      <c r="A106" s="130" t="n"/>
      <c r="B106" s="137" t="n"/>
      <c r="C106" s="138" t="inlineStr">
        <is>
          <t>Итого по всем разделам</t>
        </is>
      </c>
      <c r="L106" s="128" t="n">
        <v>153.64</v>
      </c>
      <c r="M106" s="129" t="n"/>
      <c r="N106" s="128" t="n"/>
    </row>
    <row r="107" ht="19.35" customHeight="1">
      <c r="A107" s="130" t="n"/>
      <c r="B107" s="131" t="n"/>
      <c r="C107" s="132" t="inlineStr">
        <is>
          <t>ВСЕГО строительные работы</t>
        </is>
      </c>
      <c r="L107" s="133" t="n">
        <v>153.64</v>
      </c>
      <c r="M107" s="134" t="n"/>
      <c r="N107" s="133" t="n">
        <v>10948.36</v>
      </c>
    </row>
    <row r="108" ht="19.35" customHeight="1">
      <c r="A108" s="130" t="n"/>
      <c r="B108" s="135" t="n"/>
      <c r="C108" s="136" t="inlineStr">
        <is>
          <t>в том числе</t>
        </is>
      </c>
      <c r="L108" s="133" t="n"/>
      <c r="M108" s="134" t="n"/>
      <c r="N108" s="133" t="n"/>
    </row>
    <row r="109" ht="19.35" customHeight="1">
      <c r="A109" s="130" t="n"/>
      <c r="B109" s="135" t="n"/>
      <c r="C109" s="136" t="inlineStr">
        <is>
          <t>всего прямые затраты</t>
        </is>
      </c>
      <c r="L109" s="133" t="n">
        <v>66.8</v>
      </c>
      <c r="M109" s="134" t="n"/>
      <c r="N109" s="133" t="n">
        <v>4760.16</v>
      </c>
    </row>
    <row r="110" ht="19.35" customHeight="1">
      <c r="A110" s="130" t="n"/>
      <c r="B110" s="135" t="n"/>
      <c r="C110" s="136" t="inlineStr">
        <is>
          <t>в том числе</t>
        </is>
      </c>
      <c r="L110" s="133" t="n"/>
      <c r="M110" s="134" t="n"/>
      <c r="N110" s="133" t="n"/>
    </row>
    <row r="111" ht="19.35" customHeight="1">
      <c r="A111" s="130" t="n"/>
      <c r="B111" s="135" t="n"/>
      <c r="C111" s="136" t="inlineStr">
        <is>
          <t>- оплата труда (ОТ)</t>
        </is>
      </c>
      <c r="L111" s="133" t="n">
        <v>66.8</v>
      </c>
      <c r="M111" s="134" t="n"/>
      <c r="N111" s="133" t="n">
        <v>4760.16</v>
      </c>
    </row>
    <row r="112" ht="19.35" customHeight="1">
      <c r="A112" s="130" t="n"/>
      <c r="B112" s="135" t="n"/>
      <c r="C112" s="136" t="inlineStr">
        <is>
          <t>- эксплуатация машин и механизмов</t>
        </is>
      </c>
      <c r="L112" s="133" t="n">
        <v>0</v>
      </c>
      <c r="M112" s="134" t="n"/>
      <c r="N112" s="133" t="n">
        <v>0</v>
      </c>
    </row>
    <row r="113" ht="19.35" customHeight="1">
      <c r="A113" s="130" t="n"/>
      <c r="B113" s="135" t="n"/>
      <c r="C113" s="136" t="inlineStr">
        <is>
          <t>в т.ч. эксплуатация машин и механизмов без учета доплат к оплате труда машинистов</t>
        </is>
      </c>
      <c r="L113" s="133" t="n">
        <v>0</v>
      </c>
      <c r="M113" s="134" t="n"/>
      <c r="N113" s="133" t="n">
        <v>0</v>
      </c>
    </row>
    <row r="114" ht="19.35" customHeight="1">
      <c r="A114" s="130" t="n"/>
      <c r="B114" s="135" t="n"/>
      <c r="C114" s="136" t="inlineStr">
        <is>
          <t>- в т.ч. оплата труда машинистов (ОТм)</t>
        </is>
      </c>
      <c r="L114" s="133" t="n">
        <v>0</v>
      </c>
      <c r="M114" s="134" t="n"/>
      <c r="N114" s="133" t="n">
        <v>0</v>
      </c>
    </row>
    <row r="115" ht="19.35" customHeight="1">
      <c r="A115" s="130" t="n"/>
      <c r="B115" s="135" t="n"/>
      <c r="C115" s="136" t="inlineStr">
        <is>
          <t>всего ФОТ (справочно)</t>
        </is>
      </c>
      <c r="L115" s="133" t="n">
        <v>66.8</v>
      </c>
      <c r="M115" s="134" t="n"/>
      <c r="N115" s="133" t="n">
        <v>4760.16</v>
      </c>
    </row>
    <row r="116" ht="19.35" customHeight="1">
      <c r="A116" s="130" t="n"/>
      <c r="B116" s="135" t="n"/>
      <c r="C116" s="136" t="inlineStr">
        <is>
          <t>всего накладные расходы</t>
        </is>
      </c>
      <c r="L116" s="133" t="n">
        <v>59.46</v>
      </c>
      <c r="M116" s="134" t="n"/>
      <c r="N116" s="133" t="n">
        <v>4236.54</v>
      </c>
    </row>
    <row r="117" ht="19.35" customHeight="1">
      <c r="A117" s="130" t="n"/>
      <c r="B117" s="135" t="n"/>
      <c r="C117" s="136" t="inlineStr">
        <is>
          <t>всего сметная прибыль</t>
        </is>
      </c>
      <c r="L117" s="133" t="n">
        <v>27.38</v>
      </c>
      <c r="M117" s="134" t="n"/>
      <c r="N117" s="133" t="n">
        <v>1951.66</v>
      </c>
    </row>
    <row r="118" ht="19.35" customHeight="1">
      <c r="A118" s="130" t="n"/>
      <c r="B118" s="137" t="n"/>
      <c r="C118" s="138" t="inlineStr">
        <is>
          <t>ВСЕГО по смете</t>
        </is>
      </c>
      <c r="L118" s="128" t="n">
        <v>153.64</v>
      </c>
      <c r="M118" s="129" t="n"/>
      <c r="N118" s="128" t="n">
        <v>10948.36</v>
      </c>
    </row>
    <row r="119" ht="19.35" customHeight="1">
      <c r="A119" s="130" t="n"/>
      <c r="B119" s="135" t="n"/>
      <c r="C119" s="136" t="inlineStr">
        <is>
          <t>Всего прямые затраты</t>
        </is>
      </c>
      <c r="L119" s="133" t="n">
        <v>66.8</v>
      </c>
      <c r="M119" s="134" t="n"/>
      <c r="N119" s="133" t="n">
        <v>4760.16</v>
      </c>
    </row>
    <row r="120" ht="19.35" customHeight="1">
      <c r="A120" s="130" t="n"/>
      <c r="B120" s="135" t="n"/>
      <c r="C120" s="136" t="inlineStr">
        <is>
          <t>в том числе</t>
        </is>
      </c>
      <c r="L120" s="133" t="n"/>
      <c r="M120" s="134" t="n"/>
      <c r="N120" s="133" t="n"/>
    </row>
    <row r="121" ht="19.35" customHeight="1">
      <c r="A121" s="130" t="n"/>
      <c r="B121" s="135" t="n"/>
      <c r="C121" s="136" t="inlineStr">
        <is>
          <t>- оплата труда рабочих (ОТ)</t>
        </is>
      </c>
      <c r="L121" s="133" t="n">
        <v>66.8</v>
      </c>
      <c r="M121" s="134" t="n"/>
      <c r="N121" s="133" t="n">
        <v>4760.16</v>
      </c>
    </row>
    <row r="122" ht="19.35" customHeight="1">
      <c r="A122" s="130" t="n"/>
      <c r="B122" s="135" t="n"/>
      <c r="C122" s="136" t="inlineStr">
        <is>
          <t>- эксплуатация машин и механизмов</t>
        </is>
      </c>
      <c r="L122" s="133" t="n">
        <v>0</v>
      </c>
      <c r="M122" s="134" t="n"/>
      <c r="N122" s="133" t="n">
        <v>0</v>
      </c>
    </row>
    <row r="123" ht="19.35" customHeight="1">
      <c r="A123" s="130" t="n"/>
      <c r="B123" s="135" t="n"/>
      <c r="C123" s="136" t="inlineStr">
        <is>
          <t>в т.ч. эксплуатация машин и механизмов без учета доплат к оплате труда машинистов</t>
        </is>
      </c>
      <c r="L123" s="133" t="n">
        <v>0</v>
      </c>
      <c r="M123" s="134" t="n"/>
      <c r="N123" s="133" t="n">
        <v>0</v>
      </c>
    </row>
    <row r="124" ht="19.35" customHeight="1">
      <c r="A124" s="130" t="n"/>
      <c r="B124" s="135" t="n"/>
      <c r="C124" s="136" t="inlineStr">
        <is>
          <t>- в т.ч. оплата труда машинистов (ОТм)</t>
        </is>
      </c>
      <c r="L124" s="133" t="n">
        <v>0</v>
      </c>
      <c r="M124" s="134" t="n"/>
      <c r="N124" s="133" t="n">
        <v>0</v>
      </c>
    </row>
    <row r="125" ht="19.35" customHeight="1">
      <c r="A125" s="130" t="n"/>
      <c r="B125" s="135" t="n"/>
      <c r="C125" s="136" t="inlineStr">
        <is>
          <t>Всего ФОТ (справочно)</t>
        </is>
      </c>
      <c r="L125" s="133" t="n">
        <v>66.8</v>
      </c>
      <c r="M125" s="134" t="n"/>
      <c r="N125" s="133" t="n">
        <v>4760.16</v>
      </c>
    </row>
    <row r="126" ht="19.35" customHeight="1">
      <c r="A126" s="130" t="n"/>
      <c r="B126" s="135" t="n"/>
      <c r="C126" s="136" t="inlineStr">
        <is>
          <t>Всего накладные расходы</t>
        </is>
      </c>
      <c r="L126" s="133" t="n">
        <v>59.46</v>
      </c>
      <c r="M126" s="134" t="n"/>
      <c r="N126" s="133" t="n">
        <v>4236.54</v>
      </c>
    </row>
    <row r="127" ht="19.35" customHeight="1">
      <c r="A127" s="130" t="n"/>
      <c r="B127" s="135" t="n"/>
      <c r="C127" s="136" t="inlineStr">
        <is>
          <t>Всего сметная прибыль</t>
        </is>
      </c>
      <c r="L127" s="133" t="n">
        <v>27.38</v>
      </c>
      <c r="M127" s="134" t="n"/>
      <c r="N127" s="133" t="n">
        <v>1951.66</v>
      </c>
    </row>
    <row r="128" ht="19.35" customHeight="1">
      <c r="A128" s="130" t="n"/>
      <c r="B128" s="135" t="n"/>
      <c r="C128" s="136" t="inlineStr">
        <is>
          <t>Справочно</t>
        </is>
      </c>
      <c r="L128" s="133" t="n"/>
      <c r="M128" s="134" t="n"/>
      <c r="N128" s="133" t="n"/>
    </row>
    <row r="129" ht="19.35" customHeight="1">
      <c r="A129" s="130" t="n"/>
      <c r="B129" s="131" t="n"/>
      <c r="C129" s="136" t="inlineStr">
        <is>
          <t>затраты труда рабочих</t>
        </is>
      </c>
      <c r="I129" s="140" t="n">
        <v>7.97184</v>
      </c>
      <c r="J129" s="141" t="n"/>
      <c r="K129" s="141" t="n"/>
      <c r="L129" s="134" t="n"/>
      <c r="M129" s="134" t="n"/>
      <c r="N129" s="134" t="n"/>
    </row>
    <row r="130" ht="19.35" customHeight="1">
      <c r="A130" s="130" t="n"/>
      <c r="B130" s="131" t="n"/>
      <c r="C130" s="136" t="inlineStr">
        <is>
          <t>затраты труда машинистов</t>
        </is>
      </c>
      <c r="I130" s="140" t="n">
        <v>0</v>
      </c>
      <c r="J130" s="141" t="n"/>
      <c r="K130" s="141" t="n"/>
      <c r="L130" s="134" t="n"/>
      <c r="M130" s="134" t="n"/>
      <c r="N130" s="134" t="n"/>
    </row>
    <row r="131" ht="19.35" customHeight="1">
      <c r="A131" s="130" t="n"/>
      <c r="B131" s="149" t="n"/>
      <c r="C131" s="149" t="n"/>
      <c r="D131" s="127" t="n"/>
      <c r="E131" s="127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</row>
    <row r="132" ht="19.35" customHeight="1">
      <c r="A132" s="150" t="inlineStr">
        <is>
          <t>Составил: ______________________________________/  Григорова И. А. /</t>
        </is>
      </c>
    </row>
    <row r="133" ht="19.35" customHeight="1">
      <c r="A133" s="150" t="n"/>
      <c r="B133" s="150" t="n"/>
      <c r="C133" s="151" t="inlineStr">
        <is>
          <t>должность, подпись (инициалы, фамилия)</t>
        </is>
      </c>
      <c r="G133" s="152" t="n"/>
      <c r="H133" s="152" t="n"/>
      <c r="I133" s="152" t="n"/>
      <c r="J133" s="150" t="n"/>
      <c r="K133" s="150" t="n"/>
      <c r="L133" s="150" t="n"/>
      <c r="M133" s="150" t="n"/>
      <c r="N133" s="150" t="n"/>
    </row>
    <row r="134" ht="19.35" customHeight="1">
      <c r="A134" s="150" t="inlineStr">
        <is>
          <t>Проверил: ______________________________________ /  Черкасов А. В. /</t>
        </is>
      </c>
    </row>
    <row r="135" ht="19.35" customHeight="1">
      <c r="A135" s="4" t="n"/>
      <c r="B135" s="4" t="n"/>
      <c r="C135" s="151" t="inlineStr">
        <is>
          <t>должность, подпись (инициалы, фамилия)</t>
        </is>
      </c>
      <c r="G135" s="152" t="n"/>
      <c r="H135" s="152" t="n"/>
      <c r="I135" s="152" t="n"/>
      <c r="J135" s="4" t="n"/>
      <c r="K135" s="4" t="n"/>
      <c r="L135" s="4" t="n"/>
      <c r="M135" s="4" t="n"/>
      <c r="N135" s="4" t="n"/>
    </row>
  </sheetData>
  <mergeCells count="145">
    <mergeCell ref="C103:H103"/>
    <mergeCell ref="C44:E44"/>
    <mergeCell ref="C121:K121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1.xml><?xml version="1.0" encoding="utf-8"?>
<worksheet xmlns="http://schemas.openxmlformats.org/spreadsheetml/2006/main">
  <sheetPr>
    <tabColor theme="7" tint="0.5999938962981048"/>
    <outlinePr summaryBelow="1" summaryRight="1"/>
    <pageSetUpPr fitToPage="1"/>
  </sheetPr>
  <dimension ref="A1:K40"/>
  <sheetViews>
    <sheetView showGridLines="0" workbookViewId="0">
      <selection activeCell="A1" sqref="A1"/>
    </sheetView>
  </sheetViews>
  <sheetFormatPr baseColWidth="8" defaultRowHeight="12"/>
  <cols>
    <col width="3.7109375" customWidth="1" min="1" max="1"/>
    <col width="24.7109375" customWidth="1" min="2" max="2"/>
    <col width="8.5703125" customWidth="1" min="3" max="3"/>
    <col width="5" customWidth="1" min="4" max="4"/>
    <col width="27.7109375" customWidth="1" min="5" max="5"/>
    <col width="14.42578125" customWidth="1" min="6" max="6"/>
    <col width="10.28515625" customWidth="1" min="7" max="7"/>
    <col width="11.5703125" customWidth="1" min="8" max="8"/>
    <col width="22.7109375" customWidth="1" min="9" max="9"/>
    <col width="9.140625" customWidth="1" min="10" max="16384"/>
  </cols>
  <sheetData>
    <row r="1">
      <c r="B1" s="156" t="inlineStr">
        <is>
          <t>Сметный расчет № СР-1-24</t>
        </is>
      </c>
    </row>
    <row r="2">
      <c r="B2" s="51" t="n"/>
    </row>
    <row r="3">
      <c r="B3" s="51" t="n"/>
      <c r="C3" s="51" t="n"/>
      <c r="D3" s="51" t="n"/>
      <c r="E3" s="51" t="n"/>
      <c r="F3" s="51" t="n"/>
    </row>
    <row r="4" ht="22.5" customHeight="1">
      <c r="A4" s="157" t="inlineStr">
        <is>
          <t>по объекту:</t>
        </is>
      </c>
      <c r="D4" s="158" t="inlineStr">
        <is>
          <t>Расширение просеки ВЛ 220 кВ Сиваки – Мухинская/т с отпайкой на ПС Сиваки/т</t>
        </is>
      </c>
    </row>
    <row r="5">
      <c r="C5" s="159" t="n"/>
      <c r="D5" s="159" t="n"/>
      <c r="E5" s="159" t="n"/>
    </row>
    <row r="6" ht="12.75" customHeight="1">
      <c r="A6" s="157" t="inlineStr">
        <is>
          <t>Наименование объекта изысканий:</t>
        </is>
      </c>
      <c r="D6" s="127" t="inlineStr">
        <is>
          <t>Вынос в натуру границ вырубки</t>
        </is>
      </c>
    </row>
    <row r="7">
      <c r="A7" s="160" t="n"/>
      <c r="B7" s="160" t="n"/>
      <c r="C7" s="161" t="n"/>
      <c r="D7" s="162" t="n"/>
      <c r="E7" s="162" t="n"/>
      <c r="F7" s="162" t="n"/>
      <c r="G7" s="162" t="n"/>
    </row>
    <row r="8">
      <c r="A8" s="157" t="inlineStr">
        <is>
          <t>Заказчик:</t>
        </is>
      </c>
      <c r="D8" s="158" t="inlineStr">
        <is>
          <t xml:space="preserve"> ПАО «Россети»-«МЭС Востока»</t>
        </is>
      </c>
    </row>
    <row r="9"/>
    <row r="10" ht="13.5" customHeight="1">
      <c r="A10" s="157" t="inlineStr">
        <is>
          <t xml:space="preserve">Подрядчик: </t>
        </is>
      </c>
      <c r="D10" s="158" t="inlineStr">
        <is>
          <t>ООО «Петровский Парк»</t>
        </is>
      </c>
    </row>
    <row r="11" ht="12" customHeight="1">
      <c r="A11" s="161" t="n"/>
      <c r="B11" s="161" t="n"/>
    </row>
    <row r="12" ht="25.5" customHeight="1">
      <c r="A12" s="157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</row>
    <row r="13" ht="18" customHeight="1">
      <c r="A13" s="163" t="inlineStr">
        <is>
          <t>Основание: Ф.579959-19.24-РД</t>
        </is>
      </c>
      <c r="B13" s="164" t="n"/>
      <c r="C13" s="164" t="n"/>
      <c r="D13" s="164" t="n"/>
      <c r="E13" s="164" t="n"/>
      <c r="F13" s="164" t="n"/>
      <c r="G13" s="164" t="n"/>
    </row>
    <row r="14" ht="32.25" customHeight="1">
      <c r="A14" s="165" t="inlineStr">
        <is>
          <t>№ пп</t>
        </is>
      </c>
      <c r="B14" s="165" t="inlineStr">
        <is>
          <t>Наименование работ и затрат</t>
        </is>
      </c>
      <c r="C14" s="165" t="inlineStr">
        <is>
          <t>Ед.
Изм</t>
        </is>
      </c>
      <c r="D14" s="165" t="inlineStr">
        <is>
          <t>Кол-
во.</t>
        </is>
      </c>
      <c r="E14" s="165" t="inlineStr">
        <is>
          <t>Обоснование стоимости</t>
        </is>
      </c>
      <c r="F14" s="165" t="inlineStr">
        <is>
          <t>Расчет стоимости</t>
        </is>
      </c>
      <c r="G14" s="165" t="inlineStr">
        <is>
          <t>Стоимость, руб.</t>
        </is>
      </c>
    </row>
    <row r="15">
      <c r="A15" s="166" t="n">
        <v>1</v>
      </c>
      <c r="B15" s="167" t="n">
        <v>2</v>
      </c>
      <c r="C15" s="167" t="n">
        <v>3</v>
      </c>
      <c r="D15" s="167" t="n">
        <v>4</v>
      </c>
      <c r="E15" s="167" t="n">
        <v>5</v>
      </c>
      <c r="F15" s="167" t="n">
        <v>6</v>
      </c>
      <c r="G15" s="167" t="n">
        <v>7</v>
      </c>
    </row>
    <row r="16" ht="12.75" customHeight="1">
      <c r="A16" s="168" t="inlineStr">
        <is>
          <t>1</t>
        </is>
      </c>
      <c r="B16" s="23" t="inlineStr">
        <is>
          <t>Раздел</t>
        </is>
      </c>
      <c r="C16" s="23" t="n"/>
      <c r="D16" s="23" t="n"/>
      <c r="E16" s="23" t="inlineStr">
        <is>
          <t>Полевые работы</t>
        </is>
      </c>
      <c r="F16" s="23" t="n"/>
      <c r="G16" s="28" t="n"/>
    </row>
    <row r="17" ht="188.25" customHeight="1">
      <c r="A17" s="169" t="inlineStr">
        <is>
          <t>1.1</t>
        </is>
      </c>
      <c r="B17" s="170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11)</t>
        </is>
      </c>
      <c r="C17" s="171" t="inlineStr">
        <is>
          <t>знак (кол-во опор ВЛ, подлежащих вырубке)</t>
        </is>
      </c>
      <c r="D17" s="171" t="n">
        <v>80</v>
      </c>
      <c r="E17" s="171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71" t="inlineStr">
        <is>
          <t>921 руб. × 80 знаков × 1</t>
        </is>
      </c>
      <c r="G17" s="172" t="n">
        <f>ROUND(921*D17*1,2)</f>
        <v>73680</v>
      </c>
      <c r="I17" s="173" t="n"/>
    </row>
    <row r="18" ht="15.75" customHeight="1">
      <c r="A18" s="174" t="n"/>
      <c r="B18" s="175" t="inlineStr">
        <is>
          <t>Коэффициенты</t>
        </is>
      </c>
      <c r="C18" s="175" t="n"/>
      <c r="D18" s="175" t="n"/>
      <c r="E18" s="175" t="n"/>
      <c r="F18" s="175" t="n"/>
      <c r="G18" s="176" t="n"/>
    </row>
    <row r="19" ht="12.75" customHeight="1">
      <c r="A19" s="177" t="n"/>
      <c r="B19" s="178" t="inlineStr">
        <is>
          <t>Стадия: Изыскания</t>
        </is>
      </c>
      <c r="C19" s="179" t="n"/>
      <c r="D19" s="179" t="n"/>
      <c r="E19" s="179" t="n"/>
      <c r="F19" s="179" t="n"/>
      <c r="G19" s="180" t="n"/>
    </row>
    <row r="20" ht="15.75" customHeight="1">
      <c r="A20" s="177" t="n"/>
      <c r="B20" s="181" t="inlineStr">
        <is>
          <t>Разделы документации</t>
        </is>
      </c>
      <c r="C20" s="181" t="n"/>
      <c r="D20" s="181" t="n"/>
      <c r="E20" s="181" t="n"/>
      <c r="F20" s="181" t="n"/>
      <c r="G20" s="182" t="n"/>
    </row>
    <row r="21" ht="12.75" customHeight="1">
      <c r="A21" s="183" t="n"/>
      <c r="B21" s="184" t="inlineStr">
        <is>
          <t>1. Полный комплекс работ</t>
        </is>
      </c>
      <c r="C21" s="184" t="n"/>
      <c r="D21" s="184" t="n"/>
      <c r="E21" s="185" t="n">
        <v>1</v>
      </c>
      <c r="F21" s="184" t="n"/>
      <c r="G21" s="186" t="n"/>
    </row>
    <row r="22" ht="12.75" customHeight="1">
      <c r="A22" s="183" t="inlineStr">
        <is>
          <t>1.2</t>
        </is>
      </c>
      <c r="B22" s="187" t="inlineStr">
        <is>
          <t>Итого Полевые работы:</t>
        </is>
      </c>
      <c r="C22" s="187" t="n"/>
      <c r="D22" s="187" t="n"/>
      <c r="E22" s="187" t="n"/>
      <c r="F22" s="187" t="n"/>
      <c r="G22" s="188" t="n">
        <f>ROUND(($G$17),2)</f>
        <v>73680</v>
      </c>
    </row>
    <row r="23" ht="25.5" customHeight="1">
      <c r="A23" s="168" t="inlineStr">
        <is>
          <t>1.3</t>
        </is>
      </c>
      <c r="B23" s="23" t="inlineStr">
        <is>
          <t>Всего Полевые работы:</t>
        </is>
      </c>
      <c r="C23" s="23" t="n"/>
      <c r="D23" s="23" t="n"/>
      <c r="E23" s="23" t="n"/>
      <c r="F23" s="23" t="inlineStr">
        <is>
          <t>Сумма от п.1.2</t>
        </is>
      </c>
      <c r="G23" s="189" t="n">
        <f>ROUND((SUM($G$22:$G$22)),2)</f>
        <v>73680</v>
      </c>
      <c r="I23" s="173" t="n"/>
    </row>
    <row r="24" ht="12.75" customHeight="1">
      <c r="A24" s="168" t="inlineStr">
        <is>
          <t>2</t>
        </is>
      </c>
      <c r="B24" s="23" t="inlineStr">
        <is>
          <t>Раздел</t>
        </is>
      </c>
      <c r="C24" s="23" t="n"/>
      <c r="D24" s="23" t="n"/>
      <c r="E24" s="23" t="inlineStr">
        <is>
          <t>Прочие расходы</t>
        </is>
      </c>
      <c r="F24" s="23" t="n"/>
      <c r="G24" s="28" t="n"/>
      <c r="I24" s="173" t="n"/>
    </row>
    <row r="25" ht="123.75" customHeight="1">
      <c r="A25" s="168" t="inlineStr">
        <is>
          <t>2.1</t>
        </is>
      </c>
      <c r="B25" s="190" t="inlineStr">
        <is>
          <t>Внутренний транспорт. Исходное расстояние от базы до участка свыше 20 до 30 км; полевые работы до 75 тыс. руб. Коэффициент к трассе 1.</t>
        </is>
      </c>
      <c r="C25" s="190" t="n"/>
      <c r="D25" s="190" t="n"/>
      <c r="E25" s="190" t="inlineStr">
        <is>
          <t>О.у. п.9 табл 4 п.5</t>
        </is>
      </c>
      <c r="F25" s="190" t="inlineStr">
        <is>
          <t>18.7500% от п.1.3</t>
        </is>
      </c>
      <c r="G25" s="191" t="n">
        <f>ROUND(G23*0.1875,2)</f>
        <v>13815</v>
      </c>
      <c r="I25" s="173" t="n"/>
    </row>
    <row r="26" ht="38.25" customHeight="1">
      <c r="A26" s="168" t="inlineStr">
        <is>
          <t>2.2</t>
        </is>
      </c>
      <c r="B26" s="190" t="inlineStr">
        <is>
          <t xml:space="preserve">Расходы по организации и ликвидации работ </t>
        </is>
      </c>
      <c r="C26" s="190" t="n"/>
      <c r="D26" s="190" t="n"/>
      <c r="E26" s="190" t="inlineStr">
        <is>
          <t>О.у. п.13 6%
1,5 - для изысканий со сметной стоимостью от 75 до 150 тыс. руб.</t>
        </is>
      </c>
      <c r="F26" s="190" t="inlineStr">
        <is>
          <t>6% × 1.50 от п.1.3 и 2.1</t>
        </is>
      </c>
      <c r="G26" s="191" t="n">
        <f>ROUND((G23+G25)*0.06*1.50,2)</f>
        <v>7874.55</v>
      </c>
      <c r="I26" s="173" t="n"/>
    </row>
    <row r="27" ht="25.5" customHeight="1">
      <c r="A27" s="168" t="inlineStr">
        <is>
          <t>2.3</t>
        </is>
      </c>
      <c r="B27" s="23" t="inlineStr">
        <is>
          <t>Всего Прочие расходы:</t>
        </is>
      </c>
      <c r="C27" s="23" t="n"/>
      <c r="D27" s="23" t="n"/>
      <c r="E27" s="23" t="n"/>
      <c r="F27" s="23" t="inlineStr">
        <is>
          <t>Сумма от п.2.1-2.2</t>
        </is>
      </c>
      <c r="G27" s="189" t="n">
        <f>ROUND((SUM($G$25:$G$26)),2)</f>
        <v>21689.55</v>
      </c>
      <c r="I27" s="173" t="n"/>
    </row>
    <row r="28" ht="12.75" customHeight="1">
      <c r="A28" s="168" t="inlineStr">
        <is>
          <t>3</t>
        </is>
      </c>
      <c r="B28" s="23" t="inlineStr">
        <is>
          <t>Итого по смете:</t>
        </is>
      </c>
      <c r="C28" s="23" t="n"/>
      <c r="D28" s="23" t="n"/>
      <c r="E28" s="23" t="n"/>
      <c r="F28" s="23" t="n"/>
      <c r="G28" s="189" t="n">
        <f>ROUND(($G$23 + $G$27),2)</f>
        <v>95369.55</v>
      </c>
      <c r="I28" s="173" t="n"/>
    </row>
    <row r="29" ht="80.25" customHeight="1">
      <c r="A29" s="168" t="inlineStr">
        <is>
          <t>4</t>
        </is>
      </c>
      <c r="B29" s="190" t="inlineStr">
        <is>
          <t>Районная надбавка от полевых работ. Районный коэффициент к зар. плате 1.4. (Магдагачинский район) и Надбавка при базировании работников в Амурской обл.</t>
        </is>
      </c>
      <c r="C29" s="190" t="n"/>
      <c r="D29" s="190" t="n"/>
      <c r="E29" s="190" t="inlineStr">
        <is>
          <t xml:space="preserve">п.8д О.у. Табл.3, п. 8е
</t>
        </is>
      </c>
      <c r="F29" s="190" t="inlineStr">
        <is>
          <t>Коэф - т 1+(0,2+0,15) от п.3</t>
        </is>
      </c>
      <c r="G29" s="191" t="n">
        <f>ROUND(G28*1.35,2)</f>
        <v>128748.89</v>
      </c>
      <c r="I29" s="192" t="n"/>
      <c r="K29" s="193" t="n"/>
    </row>
    <row r="30" ht="41.25" customHeight="1">
      <c r="A30" s="168" t="inlineStr">
        <is>
          <t>5</t>
        </is>
      </c>
      <c r="B30" s="190" t="inlineStr">
        <is>
          <t>Индекс на I квартал 2026 года на изыскательские работы к уровню цен 01.01.2001</t>
        </is>
      </c>
      <c r="C30" s="190" t="n"/>
      <c r="D30" s="190" t="n"/>
      <c r="E30" s="190" t="inlineStr">
        <is>
          <t>Минстрой России от 26.01.2026 № 3017-ИФ/09, приложение 5.</t>
        </is>
      </c>
      <c r="F30" s="190" t="inlineStr">
        <is>
          <t>Коэффициент 6,97 к итогу п.4</t>
        </is>
      </c>
      <c r="G30" s="191" t="n">
        <f>ROUND(G29*6.97,2)</f>
        <v>897379.76</v>
      </c>
      <c r="I30" s="173" t="n"/>
    </row>
    <row r="31" ht="12.75" customHeight="1">
      <c r="A31" s="168" t="inlineStr">
        <is>
          <t>6</t>
        </is>
      </c>
      <c r="B31" s="23" t="inlineStr">
        <is>
          <t>Всего по смете:</t>
        </is>
      </c>
      <c r="C31" s="23" t="n"/>
      <c r="D31" s="23" t="n"/>
      <c r="E31" s="23" t="n"/>
      <c r="F31" s="23" t="inlineStr">
        <is>
          <t>Сумма от п.5</t>
        </is>
      </c>
      <c r="G31" s="189" t="n">
        <f>ROUND((G30),2)</f>
        <v>897379.76</v>
      </c>
    </row>
    <row r="32" ht="43.5" customHeight="1">
      <c r="A32" s="168" t="inlineStr">
        <is>
          <t>7</t>
        </is>
      </c>
      <c r="B32" s="23" t="inlineStr">
        <is>
          <t>Всего по смете в 2000 г.:</t>
        </is>
      </c>
      <c r="C32" s="23" t="n"/>
      <c r="D32" s="23" t="n"/>
      <c r="E32" s="23" t="inlineStr">
        <is>
          <t>Письма Госстроя России от 04.01.2001 № АШ- 9/10, и от 07.10.1999 № АШ-3412/10</t>
        </is>
      </c>
      <c r="F32" s="23" t="n">
        <v>1.266</v>
      </c>
      <c r="G32" s="189" t="n">
        <f>ROUND(G29/F32,2)</f>
        <v>101697.39</v>
      </c>
      <c r="H32" s="192" t="n"/>
    </row>
    <row r="33" ht="43.5" customHeight="1">
      <c r="A33" s="194" t="n"/>
      <c r="B33" s="127" t="n"/>
      <c r="C33" s="127" t="n"/>
      <c r="D33" s="127" t="n"/>
      <c r="E33" s="127" t="n"/>
      <c r="F33" s="127" t="n"/>
      <c r="G33" s="195" t="n"/>
      <c r="H33" s="192" t="n"/>
    </row>
    <row r="34">
      <c r="A34" s="196" t="inlineStr">
        <is>
          <t>Составил:                                                                                                        Григорова И. А.</t>
        </is>
      </c>
    </row>
    <row r="35">
      <c r="A35" s="196" t="n"/>
      <c r="B35" s="196" t="n"/>
      <c r="C35" s="196" t="n"/>
      <c r="D35" s="196" t="n"/>
      <c r="E35" s="196" t="n"/>
      <c r="F35" s="196" t="n"/>
      <c r="G35" s="196" t="n"/>
      <c r="I35" s="197" t="n"/>
    </row>
    <row r="36">
      <c r="A36" s="196" t="n"/>
      <c r="B36" s="196" t="n"/>
      <c r="C36" s="196" t="n"/>
      <c r="D36" s="196" t="n"/>
      <c r="E36" s="196" t="n"/>
      <c r="F36" s="196" t="n"/>
      <c r="G36" s="196" t="n"/>
    </row>
    <row r="37">
      <c r="A37" s="196" t="inlineStr">
        <is>
          <t>Проверил:                                                                                                      Черкасов А. В.</t>
        </is>
      </c>
    </row>
    <row r="38" ht="12.75" customHeight="1">
      <c r="A38" s="198" t="n"/>
      <c r="I38" s="199" t="n"/>
    </row>
    <row r="40" ht="75" customHeight="1">
      <c r="A40" s="200" t="n"/>
    </row>
  </sheetData>
  <mergeCells count="16">
    <mergeCell ref="A10:C10"/>
    <mergeCell ref="A13:G13"/>
    <mergeCell ref="D10:G11"/>
    <mergeCell ref="A40:G40"/>
    <mergeCell ref="B2:F2"/>
    <mergeCell ref="A8:C8"/>
    <mergeCell ref="A34:G34"/>
    <mergeCell ref="D8:G9"/>
    <mergeCell ref="A12:G12"/>
    <mergeCell ref="A6:C6"/>
    <mergeCell ref="D6:G6"/>
    <mergeCell ref="A38:G38"/>
    <mergeCell ref="D4:G4"/>
    <mergeCell ref="B1:F1"/>
    <mergeCell ref="A4:C4"/>
    <mergeCell ref="A37:G37"/>
  </mergeCells>
  <pageMargins left="0.7" right="0.7" top="0.75" bottom="0.75" header="0.15" footer="0.3"/>
  <pageSetup orientation="portrait" paperSize="9" scale="94" fitToHeight="0" fitToWidth="1" horizontalDpi="1200" verticalDpi="1200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RowHeight="15"/>
  <cols>
    <col width="8.140625" customWidth="1" min="1" max="1"/>
    <col width="9.140625" customWidth="1" min="2" max="2"/>
    <col width="9.28515625" bestFit="1" customWidth="1" min="3" max="5"/>
    <col width="8.7109375" customWidth="1" min="6" max="6"/>
    <col width="9.140625" customWidth="1" min="7" max="7"/>
    <col width="3.7109375" customWidth="1" min="8" max="8"/>
    <col width="9.7109375" customWidth="1" min="9" max="9"/>
    <col width="9.140625" customWidth="1" min="10" max="10"/>
    <col width="10.140625" customWidth="1" min="11" max="11"/>
    <col width="9.140625" customWidth="1" min="12" max="256"/>
    <col width="9.28515625" bestFit="1" customWidth="1" min="257" max="257"/>
    <col width="9.140625" customWidth="1" min="258" max="258"/>
    <col width="9.28515625" bestFit="1" customWidth="1" min="259" max="261"/>
    <col width="7.85546875" customWidth="1" min="262" max="262"/>
    <col width="9.140625" customWidth="1" min="263" max="263"/>
    <col width="3.7109375" customWidth="1" min="264" max="264"/>
    <col width="9.7109375" customWidth="1" min="265" max="265"/>
    <col width="9.140625" customWidth="1" min="266" max="266"/>
    <col width="9.42578125" bestFit="1" customWidth="1" min="267" max="267"/>
    <col width="9.140625" customWidth="1" min="268" max="512"/>
    <col width="9.28515625" bestFit="1" customWidth="1" min="513" max="513"/>
    <col width="9.140625" customWidth="1" min="514" max="514"/>
    <col width="9.28515625" bestFit="1" customWidth="1" min="515" max="517"/>
    <col width="7.85546875" customWidth="1" min="518" max="518"/>
    <col width="9.140625" customWidth="1" min="519" max="519"/>
    <col width="3.7109375" customWidth="1" min="520" max="520"/>
    <col width="9.7109375" customWidth="1" min="521" max="521"/>
    <col width="9.140625" customWidth="1" min="522" max="522"/>
    <col width="9.42578125" bestFit="1" customWidth="1" min="523" max="523"/>
    <col width="9.140625" customWidth="1" min="524" max="768"/>
    <col width="9.28515625" bestFit="1" customWidth="1" min="769" max="769"/>
    <col width="9.140625" customWidth="1" min="770" max="770"/>
    <col width="9.28515625" bestFit="1" customWidth="1" min="771" max="773"/>
    <col width="7.85546875" customWidth="1" min="774" max="774"/>
    <col width="9.140625" customWidth="1" min="775" max="775"/>
    <col width="3.7109375" customWidth="1" min="776" max="776"/>
    <col width="9.7109375" customWidth="1" min="777" max="777"/>
    <col width="9.140625" customWidth="1" min="778" max="778"/>
    <col width="9.42578125" bestFit="1" customWidth="1" min="779" max="779"/>
    <col width="9.140625" customWidth="1" min="780" max="1024"/>
    <col width="9.28515625" bestFit="1" customWidth="1" min="1025" max="1025"/>
    <col width="9.140625" customWidth="1" min="1026" max="1026"/>
    <col width="9.28515625" bestFit="1" customWidth="1" min="1027" max="1029"/>
    <col width="7.85546875" customWidth="1" min="1030" max="1030"/>
    <col width="9.140625" customWidth="1" min="1031" max="1031"/>
    <col width="3.7109375" customWidth="1" min="1032" max="1032"/>
    <col width="9.7109375" customWidth="1" min="1033" max="1033"/>
    <col width="9.140625" customWidth="1" min="1034" max="1034"/>
    <col width="9.42578125" bestFit="1" customWidth="1" min="1035" max="1035"/>
    <col width="9.140625" customWidth="1" min="1036" max="1280"/>
    <col width="9.28515625" bestFit="1" customWidth="1" min="1281" max="1281"/>
    <col width="9.140625" customWidth="1" min="1282" max="1282"/>
    <col width="9.28515625" bestFit="1" customWidth="1" min="1283" max="1285"/>
    <col width="7.85546875" customWidth="1" min="1286" max="1286"/>
    <col width="9.140625" customWidth="1" min="1287" max="1287"/>
    <col width="3.7109375" customWidth="1" min="1288" max="1288"/>
    <col width="9.7109375" customWidth="1" min="1289" max="1289"/>
    <col width="9.140625" customWidth="1" min="1290" max="1290"/>
    <col width="9.42578125" bestFit="1" customWidth="1" min="1291" max="1291"/>
    <col width="9.140625" customWidth="1" min="1292" max="1536"/>
    <col width="9.28515625" bestFit="1" customWidth="1" min="1537" max="1537"/>
    <col width="9.140625" customWidth="1" min="1538" max="1538"/>
    <col width="9.28515625" bestFit="1" customWidth="1" min="1539" max="1541"/>
    <col width="7.85546875" customWidth="1" min="1542" max="1542"/>
    <col width="9.140625" customWidth="1" min="1543" max="1543"/>
    <col width="3.7109375" customWidth="1" min="1544" max="1544"/>
    <col width="9.7109375" customWidth="1" min="1545" max="1545"/>
    <col width="9.140625" customWidth="1" min="1546" max="1546"/>
    <col width="9.42578125" bestFit="1" customWidth="1" min="1547" max="1547"/>
    <col width="9.140625" customWidth="1" min="1548" max="1792"/>
    <col width="9.28515625" bestFit="1" customWidth="1" min="1793" max="1793"/>
    <col width="9.140625" customWidth="1" min="1794" max="1794"/>
    <col width="9.28515625" bestFit="1" customWidth="1" min="1795" max="1797"/>
    <col width="7.85546875" customWidth="1" min="1798" max="1798"/>
    <col width="9.140625" customWidth="1" min="1799" max="1799"/>
    <col width="3.7109375" customWidth="1" min="1800" max="1800"/>
    <col width="9.7109375" customWidth="1" min="1801" max="1801"/>
    <col width="9.140625" customWidth="1" min="1802" max="1802"/>
    <col width="9.42578125" bestFit="1" customWidth="1" min="1803" max="1803"/>
    <col width="9.140625" customWidth="1" min="1804" max="2048"/>
    <col width="9.28515625" bestFit="1" customWidth="1" min="2049" max="2049"/>
    <col width="9.140625" customWidth="1" min="2050" max="2050"/>
    <col width="9.28515625" bestFit="1" customWidth="1" min="2051" max="2053"/>
    <col width="7.85546875" customWidth="1" min="2054" max="2054"/>
    <col width="9.140625" customWidth="1" min="2055" max="2055"/>
    <col width="3.7109375" customWidth="1" min="2056" max="2056"/>
    <col width="9.7109375" customWidth="1" min="2057" max="2057"/>
    <col width="9.140625" customWidth="1" min="2058" max="2058"/>
    <col width="9.42578125" bestFit="1" customWidth="1" min="2059" max="2059"/>
    <col width="9.140625" customWidth="1" min="2060" max="2304"/>
    <col width="9.28515625" bestFit="1" customWidth="1" min="2305" max="2305"/>
    <col width="9.140625" customWidth="1" min="2306" max="2306"/>
    <col width="9.28515625" bestFit="1" customWidth="1" min="2307" max="2309"/>
    <col width="7.85546875" customWidth="1" min="2310" max="2310"/>
    <col width="9.140625" customWidth="1" min="2311" max="2311"/>
    <col width="3.7109375" customWidth="1" min="2312" max="2312"/>
    <col width="9.7109375" customWidth="1" min="2313" max="2313"/>
    <col width="9.140625" customWidth="1" min="2314" max="2314"/>
    <col width="9.42578125" bestFit="1" customWidth="1" min="2315" max="2315"/>
    <col width="9.140625" customWidth="1" min="2316" max="2560"/>
    <col width="9.28515625" bestFit="1" customWidth="1" min="2561" max="2561"/>
    <col width="9.140625" customWidth="1" min="2562" max="2562"/>
    <col width="9.28515625" bestFit="1" customWidth="1" min="2563" max="2565"/>
    <col width="7.85546875" customWidth="1" min="2566" max="2566"/>
    <col width="9.140625" customWidth="1" min="2567" max="2567"/>
    <col width="3.7109375" customWidth="1" min="2568" max="2568"/>
    <col width="9.7109375" customWidth="1" min="2569" max="2569"/>
    <col width="9.140625" customWidth="1" min="2570" max="2570"/>
    <col width="9.42578125" bestFit="1" customWidth="1" min="2571" max="2571"/>
    <col width="9.140625" customWidth="1" min="2572" max="2816"/>
    <col width="9.28515625" bestFit="1" customWidth="1" min="2817" max="2817"/>
    <col width="9.140625" customWidth="1" min="2818" max="2818"/>
    <col width="9.28515625" bestFit="1" customWidth="1" min="2819" max="2821"/>
    <col width="7.85546875" customWidth="1" min="2822" max="2822"/>
    <col width="9.140625" customWidth="1" min="2823" max="2823"/>
    <col width="3.7109375" customWidth="1" min="2824" max="2824"/>
    <col width="9.7109375" customWidth="1" min="2825" max="2825"/>
    <col width="9.140625" customWidth="1" min="2826" max="2826"/>
    <col width="9.42578125" bestFit="1" customWidth="1" min="2827" max="2827"/>
    <col width="9.140625" customWidth="1" min="2828" max="3072"/>
    <col width="9.28515625" bestFit="1" customWidth="1" min="3073" max="3073"/>
    <col width="9.140625" customWidth="1" min="3074" max="3074"/>
    <col width="9.28515625" bestFit="1" customWidth="1" min="3075" max="3077"/>
    <col width="7.85546875" customWidth="1" min="3078" max="3078"/>
    <col width="9.140625" customWidth="1" min="3079" max="3079"/>
    <col width="3.7109375" customWidth="1" min="3080" max="3080"/>
    <col width="9.7109375" customWidth="1" min="3081" max="3081"/>
    <col width="9.140625" customWidth="1" min="3082" max="3082"/>
    <col width="9.42578125" bestFit="1" customWidth="1" min="3083" max="3083"/>
    <col width="9.140625" customWidth="1" min="3084" max="3328"/>
    <col width="9.28515625" bestFit="1" customWidth="1" min="3329" max="3329"/>
    <col width="9.140625" customWidth="1" min="3330" max="3330"/>
    <col width="9.28515625" bestFit="1" customWidth="1" min="3331" max="3333"/>
    <col width="7.85546875" customWidth="1" min="3334" max="3334"/>
    <col width="9.140625" customWidth="1" min="3335" max="3335"/>
    <col width="3.7109375" customWidth="1" min="3336" max="3336"/>
    <col width="9.7109375" customWidth="1" min="3337" max="3337"/>
    <col width="9.140625" customWidth="1" min="3338" max="3338"/>
    <col width="9.42578125" bestFit="1" customWidth="1" min="3339" max="3339"/>
    <col width="9.140625" customWidth="1" min="3340" max="3584"/>
    <col width="9.28515625" bestFit="1" customWidth="1" min="3585" max="3585"/>
    <col width="9.140625" customWidth="1" min="3586" max="3586"/>
    <col width="9.28515625" bestFit="1" customWidth="1" min="3587" max="3589"/>
    <col width="7.85546875" customWidth="1" min="3590" max="3590"/>
    <col width="9.140625" customWidth="1" min="3591" max="3591"/>
    <col width="3.7109375" customWidth="1" min="3592" max="3592"/>
    <col width="9.7109375" customWidth="1" min="3593" max="3593"/>
    <col width="9.140625" customWidth="1" min="3594" max="3594"/>
    <col width="9.42578125" bestFit="1" customWidth="1" min="3595" max="3595"/>
    <col width="9.140625" customWidth="1" min="3596" max="3840"/>
    <col width="9.28515625" bestFit="1" customWidth="1" min="3841" max="3841"/>
    <col width="9.140625" customWidth="1" min="3842" max="3842"/>
    <col width="9.28515625" bestFit="1" customWidth="1" min="3843" max="3845"/>
    <col width="7.85546875" customWidth="1" min="3846" max="3846"/>
    <col width="9.140625" customWidth="1" min="3847" max="3847"/>
    <col width="3.7109375" customWidth="1" min="3848" max="3848"/>
    <col width="9.7109375" customWidth="1" min="3849" max="3849"/>
    <col width="9.140625" customWidth="1" min="3850" max="3850"/>
    <col width="9.42578125" bestFit="1" customWidth="1" min="3851" max="3851"/>
    <col width="9.140625" customWidth="1" min="3852" max="4096"/>
    <col width="9.28515625" bestFit="1" customWidth="1" min="4097" max="4097"/>
    <col width="9.140625" customWidth="1" min="4098" max="4098"/>
    <col width="9.28515625" bestFit="1" customWidth="1" min="4099" max="4101"/>
    <col width="7.85546875" customWidth="1" min="4102" max="4102"/>
    <col width="9.140625" customWidth="1" min="4103" max="4103"/>
    <col width="3.7109375" customWidth="1" min="4104" max="4104"/>
    <col width="9.7109375" customWidth="1" min="4105" max="4105"/>
    <col width="9.140625" customWidth="1" min="4106" max="4106"/>
    <col width="9.42578125" bestFit="1" customWidth="1" min="4107" max="4107"/>
    <col width="9.140625" customWidth="1" min="4108" max="4352"/>
    <col width="9.28515625" bestFit="1" customWidth="1" min="4353" max="4353"/>
    <col width="9.140625" customWidth="1" min="4354" max="4354"/>
    <col width="9.28515625" bestFit="1" customWidth="1" min="4355" max="4357"/>
    <col width="7.85546875" customWidth="1" min="4358" max="4358"/>
    <col width="9.140625" customWidth="1" min="4359" max="4359"/>
    <col width="3.7109375" customWidth="1" min="4360" max="4360"/>
    <col width="9.7109375" customWidth="1" min="4361" max="4361"/>
    <col width="9.140625" customWidth="1" min="4362" max="4362"/>
    <col width="9.42578125" bestFit="1" customWidth="1" min="4363" max="4363"/>
    <col width="9.140625" customWidth="1" min="4364" max="4608"/>
    <col width="9.28515625" bestFit="1" customWidth="1" min="4609" max="4609"/>
    <col width="9.140625" customWidth="1" min="4610" max="4610"/>
    <col width="9.28515625" bestFit="1" customWidth="1" min="4611" max="4613"/>
    <col width="7.85546875" customWidth="1" min="4614" max="4614"/>
    <col width="9.140625" customWidth="1" min="4615" max="4615"/>
    <col width="3.7109375" customWidth="1" min="4616" max="4616"/>
    <col width="9.7109375" customWidth="1" min="4617" max="4617"/>
    <col width="9.140625" customWidth="1" min="4618" max="4618"/>
    <col width="9.42578125" bestFit="1" customWidth="1" min="4619" max="4619"/>
    <col width="9.140625" customWidth="1" min="4620" max="4864"/>
    <col width="9.28515625" bestFit="1" customWidth="1" min="4865" max="4865"/>
    <col width="9.140625" customWidth="1" min="4866" max="4866"/>
    <col width="9.28515625" bestFit="1" customWidth="1" min="4867" max="4869"/>
    <col width="7.85546875" customWidth="1" min="4870" max="4870"/>
    <col width="9.140625" customWidth="1" min="4871" max="4871"/>
    <col width="3.7109375" customWidth="1" min="4872" max="4872"/>
    <col width="9.7109375" customWidth="1" min="4873" max="4873"/>
    <col width="9.140625" customWidth="1" min="4874" max="4874"/>
    <col width="9.42578125" bestFit="1" customWidth="1" min="4875" max="4875"/>
    <col width="9.140625" customWidth="1" min="4876" max="5120"/>
    <col width="9.28515625" bestFit="1" customWidth="1" min="5121" max="5121"/>
    <col width="9.140625" customWidth="1" min="5122" max="5122"/>
    <col width="9.28515625" bestFit="1" customWidth="1" min="5123" max="5125"/>
    <col width="7.85546875" customWidth="1" min="5126" max="5126"/>
    <col width="9.140625" customWidth="1" min="5127" max="5127"/>
    <col width="3.7109375" customWidth="1" min="5128" max="5128"/>
    <col width="9.7109375" customWidth="1" min="5129" max="5129"/>
    <col width="9.140625" customWidth="1" min="5130" max="5130"/>
    <col width="9.42578125" bestFit="1" customWidth="1" min="5131" max="5131"/>
    <col width="9.140625" customWidth="1" min="5132" max="5376"/>
    <col width="9.28515625" bestFit="1" customWidth="1" min="5377" max="5377"/>
    <col width="9.140625" customWidth="1" min="5378" max="5378"/>
    <col width="9.28515625" bestFit="1" customWidth="1" min="5379" max="5381"/>
    <col width="7.85546875" customWidth="1" min="5382" max="5382"/>
    <col width="9.140625" customWidth="1" min="5383" max="5383"/>
    <col width="3.7109375" customWidth="1" min="5384" max="5384"/>
    <col width="9.7109375" customWidth="1" min="5385" max="5385"/>
    <col width="9.140625" customWidth="1" min="5386" max="5386"/>
    <col width="9.42578125" bestFit="1" customWidth="1" min="5387" max="5387"/>
    <col width="9.140625" customWidth="1" min="5388" max="5632"/>
    <col width="9.28515625" bestFit="1" customWidth="1" min="5633" max="5633"/>
    <col width="9.140625" customWidth="1" min="5634" max="5634"/>
    <col width="9.28515625" bestFit="1" customWidth="1" min="5635" max="5637"/>
    <col width="7.85546875" customWidth="1" min="5638" max="5638"/>
    <col width="9.140625" customWidth="1" min="5639" max="5639"/>
    <col width="3.7109375" customWidth="1" min="5640" max="5640"/>
    <col width="9.7109375" customWidth="1" min="5641" max="5641"/>
    <col width="9.140625" customWidth="1" min="5642" max="5642"/>
    <col width="9.42578125" bestFit="1" customWidth="1" min="5643" max="5643"/>
    <col width="9.140625" customWidth="1" min="5644" max="5888"/>
    <col width="9.28515625" bestFit="1" customWidth="1" min="5889" max="5889"/>
    <col width="9.140625" customWidth="1" min="5890" max="5890"/>
    <col width="9.28515625" bestFit="1" customWidth="1" min="5891" max="5893"/>
    <col width="7.85546875" customWidth="1" min="5894" max="5894"/>
    <col width="9.140625" customWidth="1" min="5895" max="5895"/>
    <col width="3.7109375" customWidth="1" min="5896" max="5896"/>
    <col width="9.7109375" customWidth="1" min="5897" max="5897"/>
    <col width="9.140625" customWidth="1" min="5898" max="5898"/>
    <col width="9.42578125" bestFit="1" customWidth="1" min="5899" max="5899"/>
    <col width="9.140625" customWidth="1" min="5900" max="6144"/>
    <col width="9.28515625" bestFit="1" customWidth="1" min="6145" max="6145"/>
    <col width="9.140625" customWidth="1" min="6146" max="6146"/>
    <col width="9.28515625" bestFit="1" customWidth="1" min="6147" max="6149"/>
    <col width="7.85546875" customWidth="1" min="6150" max="6150"/>
    <col width="9.140625" customWidth="1" min="6151" max="6151"/>
    <col width="3.7109375" customWidth="1" min="6152" max="6152"/>
    <col width="9.7109375" customWidth="1" min="6153" max="6153"/>
    <col width="9.140625" customWidth="1" min="6154" max="6154"/>
    <col width="9.42578125" bestFit="1" customWidth="1" min="6155" max="6155"/>
    <col width="9.140625" customWidth="1" min="6156" max="6400"/>
    <col width="9.28515625" bestFit="1" customWidth="1" min="6401" max="6401"/>
    <col width="9.140625" customWidth="1" min="6402" max="6402"/>
    <col width="9.28515625" bestFit="1" customWidth="1" min="6403" max="6405"/>
    <col width="7.85546875" customWidth="1" min="6406" max="6406"/>
    <col width="9.140625" customWidth="1" min="6407" max="6407"/>
    <col width="3.7109375" customWidth="1" min="6408" max="6408"/>
    <col width="9.7109375" customWidth="1" min="6409" max="6409"/>
    <col width="9.140625" customWidth="1" min="6410" max="6410"/>
    <col width="9.42578125" bestFit="1" customWidth="1" min="6411" max="6411"/>
    <col width="9.140625" customWidth="1" min="6412" max="6656"/>
    <col width="9.28515625" bestFit="1" customWidth="1" min="6657" max="6657"/>
    <col width="9.140625" customWidth="1" min="6658" max="6658"/>
    <col width="9.28515625" bestFit="1" customWidth="1" min="6659" max="6661"/>
    <col width="7.85546875" customWidth="1" min="6662" max="6662"/>
    <col width="9.140625" customWidth="1" min="6663" max="6663"/>
    <col width="3.7109375" customWidth="1" min="6664" max="6664"/>
    <col width="9.7109375" customWidth="1" min="6665" max="6665"/>
    <col width="9.140625" customWidth="1" min="6666" max="6666"/>
    <col width="9.42578125" bestFit="1" customWidth="1" min="6667" max="6667"/>
    <col width="9.140625" customWidth="1" min="6668" max="6912"/>
    <col width="9.28515625" bestFit="1" customWidth="1" min="6913" max="6913"/>
    <col width="9.140625" customWidth="1" min="6914" max="6914"/>
    <col width="9.28515625" bestFit="1" customWidth="1" min="6915" max="6917"/>
    <col width="7.85546875" customWidth="1" min="6918" max="6918"/>
    <col width="9.140625" customWidth="1" min="6919" max="6919"/>
    <col width="3.7109375" customWidth="1" min="6920" max="6920"/>
    <col width="9.7109375" customWidth="1" min="6921" max="6921"/>
    <col width="9.140625" customWidth="1" min="6922" max="6922"/>
    <col width="9.42578125" bestFit="1" customWidth="1" min="6923" max="6923"/>
    <col width="9.140625" customWidth="1" min="6924" max="7168"/>
    <col width="9.28515625" bestFit="1" customWidth="1" min="7169" max="7169"/>
    <col width="9.140625" customWidth="1" min="7170" max="7170"/>
    <col width="9.28515625" bestFit="1" customWidth="1" min="7171" max="7173"/>
    <col width="7.85546875" customWidth="1" min="7174" max="7174"/>
    <col width="9.140625" customWidth="1" min="7175" max="7175"/>
    <col width="3.7109375" customWidth="1" min="7176" max="7176"/>
    <col width="9.7109375" customWidth="1" min="7177" max="7177"/>
    <col width="9.140625" customWidth="1" min="7178" max="7178"/>
    <col width="9.42578125" bestFit="1" customWidth="1" min="7179" max="7179"/>
    <col width="9.140625" customWidth="1" min="7180" max="7424"/>
    <col width="9.28515625" bestFit="1" customWidth="1" min="7425" max="7425"/>
    <col width="9.140625" customWidth="1" min="7426" max="7426"/>
    <col width="9.28515625" bestFit="1" customWidth="1" min="7427" max="7429"/>
    <col width="7.85546875" customWidth="1" min="7430" max="7430"/>
    <col width="9.140625" customWidth="1" min="7431" max="7431"/>
    <col width="3.7109375" customWidth="1" min="7432" max="7432"/>
    <col width="9.7109375" customWidth="1" min="7433" max="7433"/>
    <col width="9.140625" customWidth="1" min="7434" max="7434"/>
    <col width="9.42578125" bestFit="1" customWidth="1" min="7435" max="7435"/>
    <col width="9.140625" customWidth="1" min="7436" max="7680"/>
    <col width="9.28515625" bestFit="1" customWidth="1" min="7681" max="7681"/>
    <col width="9.140625" customWidth="1" min="7682" max="7682"/>
    <col width="9.28515625" bestFit="1" customWidth="1" min="7683" max="7685"/>
    <col width="7.85546875" customWidth="1" min="7686" max="7686"/>
    <col width="9.140625" customWidth="1" min="7687" max="7687"/>
    <col width="3.7109375" customWidth="1" min="7688" max="7688"/>
    <col width="9.7109375" customWidth="1" min="7689" max="7689"/>
    <col width="9.140625" customWidth="1" min="7690" max="7690"/>
    <col width="9.42578125" bestFit="1" customWidth="1" min="7691" max="7691"/>
    <col width="9.140625" customWidth="1" min="7692" max="7936"/>
    <col width="9.28515625" bestFit="1" customWidth="1" min="7937" max="7937"/>
    <col width="9.140625" customWidth="1" min="7938" max="7938"/>
    <col width="9.28515625" bestFit="1" customWidth="1" min="7939" max="7941"/>
    <col width="7.85546875" customWidth="1" min="7942" max="7942"/>
    <col width="9.140625" customWidth="1" min="7943" max="7943"/>
    <col width="3.7109375" customWidth="1" min="7944" max="7944"/>
    <col width="9.7109375" customWidth="1" min="7945" max="7945"/>
    <col width="9.140625" customWidth="1" min="7946" max="7946"/>
    <col width="9.42578125" bestFit="1" customWidth="1" min="7947" max="7947"/>
    <col width="9.140625" customWidth="1" min="7948" max="8192"/>
    <col width="9.28515625" bestFit="1" customWidth="1" min="8193" max="8193"/>
    <col width="9.140625" customWidth="1" min="8194" max="8194"/>
    <col width="9.28515625" bestFit="1" customWidth="1" min="8195" max="8197"/>
    <col width="7.85546875" customWidth="1" min="8198" max="8198"/>
    <col width="9.140625" customWidth="1" min="8199" max="8199"/>
    <col width="3.7109375" customWidth="1" min="8200" max="8200"/>
    <col width="9.7109375" customWidth="1" min="8201" max="8201"/>
    <col width="9.140625" customWidth="1" min="8202" max="8202"/>
    <col width="9.42578125" bestFit="1" customWidth="1" min="8203" max="8203"/>
    <col width="9.140625" customWidth="1" min="8204" max="8448"/>
    <col width="9.28515625" bestFit="1" customWidth="1" min="8449" max="8449"/>
    <col width="9.140625" customWidth="1" min="8450" max="8450"/>
    <col width="9.28515625" bestFit="1" customWidth="1" min="8451" max="8453"/>
    <col width="7.85546875" customWidth="1" min="8454" max="8454"/>
    <col width="9.140625" customWidth="1" min="8455" max="8455"/>
    <col width="3.7109375" customWidth="1" min="8456" max="8456"/>
    <col width="9.7109375" customWidth="1" min="8457" max="8457"/>
    <col width="9.140625" customWidth="1" min="8458" max="8458"/>
    <col width="9.42578125" bestFit="1" customWidth="1" min="8459" max="8459"/>
    <col width="9.140625" customWidth="1" min="8460" max="8704"/>
    <col width="9.28515625" bestFit="1" customWidth="1" min="8705" max="8705"/>
    <col width="9.140625" customWidth="1" min="8706" max="8706"/>
    <col width="9.28515625" bestFit="1" customWidth="1" min="8707" max="8709"/>
    <col width="7.85546875" customWidth="1" min="8710" max="8710"/>
    <col width="9.140625" customWidth="1" min="8711" max="8711"/>
    <col width="3.7109375" customWidth="1" min="8712" max="8712"/>
    <col width="9.7109375" customWidth="1" min="8713" max="8713"/>
    <col width="9.140625" customWidth="1" min="8714" max="8714"/>
    <col width="9.42578125" bestFit="1" customWidth="1" min="8715" max="8715"/>
    <col width="9.140625" customWidth="1" min="8716" max="8960"/>
    <col width="9.28515625" bestFit="1" customWidth="1" min="8961" max="8961"/>
    <col width="9.140625" customWidth="1" min="8962" max="8962"/>
    <col width="9.28515625" bestFit="1" customWidth="1" min="8963" max="8965"/>
    <col width="7.85546875" customWidth="1" min="8966" max="8966"/>
    <col width="9.140625" customWidth="1" min="8967" max="8967"/>
    <col width="3.7109375" customWidth="1" min="8968" max="8968"/>
    <col width="9.7109375" customWidth="1" min="8969" max="8969"/>
    <col width="9.140625" customWidth="1" min="8970" max="8970"/>
    <col width="9.42578125" bestFit="1" customWidth="1" min="8971" max="8971"/>
    <col width="9.140625" customWidth="1" min="8972" max="9216"/>
    <col width="9.28515625" bestFit="1" customWidth="1" min="9217" max="9217"/>
    <col width="9.140625" customWidth="1" min="9218" max="9218"/>
    <col width="9.28515625" bestFit="1" customWidth="1" min="9219" max="9221"/>
    <col width="7.85546875" customWidth="1" min="9222" max="9222"/>
    <col width="9.140625" customWidth="1" min="9223" max="9223"/>
    <col width="3.7109375" customWidth="1" min="9224" max="9224"/>
    <col width="9.7109375" customWidth="1" min="9225" max="9225"/>
    <col width="9.140625" customWidth="1" min="9226" max="9226"/>
    <col width="9.42578125" bestFit="1" customWidth="1" min="9227" max="9227"/>
    <col width="9.140625" customWidth="1" min="9228" max="9472"/>
    <col width="9.28515625" bestFit="1" customWidth="1" min="9473" max="9473"/>
    <col width="9.140625" customWidth="1" min="9474" max="9474"/>
    <col width="9.28515625" bestFit="1" customWidth="1" min="9475" max="9477"/>
    <col width="7.85546875" customWidth="1" min="9478" max="9478"/>
    <col width="9.140625" customWidth="1" min="9479" max="9479"/>
    <col width="3.7109375" customWidth="1" min="9480" max="9480"/>
    <col width="9.7109375" customWidth="1" min="9481" max="9481"/>
    <col width="9.140625" customWidth="1" min="9482" max="9482"/>
    <col width="9.42578125" bestFit="1" customWidth="1" min="9483" max="9483"/>
    <col width="9.140625" customWidth="1" min="9484" max="9728"/>
    <col width="9.28515625" bestFit="1" customWidth="1" min="9729" max="9729"/>
    <col width="9.140625" customWidth="1" min="9730" max="9730"/>
    <col width="9.28515625" bestFit="1" customWidth="1" min="9731" max="9733"/>
    <col width="7.85546875" customWidth="1" min="9734" max="9734"/>
    <col width="9.140625" customWidth="1" min="9735" max="9735"/>
    <col width="3.7109375" customWidth="1" min="9736" max="9736"/>
    <col width="9.7109375" customWidth="1" min="9737" max="9737"/>
    <col width="9.140625" customWidth="1" min="9738" max="9738"/>
    <col width="9.42578125" bestFit="1" customWidth="1" min="9739" max="9739"/>
    <col width="9.140625" customWidth="1" min="9740" max="9984"/>
    <col width="9.28515625" bestFit="1" customWidth="1" min="9985" max="9985"/>
    <col width="9.140625" customWidth="1" min="9986" max="9986"/>
    <col width="9.28515625" bestFit="1" customWidth="1" min="9987" max="9989"/>
    <col width="7.85546875" customWidth="1" min="9990" max="9990"/>
    <col width="9.140625" customWidth="1" min="9991" max="9991"/>
    <col width="3.7109375" customWidth="1" min="9992" max="9992"/>
    <col width="9.7109375" customWidth="1" min="9993" max="9993"/>
    <col width="9.140625" customWidth="1" min="9994" max="9994"/>
    <col width="9.42578125" bestFit="1" customWidth="1" min="9995" max="9995"/>
    <col width="9.140625" customWidth="1" min="9996" max="10240"/>
    <col width="9.28515625" bestFit="1" customWidth="1" min="10241" max="10241"/>
    <col width="9.140625" customWidth="1" min="10242" max="10242"/>
    <col width="9.28515625" bestFit="1" customWidth="1" min="10243" max="10245"/>
    <col width="7.85546875" customWidth="1" min="10246" max="10246"/>
    <col width="9.140625" customWidth="1" min="10247" max="10247"/>
    <col width="3.7109375" customWidth="1" min="10248" max="10248"/>
    <col width="9.7109375" customWidth="1" min="10249" max="10249"/>
    <col width="9.140625" customWidth="1" min="10250" max="10250"/>
    <col width="9.42578125" bestFit="1" customWidth="1" min="10251" max="10251"/>
    <col width="9.140625" customWidth="1" min="10252" max="10496"/>
    <col width="9.28515625" bestFit="1" customWidth="1" min="10497" max="10497"/>
    <col width="9.140625" customWidth="1" min="10498" max="10498"/>
    <col width="9.28515625" bestFit="1" customWidth="1" min="10499" max="10501"/>
    <col width="7.85546875" customWidth="1" min="10502" max="10502"/>
    <col width="9.140625" customWidth="1" min="10503" max="10503"/>
    <col width="3.7109375" customWidth="1" min="10504" max="10504"/>
    <col width="9.7109375" customWidth="1" min="10505" max="10505"/>
    <col width="9.140625" customWidth="1" min="10506" max="10506"/>
    <col width="9.42578125" bestFit="1" customWidth="1" min="10507" max="10507"/>
    <col width="9.140625" customWidth="1" min="10508" max="10752"/>
    <col width="9.28515625" bestFit="1" customWidth="1" min="10753" max="10753"/>
    <col width="9.140625" customWidth="1" min="10754" max="10754"/>
    <col width="9.28515625" bestFit="1" customWidth="1" min="10755" max="10757"/>
    <col width="7.85546875" customWidth="1" min="10758" max="10758"/>
    <col width="9.140625" customWidth="1" min="10759" max="10759"/>
    <col width="3.7109375" customWidth="1" min="10760" max="10760"/>
    <col width="9.7109375" customWidth="1" min="10761" max="10761"/>
    <col width="9.140625" customWidth="1" min="10762" max="10762"/>
    <col width="9.42578125" bestFit="1" customWidth="1" min="10763" max="10763"/>
    <col width="9.140625" customWidth="1" min="10764" max="11008"/>
    <col width="9.28515625" bestFit="1" customWidth="1" min="11009" max="11009"/>
    <col width="9.140625" customWidth="1" min="11010" max="11010"/>
    <col width="9.28515625" bestFit="1" customWidth="1" min="11011" max="11013"/>
    <col width="7.85546875" customWidth="1" min="11014" max="11014"/>
    <col width="9.140625" customWidth="1" min="11015" max="11015"/>
    <col width="3.7109375" customWidth="1" min="11016" max="11016"/>
    <col width="9.7109375" customWidth="1" min="11017" max="11017"/>
    <col width="9.140625" customWidth="1" min="11018" max="11018"/>
    <col width="9.42578125" bestFit="1" customWidth="1" min="11019" max="11019"/>
    <col width="9.140625" customWidth="1" min="11020" max="11264"/>
    <col width="9.28515625" bestFit="1" customWidth="1" min="11265" max="11265"/>
    <col width="9.140625" customWidth="1" min="11266" max="11266"/>
    <col width="9.28515625" bestFit="1" customWidth="1" min="11267" max="11269"/>
    <col width="7.85546875" customWidth="1" min="11270" max="11270"/>
    <col width="9.140625" customWidth="1" min="11271" max="11271"/>
    <col width="3.7109375" customWidth="1" min="11272" max="11272"/>
    <col width="9.7109375" customWidth="1" min="11273" max="11273"/>
    <col width="9.140625" customWidth="1" min="11274" max="11274"/>
    <col width="9.42578125" bestFit="1" customWidth="1" min="11275" max="11275"/>
    <col width="9.140625" customWidth="1" min="11276" max="11520"/>
    <col width="9.28515625" bestFit="1" customWidth="1" min="11521" max="11521"/>
    <col width="9.140625" customWidth="1" min="11522" max="11522"/>
    <col width="9.28515625" bestFit="1" customWidth="1" min="11523" max="11525"/>
    <col width="7.85546875" customWidth="1" min="11526" max="11526"/>
    <col width="9.140625" customWidth="1" min="11527" max="11527"/>
    <col width="3.7109375" customWidth="1" min="11528" max="11528"/>
    <col width="9.7109375" customWidth="1" min="11529" max="11529"/>
    <col width="9.140625" customWidth="1" min="11530" max="11530"/>
    <col width="9.42578125" bestFit="1" customWidth="1" min="11531" max="11531"/>
    <col width="9.140625" customWidth="1" min="11532" max="11776"/>
    <col width="9.28515625" bestFit="1" customWidth="1" min="11777" max="11777"/>
    <col width="9.140625" customWidth="1" min="11778" max="11778"/>
    <col width="9.28515625" bestFit="1" customWidth="1" min="11779" max="11781"/>
    <col width="7.85546875" customWidth="1" min="11782" max="11782"/>
    <col width="9.140625" customWidth="1" min="11783" max="11783"/>
    <col width="3.7109375" customWidth="1" min="11784" max="11784"/>
    <col width="9.7109375" customWidth="1" min="11785" max="11785"/>
    <col width="9.140625" customWidth="1" min="11786" max="11786"/>
    <col width="9.42578125" bestFit="1" customWidth="1" min="11787" max="11787"/>
    <col width="9.140625" customWidth="1" min="11788" max="12032"/>
    <col width="9.28515625" bestFit="1" customWidth="1" min="12033" max="12033"/>
    <col width="9.140625" customWidth="1" min="12034" max="12034"/>
    <col width="9.28515625" bestFit="1" customWidth="1" min="12035" max="12037"/>
    <col width="7.85546875" customWidth="1" min="12038" max="12038"/>
    <col width="9.140625" customWidth="1" min="12039" max="12039"/>
    <col width="3.7109375" customWidth="1" min="12040" max="12040"/>
    <col width="9.7109375" customWidth="1" min="12041" max="12041"/>
    <col width="9.140625" customWidth="1" min="12042" max="12042"/>
    <col width="9.42578125" bestFit="1" customWidth="1" min="12043" max="12043"/>
    <col width="9.140625" customWidth="1" min="12044" max="12288"/>
    <col width="9.28515625" bestFit="1" customWidth="1" min="12289" max="12289"/>
    <col width="9.140625" customWidth="1" min="12290" max="12290"/>
    <col width="9.28515625" bestFit="1" customWidth="1" min="12291" max="12293"/>
    <col width="7.85546875" customWidth="1" min="12294" max="12294"/>
    <col width="9.140625" customWidth="1" min="12295" max="12295"/>
    <col width="3.7109375" customWidth="1" min="12296" max="12296"/>
    <col width="9.7109375" customWidth="1" min="12297" max="12297"/>
    <col width="9.140625" customWidth="1" min="12298" max="12298"/>
    <col width="9.42578125" bestFit="1" customWidth="1" min="12299" max="12299"/>
    <col width="9.140625" customWidth="1" min="12300" max="12544"/>
    <col width="9.28515625" bestFit="1" customWidth="1" min="12545" max="12545"/>
    <col width="9.140625" customWidth="1" min="12546" max="12546"/>
    <col width="9.28515625" bestFit="1" customWidth="1" min="12547" max="12549"/>
    <col width="7.85546875" customWidth="1" min="12550" max="12550"/>
    <col width="9.140625" customWidth="1" min="12551" max="12551"/>
    <col width="3.7109375" customWidth="1" min="12552" max="12552"/>
    <col width="9.7109375" customWidth="1" min="12553" max="12553"/>
    <col width="9.140625" customWidth="1" min="12554" max="12554"/>
    <col width="9.42578125" bestFit="1" customWidth="1" min="12555" max="12555"/>
    <col width="9.140625" customWidth="1" min="12556" max="12800"/>
    <col width="9.28515625" bestFit="1" customWidth="1" min="12801" max="12801"/>
    <col width="9.140625" customWidth="1" min="12802" max="12802"/>
    <col width="9.28515625" bestFit="1" customWidth="1" min="12803" max="12805"/>
    <col width="7.85546875" customWidth="1" min="12806" max="12806"/>
    <col width="9.140625" customWidth="1" min="12807" max="12807"/>
    <col width="3.7109375" customWidth="1" min="12808" max="12808"/>
    <col width="9.7109375" customWidth="1" min="12809" max="12809"/>
    <col width="9.140625" customWidth="1" min="12810" max="12810"/>
    <col width="9.42578125" bestFit="1" customWidth="1" min="12811" max="12811"/>
    <col width="9.140625" customWidth="1" min="12812" max="13056"/>
    <col width="9.28515625" bestFit="1" customWidth="1" min="13057" max="13057"/>
    <col width="9.140625" customWidth="1" min="13058" max="13058"/>
    <col width="9.28515625" bestFit="1" customWidth="1" min="13059" max="13061"/>
    <col width="7.85546875" customWidth="1" min="13062" max="13062"/>
    <col width="9.140625" customWidth="1" min="13063" max="13063"/>
    <col width="3.7109375" customWidth="1" min="13064" max="13064"/>
    <col width="9.7109375" customWidth="1" min="13065" max="13065"/>
    <col width="9.140625" customWidth="1" min="13066" max="13066"/>
    <col width="9.42578125" bestFit="1" customWidth="1" min="13067" max="13067"/>
    <col width="9.140625" customWidth="1" min="13068" max="13312"/>
    <col width="9.28515625" bestFit="1" customWidth="1" min="13313" max="13313"/>
    <col width="9.140625" customWidth="1" min="13314" max="13314"/>
    <col width="9.28515625" bestFit="1" customWidth="1" min="13315" max="13317"/>
    <col width="7.85546875" customWidth="1" min="13318" max="13318"/>
    <col width="9.140625" customWidth="1" min="13319" max="13319"/>
    <col width="3.7109375" customWidth="1" min="13320" max="13320"/>
    <col width="9.7109375" customWidth="1" min="13321" max="13321"/>
    <col width="9.140625" customWidth="1" min="13322" max="13322"/>
    <col width="9.42578125" bestFit="1" customWidth="1" min="13323" max="13323"/>
    <col width="9.140625" customWidth="1" min="13324" max="13568"/>
    <col width="9.28515625" bestFit="1" customWidth="1" min="13569" max="13569"/>
    <col width="9.140625" customWidth="1" min="13570" max="13570"/>
    <col width="9.28515625" bestFit="1" customWidth="1" min="13571" max="13573"/>
    <col width="7.85546875" customWidth="1" min="13574" max="13574"/>
    <col width="9.140625" customWidth="1" min="13575" max="13575"/>
    <col width="3.7109375" customWidth="1" min="13576" max="13576"/>
    <col width="9.7109375" customWidth="1" min="13577" max="13577"/>
    <col width="9.140625" customWidth="1" min="13578" max="13578"/>
    <col width="9.42578125" bestFit="1" customWidth="1" min="13579" max="13579"/>
    <col width="9.140625" customWidth="1" min="13580" max="13824"/>
    <col width="9.28515625" bestFit="1" customWidth="1" min="13825" max="13825"/>
    <col width="9.140625" customWidth="1" min="13826" max="13826"/>
    <col width="9.28515625" bestFit="1" customWidth="1" min="13827" max="13829"/>
    <col width="7.85546875" customWidth="1" min="13830" max="13830"/>
    <col width="9.140625" customWidth="1" min="13831" max="13831"/>
    <col width="3.7109375" customWidth="1" min="13832" max="13832"/>
    <col width="9.7109375" customWidth="1" min="13833" max="13833"/>
    <col width="9.140625" customWidth="1" min="13834" max="13834"/>
    <col width="9.42578125" bestFit="1" customWidth="1" min="13835" max="13835"/>
    <col width="9.140625" customWidth="1" min="13836" max="14080"/>
    <col width="9.28515625" bestFit="1" customWidth="1" min="14081" max="14081"/>
    <col width="9.140625" customWidth="1" min="14082" max="14082"/>
    <col width="9.28515625" bestFit="1" customWidth="1" min="14083" max="14085"/>
    <col width="7.85546875" customWidth="1" min="14086" max="14086"/>
    <col width="9.140625" customWidth="1" min="14087" max="14087"/>
    <col width="3.7109375" customWidth="1" min="14088" max="14088"/>
    <col width="9.7109375" customWidth="1" min="14089" max="14089"/>
    <col width="9.140625" customWidth="1" min="14090" max="14090"/>
    <col width="9.42578125" bestFit="1" customWidth="1" min="14091" max="14091"/>
    <col width="9.140625" customWidth="1" min="14092" max="14336"/>
    <col width="9.28515625" bestFit="1" customWidth="1" min="14337" max="14337"/>
    <col width="9.140625" customWidth="1" min="14338" max="14338"/>
    <col width="9.28515625" bestFit="1" customWidth="1" min="14339" max="14341"/>
    <col width="7.85546875" customWidth="1" min="14342" max="14342"/>
    <col width="9.140625" customWidth="1" min="14343" max="14343"/>
    <col width="3.7109375" customWidth="1" min="14344" max="14344"/>
    <col width="9.7109375" customWidth="1" min="14345" max="14345"/>
    <col width="9.140625" customWidth="1" min="14346" max="14346"/>
    <col width="9.42578125" bestFit="1" customWidth="1" min="14347" max="14347"/>
    <col width="9.140625" customWidth="1" min="14348" max="14592"/>
    <col width="9.28515625" bestFit="1" customWidth="1" min="14593" max="14593"/>
    <col width="9.140625" customWidth="1" min="14594" max="14594"/>
    <col width="9.28515625" bestFit="1" customWidth="1" min="14595" max="14597"/>
    <col width="7.85546875" customWidth="1" min="14598" max="14598"/>
    <col width="9.140625" customWidth="1" min="14599" max="14599"/>
    <col width="3.7109375" customWidth="1" min="14600" max="14600"/>
    <col width="9.7109375" customWidth="1" min="14601" max="14601"/>
    <col width="9.140625" customWidth="1" min="14602" max="14602"/>
    <col width="9.42578125" bestFit="1" customWidth="1" min="14603" max="14603"/>
    <col width="9.140625" customWidth="1" min="14604" max="14848"/>
    <col width="9.28515625" bestFit="1" customWidth="1" min="14849" max="14849"/>
    <col width="9.140625" customWidth="1" min="14850" max="14850"/>
    <col width="9.28515625" bestFit="1" customWidth="1" min="14851" max="14853"/>
    <col width="7.85546875" customWidth="1" min="14854" max="14854"/>
    <col width="9.140625" customWidth="1" min="14855" max="14855"/>
    <col width="3.7109375" customWidth="1" min="14856" max="14856"/>
    <col width="9.7109375" customWidth="1" min="14857" max="14857"/>
    <col width="9.140625" customWidth="1" min="14858" max="14858"/>
    <col width="9.42578125" bestFit="1" customWidth="1" min="14859" max="14859"/>
    <col width="9.140625" customWidth="1" min="14860" max="15104"/>
    <col width="9.28515625" bestFit="1" customWidth="1" min="15105" max="15105"/>
    <col width="9.140625" customWidth="1" min="15106" max="15106"/>
    <col width="9.28515625" bestFit="1" customWidth="1" min="15107" max="15109"/>
    <col width="7.85546875" customWidth="1" min="15110" max="15110"/>
    <col width="9.140625" customWidth="1" min="15111" max="15111"/>
    <col width="3.7109375" customWidth="1" min="15112" max="15112"/>
    <col width="9.7109375" customWidth="1" min="15113" max="15113"/>
    <col width="9.140625" customWidth="1" min="15114" max="15114"/>
    <col width="9.42578125" bestFit="1" customWidth="1" min="15115" max="15115"/>
    <col width="9.140625" customWidth="1" min="15116" max="15360"/>
    <col width="9.28515625" bestFit="1" customWidth="1" min="15361" max="15361"/>
    <col width="9.140625" customWidth="1" min="15362" max="15362"/>
    <col width="9.28515625" bestFit="1" customWidth="1" min="15363" max="15365"/>
    <col width="7.85546875" customWidth="1" min="15366" max="15366"/>
    <col width="9.140625" customWidth="1" min="15367" max="15367"/>
    <col width="3.7109375" customWidth="1" min="15368" max="15368"/>
    <col width="9.7109375" customWidth="1" min="15369" max="15369"/>
    <col width="9.140625" customWidth="1" min="15370" max="15370"/>
    <col width="9.42578125" bestFit="1" customWidth="1" min="15371" max="15371"/>
    <col width="9.140625" customWidth="1" min="15372" max="15616"/>
    <col width="9.28515625" bestFit="1" customWidth="1" min="15617" max="15617"/>
    <col width="9.140625" customWidth="1" min="15618" max="15618"/>
    <col width="9.28515625" bestFit="1" customWidth="1" min="15619" max="15621"/>
    <col width="7.85546875" customWidth="1" min="15622" max="15622"/>
    <col width="9.140625" customWidth="1" min="15623" max="15623"/>
    <col width="3.7109375" customWidth="1" min="15624" max="15624"/>
    <col width="9.7109375" customWidth="1" min="15625" max="15625"/>
    <col width="9.140625" customWidth="1" min="15626" max="15626"/>
    <col width="9.42578125" bestFit="1" customWidth="1" min="15627" max="15627"/>
    <col width="9.140625" customWidth="1" min="15628" max="15872"/>
    <col width="9.28515625" bestFit="1" customWidth="1" min="15873" max="15873"/>
    <col width="9.140625" customWidth="1" min="15874" max="15874"/>
    <col width="9.28515625" bestFit="1" customWidth="1" min="15875" max="15877"/>
    <col width="7.85546875" customWidth="1" min="15878" max="15878"/>
    <col width="9.140625" customWidth="1" min="15879" max="15879"/>
    <col width="3.7109375" customWidth="1" min="15880" max="15880"/>
    <col width="9.7109375" customWidth="1" min="15881" max="15881"/>
    <col width="9.140625" customWidth="1" min="15882" max="15882"/>
    <col width="9.42578125" bestFit="1" customWidth="1" min="15883" max="15883"/>
    <col width="9.140625" customWidth="1" min="15884" max="16128"/>
    <col width="9.28515625" bestFit="1" customWidth="1" min="16129" max="16129"/>
    <col width="9.140625" customWidth="1" min="16130" max="16130"/>
    <col width="9.28515625" bestFit="1" customWidth="1" min="16131" max="16133"/>
    <col width="7.85546875" customWidth="1" min="16134" max="16134"/>
    <col width="9.140625" customWidth="1" min="16135" max="16135"/>
    <col width="3.7109375" customWidth="1" min="16136" max="16136"/>
    <col width="9.7109375" customWidth="1" min="16137" max="16137"/>
    <col width="9.140625" customWidth="1" min="16138" max="16138"/>
    <col width="9.42578125" bestFit="1" customWidth="1" min="16139" max="16139"/>
    <col width="9.140625" customWidth="1" min="16140" max="16384"/>
  </cols>
  <sheetData>
    <row r="1">
      <c r="A1" s="201" t="inlineStr">
        <is>
          <t>Сметный расчет № СР-2-24</t>
        </is>
      </c>
    </row>
    <row r="2">
      <c r="A2" s="201" t="inlineStr">
        <is>
          <t xml:space="preserve">Затраты на  перевозку рабочих к месту работы и обратно                                                                             </t>
        </is>
      </c>
    </row>
    <row r="3">
      <c r="A3" s="278" t="inlineStr">
        <is>
          <t>Объект: 24-ВЛ 220 кВ Сиваки - Мухинская</t>
        </is>
      </c>
    </row>
    <row r="4">
      <c r="A4" s="202" t="inlineStr">
        <is>
          <t>Основание: Ф.579959-19.24-РД</t>
        </is>
      </c>
      <c r="B4" s="56" t="n"/>
      <c r="C4" s="56" t="n"/>
      <c r="D4" s="56" t="n"/>
      <c r="E4" s="56" t="n"/>
      <c r="F4" s="56" t="n"/>
      <c r="G4" s="56" t="n"/>
      <c r="H4" s="56" t="n"/>
      <c r="I4" s="56" t="n"/>
      <c r="J4" s="56" t="n"/>
      <c r="K4" s="56" t="n"/>
    </row>
    <row r="5" ht="25.5" customHeight="1">
      <c r="A5" s="203" t="inlineStr">
        <is>
          <t>№ п/п</t>
        </is>
      </c>
      <c r="B5" s="203" t="inlineStr">
        <is>
          <t>Наименование затрат</t>
        </is>
      </c>
      <c r="C5" s="59" t="n"/>
      <c r="D5" s="59" t="n"/>
      <c r="E5" s="59" t="n"/>
      <c r="F5" s="59" t="n"/>
      <c r="G5" s="59" t="n"/>
      <c r="H5" s="59" t="n"/>
      <c r="I5" s="91" t="n"/>
      <c r="J5" s="203" t="inlineStr">
        <is>
          <t>Ед. изм</t>
        </is>
      </c>
      <c r="K5" s="203" t="inlineStr">
        <is>
          <t>Затраты, руб.</t>
        </is>
      </c>
    </row>
    <row r="6" ht="15" customHeight="1">
      <c r="A6" s="204" t="inlineStr">
        <is>
          <t>Перевозка рабочих из пгт. Сиваки к месту проведения работ</t>
        </is>
      </c>
      <c r="B6" s="59" t="n"/>
      <c r="C6" s="59" t="n"/>
      <c r="D6" s="59" t="n"/>
      <c r="E6" s="59" t="n"/>
      <c r="F6" s="59" t="n"/>
      <c r="G6" s="59" t="n"/>
      <c r="H6" s="59" t="n"/>
      <c r="I6" s="91" t="n"/>
      <c r="J6" s="205" t="n"/>
      <c r="K6" s="206" t="n"/>
    </row>
    <row r="7" ht="26.25" customHeight="1">
      <c r="A7" s="203" t="n">
        <v>1</v>
      </c>
      <c r="B7" s="207" t="inlineStr">
        <is>
          <t>Расстояние перевозки 
- по вдольтрассовым проездам</t>
        </is>
      </c>
      <c r="C7" s="59" t="n"/>
      <c r="D7" s="59" t="n"/>
      <c r="E7" s="59" t="n"/>
      <c r="F7" s="59" t="n"/>
      <c r="G7" s="59" t="n"/>
      <c r="H7" s="59" t="n"/>
      <c r="I7" s="91" t="n"/>
      <c r="J7" s="208" t="inlineStr">
        <is>
          <t>км</t>
        </is>
      </c>
      <c r="K7" s="209" t="n">
        <v>30</v>
      </c>
    </row>
    <row r="8" ht="17.25" customHeight="1">
      <c r="A8" s="203" t="n">
        <v>2</v>
      </c>
      <c r="B8" s="207" t="inlineStr">
        <is>
          <t>Количество перевозимых людей</t>
        </is>
      </c>
      <c r="C8" s="59" t="n"/>
      <c r="D8" s="59" t="n"/>
      <c r="E8" s="59" t="n"/>
      <c r="F8" s="59" t="n"/>
      <c r="G8" s="59" t="n"/>
      <c r="H8" s="59" t="n"/>
      <c r="I8" s="91" t="n"/>
      <c r="J8" s="208" t="inlineStr">
        <is>
          <t>чел.</t>
        </is>
      </c>
      <c r="K8" s="210" t="n">
        <f>9*2</f>
        <v>18</v>
      </c>
    </row>
    <row r="9" ht="17.25" customHeight="1">
      <c r="A9" s="203" t="n">
        <v>3</v>
      </c>
      <c r="B9" s="211" t="inlineStr">
        <is>
          <t xml:space="preserve">Продолжительность строительства </t>
        </is>
      </c>
      <c r="C9" s="59" t="n"/>
      <c r="D9" s="59" t="n"/>
      <c r="E9" s="59" t="n"/>
      <c r="F9" s="59" t="n"/>
      <c r="G9" s="59" t="n"/>
      <c r="H9" s="59" t="n"/>
      <c r="I9" s="91" t="n"/>
      <c r="J9" s="208" t="inlineStr">
        <is>
          <t>дней</t>
        </is>
      </c>
      <c r="K9" s="210" t="n">
        <f>30*2.5</f>
        <v>75</v>
      </c>
    </row>
    <row r="10" ht="17.25" customHeight="1">
      <c r="A10" s="203" t="n">
        <v>4</v>
      </c>
      <c r="B10" s="207" t="inlineStr">
        <is>
          <t>Частота перевозки</t>
        </is>
      </c>
      <c r="C10" s="59" t="n"/>
      <c r="D10" s="59" t="n"/>
      <c r="E10" s="59" t="n"/>
      <c r="F10" s="59" t="n"/>
      <c r="G10" s="59" t="n"/>
      <c r="H10" s="59" t="n"/>
      <c r="I10" s="91" t="n"/>
      <c r="J10" s="208" t="inlineStr">
        <is>
          <t>раз/день</t>
        </is>
      </c>
      <c r="K10" s="210" t="n">
        <v>2</v>
      </c>
    </row>
    <row r="11" ht="17.25" customHeight="1">
      <c r="A11" s="203" t="n">
        <v>5</v>
      </c>
      <c r="B11" s="211" t="inlineStr">
        <is>
          <t xml:space="preserve">Пассажировместимость машины  </t>
        </is>
      </c>
      <c r="C11" s="59" t="n"/>
      <c r="D11" s="59" t="n"/>
      <c r="E11" s="59" t="n"/>
      <c r="F11" s="59" t="n"/>
      <c r="G11" s="59" t="n"/>
      <c r="H11" s="59" t="n"/>
      <c r="I11" s="91" t="n"/>
      <c r="J11" s="208" t="inlineStr">
        <is>
          <t>чел.</t>
        </is>
      </c>
      <c r="K11" s="212" t="n">
        <v>20</v>
      </c>
    </row>
    <row r="12" ht="17.25" customHeight="1">
      <c r="A12" s="203" t="n">
        <v>6</v>
      </c>
      <c r="B12" s="207" t="inlineStr">
        <is>
          <t>Скорость движения автомобиля (Раздел 4)</t>
        </is>
      </c>
      <c r="C12" s="59" t="n"/>
      <c r="D12" s="59" t="n"/>
      <c r="E12" s="59" t="n"/>
      <c r="F12" s="59" t="n"/>
      <c r="G12" s="59" t="n"/>
      <c r="H12" s="59" t="n"/>
      <c r="I12" s="91" t="n"/>
      <c r="J12" s="208" t="inlineStr">
        <is>
          <t>км/час</t>
        </is>
      </c>
      <c r="K12" s="210" t="n">
        <v>30</v>
      </c>
    </row>
    <row r="13" ht="17.25" customHeight="1">
      <c r="A13" s="203" t="n">
        <v>7</v>
      </c>
      <c r="B13" s="207" t="inlineStr">
        <is>
          <t xml:space="preserve">Количество необходимых машин </t>
        </is>
      </c>
      <c r="C13" s="59" t="n"/>
      <c r="D13" s="59" t="n"/>
      <c r="E13" s="59" t="n"/>
      <c r="F13" s="59" t="n"/>
      <c r="G13" s="59" t="n"/>
      <c r="H13" s="59" t="n"/>
      <c r="I13" s="91" t="n"/>
      <c r="J13" s="208" t="inlineStr">
        <is>
          <t>шт.</t>
        </is>
      </c>
      <c r="K13" s="210" t="n">
        <f>ROUNDUP(K8/K11,0)</f>
        <v>1</v>
      </c>
    </row>
    <row r="14" ht="46.5" customHeight="1">
      <c r="A14" s="203" t="n">
        <v>8</v>
      </c>
      <c r="B14" s="207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4" s="59" t="n"/>
      <c r="D14" s="59" t="n"/>
      <c r="E14" s="59" t="n"/>
      <c r="F14" s="59" t="n"/>
      <c r="G14" s="59" t="n"/>
      <c r="H14" s="59" t="n"/>
      <c r="I14" s="91" t="n"/>
      <c r="J14" s="208" t="inlineStr">
        <is>
          <t>руб.</t>
        </is>
      </c>
      <c r="K14" s="213" t="n">
        <v>71.59999999999999</v>
      </c>
      <c r="Q14" s="214" t="inlineStr">
        <is>
          <t xml:space="preserve">  </t>
        </is>
      </c>
    </row>
    <row r="15" ht="32.25" customHeight="1">
      <c r="A15" s="203" t="n">
        <v>9</v>
      </c>
      <c r="B15" s="215" t="inlineStr">
        <is>
          <t>ИТОГО, Затраты на доставку рабочих на объект и обратно. В ценах 01.01.2000 г.</t>
        </is>
      </c>
      <c r="C15" s="59" t="n"/>
      <c r="D15" s="59" t="n"/>
      <c r="E15" s="59" t="n"/>
      <c r="F15" s="59" t="n"/>
      <c r="G15" s="59" t="n"/>
      <c r="H15" s="59" t="n"/>
      <c r="I15" s="91" t="n"/>
      <c r="J15" s="208" t="inlineStr">
        <is>
          <t>руб.</t>
        </is>
      </c>
      <c r="K15" s="216" t="n">
        <f>K18</f>
        <v>10740</v>
      </c>
    </row>
    <row r="16" ht="18.75" customHeight="1">
      <c r="A16" s="205" t="n">
        <v>10</v>
      </c>
      <c r="B16" s="217" t="inlineStr">
        <is>
          <t>ИТОГО, Затраты на доставку рабочих на объект и обратно. В ценах I кв. 2026 г.</t>
        </is>
      </c>
      <c r="C16" s="59" t="n"/>
      <c r="D16" s="59" t="n"/>
      <c r="E16" s="59" t="n"/>
      <c r="F16" s="59" t="n"/>
      <c r="G16" s="59" t="n"/>
      <c r="H16" s="59" t="n"/>
      <c r="I16" s="91" t="n"/>
      <c r="J16" s="208" t="inlineStr">
        <is>
          <t>руб.</t>
        </is>
      </c>
      <c r="K16" s="216" t="n">
        <f>F20</f>
        <v>150897</v>
      </c>
    </row>
    <row r="17" ht="22.5" customHeight="1">
      <c r="A17" s="218" t="inlineStr">
        <is>
          <t xml:space="preserve">1. Перевозка рабочих </t>
        </is>
      </c>
      <c r="B17" s="63" t="n"/>
      <c r="C17" s="63" t="n"/>
      <c r="D17" s="63" t="n"/>
      <c r="E17" s="63" t="n"/>
      <c r="F17" s="63" t="n"/>
      <c r="G17" s="63" t="n"/>
      <c r="H17" s="63" t="n"/>
      <c r="I17" s="63" t="n"/>
      <c r="J17" s="63" t="n"/>
      <c r="K17" s="63" t="n"/>
    </row>
    <row r="18">
      <c r="A18" s="219" t="n">
        <f>K7</f>
        <v>30</v>
      </c>
      <c r="B18" s="220" t="inlineStr">
        <is>
          <t>х</t>
        </is>
      </c>
      <c r="C18" s="221" t="n">
        <f>K9</f>
        <v>75</v>
      </c>
      <c r="D18" s="220" t="inlineStr">
        <is>
          <t>х</t>
        </is>
      </c>
      <c r="E18" s="221" t="n">
        <f>K10</f>
        <v>2</v>
      </c>
      <c r="F18" s="221" t="inlineStr">
        <is>
          <t>х</t>
        </is>
      </c>
      <c r="G18" s="221" t="n">
        <f>K13</f>
        <v>1</v>
      </c>
      <c r="H18" s="220" t="inlineStr">
        <is>
          <t>х</t>
        </is>
      </c>
      <c r="I18" s="219" t="n">
        <f>K14</f>
        <v>71.6</v>
      </c>
      <c r="J18" s="222" t="inlineStr">
        <is>
          <t>=</t>
        </is>
      </c>
      <c r="K18" s="223" t="n">
        <f>ROUND(A18*C18*E18*I18*G18/D19,2)</f>
        <v>10740</v>
      </c>
    </row>
    <row r="19">
      <c r="A19" s="224" t="n"/>
      <c r="B19" s="224" t="n"/>
      <c r="C19" s="224" t="n"/>
      <c r="D19" s="225" t="n">
        <f>K12</f>
        <v>30</v>
      </c>
      <c r="E19" s="224" t="n"/>
      <c r="F19" s="224" t="n"/>
      <c r="G19" s="224" t="n"/>
      <c r="H19" s="224" t="n"/>
      <c r="I19" s="224" t="n"/>
    </row>
    <row r="20" ht="16.5" customHeight="1">
      <c r="A20" s="226" t="n">
        <f>K18</f>
        <v>10740</v>
      </c>
      <c r="C20" s="222" t="inlineStr">
        <is>
          <t>х</t>
        </is>
      </c>
      <c r="D20" s="222" t="n">
        <f>K21</f>
        <v>14.05</v>
      </c>
      <c r="E20" s="222" t="inlineStr">
        <is>
          <t>=</t>
        </is>
      </c>
      <c r="F20" s="223" t="n">
        <f>ROUND(A20*D20,2)</f>
        <v>150897</v>
      </c>
      <c r="G20" s="227" t="inlineStr">
        <is>
          <t>руб. в текущих ценах</t>
        </is>
      </c>
      <c r="J20" s="228" t="n"/>
      <c r="K20" s="224" t="n"/>
    </row>
    <row r="21" ht="18.75" customHeight="1">
      <c r="A21" s="229" t="inlineStr">
        <is>
          <t>Минстрой России от 24.02.2026 № 9491-ИФ/09, приложение 4. Индекс 14,05.</t>
        </is>
      </c>
      <c r="J21" s="230" t="inlineStr">
        <is>
          <t>К=</t>
        </is>
      </c>
      <c r="K21" s="230" t="n">
        <v>14.05</v>
      </c>
    </row>
    <row r="22" ht="26.25" customHeight="1">
      <c r="A22" s="231" t="inlineStr">
        <is>
          <t>Составил:</t>
        </is>
      </c>
      <c r="B22" s="232" t="n"/>
      <c r="C22" s="56" t="n"/>
      <c r="D22" s="56" t="n"/>
      <c r="E22" s="231" t="inlineStr">
        <is>
          <t>Григорова И. А.</t>
        </is>
      </c>
      <c r="G22" s="233" t="n"/>
      <c r="H22" s="234" t="n"/>
      <c r="I22" s="234" t="n"/>
      <c r="J22" s="234" t="n"/>
      <c r="K22" s="234" t="n"/>
    </row>
    <row r="23">
      <c r="A23" s="231" t="n"/>
      <c r="E23" s="231" t="n"/>
    </row>
    <row r="24" ht="9.75" customHeight="1">
      <c r="A24" s="231" t="n"/>
      <c r="E24" s="231" t="n"/>
    </row>
    <row r="25" ht="18" customHeight="1">
      <c r="A25" s="231" t="inlineStr">
        <is>
          <t>Проверил:</t>
        </is>
      </c>
      <c r="B25" s="232" t="n"/>
      <c r="C25" s="56" t="n"/>
      <c r="D25" s="56" t="n"/>
      <c r="E25" s="231" t="inlineStr">
        <is>
          <t>Черкасов А. В.</t>
        </is>
      </c>
    </row>
    <row r="27" ht="75" customHeight="1">
      <c r="A27" s="200" t="n"/>
    </row>
  </sheetData>
  <mergeCells count="29">
    <mergeCell ref="B7:I7"/>
    <mergeCell ref="E24:F24"/>
    <mergeCell ref="B16:I16"/>
    <mergeCell ref="E23:F23"/>
    <mergeCell ref="A1:K1"/>
    <mergeCell ref="A21:I21"/>
    <mergeCell ref="B12:I12"/>
    <mergeCell ref="B11:I11"/>
    <mergeCell ref="B14:I14"/>
    <mergeCell ref="G20:I20"/>
    <mergeCell ref="B8:I8"/>
    <mergeCell ref="A27:K27"/>
    <mergeCell ref="B13:I13"/>
    <mergeCell ref="A3:K3"/>
    <mergeCell ref="J18:J19"/>
    <mergeCell ref="B10:I10"/>
    <mergeCell ref="A2:K2"/>
    <mergeCell ref="B25:D25"/>
    <mergeCell ref="A17:K17"/>
    <mergeCell ref="B9:I9"/>
    <mergeCell ref="A20:B20"/>
    <mergeCell ref="A4:K4"/>
    <mergeCell ref="B15:I15"/>
    <mergeCell ref="E25:F25"/>
    <mergeCell ref="B22:D22"/>
    <mergeCell ref="B5:I5"/>
    <mergeCell ref="E22:F22"/>
    <mergeCell ref="A6:I6"/>
    <mergeCell ref="K18:K19"/>
  </mergeCells>
  <pageMargins left="0.7" right="0.7" top="0.75" bottom="0.75" header="0.15" footer="0.3"/>
  <pageSetup orientation="portrait" paperSize="9" scale="91" fitToHeight="0" fitToWidth="1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0"/>
  </sheetPr>
  <dimension ref="A1:G33"/>
  <sheetViews>
    <sheetView showGridLines="0" workbookViewId="0">
      <selection activeCell="A1" sqref="A1"/>
    </sheetView>
  </sheetViews>
  <sheetFormatPr baseColWidth="8" defaultRowHeight="15"/>
  <cols>
    <col width="6.7109375" customWidth="1" min="1" max="1"/>
    <col width="56.5703125" customWidth="1" min="2" max="2"/>
    <col width="8.42578125" customWidth="1" min="3" max="3"/>
    <col width="15.7109375" customWidth="1" min="4" max="4"/>
    <col width="12.85546875" customWidth="1" min="5" max="5"/>
    <col width="9.140625" customWidth="1" min="6" max="256"/>
    <col width="6.7109375" customWidth="1" min="257" max="257"/>
    <col width="56.5703125" customWidth="1" min="258" max="258"/>
    <col width="8.42578125" customWidth="1" min="259" max="259"/>
    <col width="15.7109375" customWidth="1" min="260" max="260"/>
    <col width="12.85546875" customWidth="1" min="261" max="261"/>
    <col width="9.140625" customWidth="1" min="262" max="512"/>
    <col width="6.7109375" customWidth="1" min="513" max="513"/>
    <col width="56.5703125" customWidth="1" min="514" max="514"/>
    <col width="8.42578125" customWidth="1" min="515" max="515"/>
    <col width="15.7109375" customWidth="1" min="516" max="516"/>
    <col width="12.85546875" customWidth="1" min="517" max="517"/>
    <col width="9.140625" customWidth="1" min="518" max="768"/>
    <col width="6.7109375" customWidth="1" min="769" max="769"/>
    <col width="56.5703125" customWidth="1" min="770" max="770"/>
    <col width="8.42578125" customWidth="1" min="771" max="771"/>
    <col width="15.7109375" customWidth="1" min="772" max="772"/>
    <col width="12.85546875" customWidth="1" min="773" max="773"/>
    <col width="9.140625" customWidth="1" min="774" max="1024"/>
    <col width="6.7109375" customWidth="1" min="1025" max="1025"/>
    <col width="56.5703125" customWidth="1" min="1026" max="1026"/>
    <col width="8.42578125" customWidth="1" min="1027" max="1027"/>
    <col width="15.7109375" customWidth="1" min="1028" max="1028"/>
    <col width="12.85546875" customWidth="1" min="1029" max="1029"/>
    <col width="9.140625" customWidth="1" min="1030" max="1280"/>
    <col width="6.7109375" customWidth="1" min="1281" max="1281"/>
    <col width="56.5703125" customWidth="1" min="1282" max="1282"/>
    <col width="8.42578125" customWidth="1" min="1283" max="1283"/>
    <col width="15.7109375" customWidth="1" min="1284" max="1284"/>
    <col width="12.85546875" customWidth="1" min="1285" max="1285"/>
    <col width="9.140625" customWidth="1" min="1286" max="1536"/>
    <col width="6.7109375" customWidth="1" min="1537" max="1537"/>
    <col width="56.5703125" customWidth="1" min="1538" max="1538"/>
    <col width="8.42578125" customWidth="1" min="1539" max="1539"/>
    <col width="15.7109375" customWidth="1" min="1540" max="1540"/>
    <col width="12.85546875" customWidth="1" min="1541" max="1541"/>
    <col width="9.140625" customWidth="1" min="1542" max="1792"/>
    <col width="6.7109375" customWidth="1" min="1793" max="1793"/>
    <col width="56.5703125" customWidth="1" min="1794" max="1794"/>
    <col width="8.42578125" customWidth="1" min="1795" max="1795"/>
    <col width="15.7109375" customWidth="1" min="1796" max="1796"/>
    <col width="12.85546875" customWidth="1" min="1797" max="1797"/>
    <col width="9.140625" customWidth="1" min="1798" max="2048"/>
    <col width="6.7109375" customWidth="1" min="2049" max="2049"/>
    <col width="56.5703125" customWidth="1" min="2050" max="2050"/>
    <col width="8.42578125" customWidth="1" min="2051" max="2051"/>
    <col width="15.7109375" customWidth="1" min="2052" max="2052"/>
    <col width="12.85546875" customWidth="1" min="2053" max="2053"/>
    <col width="9.140625" customWidth="1" min="2054" max="2304"/>
    <col width="6.7109375" customWidth="1" min="2305" max="2305"/>
    <col width="56.5703125" customWidth="1" min="2306" max="2306"/>
    <col width="8.42578125" customWidth="1" min="2307" max="2307"/>
    <col width="15.7109375" customWidth="1" min="2308" max="2308"/>
    <col width="12.85546875" customWidth="1" min="2309" max="2309"/>
    <col width="9.140625" customWidth="1" min="2310" max="2560"/>
    <col width="6.7109375" customWidth="1" min="2561" max="2561"/>
    <col width="56.5703125" customWidth="1" min="2562" max="2562"/>
    <col width="8.42578125" customWidth="1" min="2563" max="2563"/>
    <col width="15.7109375" customWidth="1" min="2564" max="2564"/>
    <col width="12.85546875" customWidth="1" min="2565" max="2565"/>
    <col width="9.140625" customWidth="1" min="2566" max="2816"/>
    <col width="6.7109375" customWidth="1" min="2817" max="2817"/>
    <col width="56.5703125" customWidth="1" min="2818" max="2818"/>
    <col width="8.42578125" customWidth="1" min="2819" max="2819"/>
    <col width="15.7109375" customWidth="1" min="2820" max="2820"/>
    <col width="12.85546875" customWidth="1" min="2821" max="2821"/>
    <col width="9.140625" customWidth="1" min="2822" max="3072"/>
    <col width="6.7109375" customWidth="1" min="3073" max="3073"/>
    <col width="56.5703125" customWidth="1" min="3074" max="3074"/>
    <col width="8.42578125" customWidth="1" min="3075" max="3075"/>
    <col width="15.7109375" customWidth="1" min="3076" max="3076"/>
    <col width="12.85546875" customWidth="1" min="3077" max="3077"/>
    <col width="9.140625" customWidth="1" min="3078" max="3328"/>
    <col width="6.7109375" customWidth="1" min="3329" max="3329"/>
    <col width="56.5703125" customWidth="1" min="3330" max="3330"/>
    <col width="8.42578125" customWidth="1" min="3331" max="3331"/>
    <col width="15.7109375" customWidth="1" min="3332" max="3332"/>
    <col width="12.85546875" customWidth="1" min="3333" max="3333"/>
    <col width="9.140625" customWidth="1" min="3334" max="3584"/>
    <col width="6.7109375" customWidth="1" min="3585" max="3585"/>
    <col width="56.5703125" customWidth="1" min="3586" max="3586"/>
    <col width="8.42578125" customWidth="1" min="3587" max="3587"/>
    <col width="15.7109375" customWidth="1" min="3588" max="3588"/>
    <col width="12.85546875" customWidth="1" min="3589" max="3589"/>
    <col width="9.140625" customWidth="1" min="3590" max="3840"/>
    <col width="6.7109375" customWidth="1" min="3841" max="3841"/>
    <col width="56.5703125" customWidth="1" min="3842" max="3842"/>
    <col width="8.42578125" customWidth="1" min="3843" max="3843"/>
    <col width="15.7109375" customWidth="1" min="3844" max="3844"/>
    <col width="12.85546875" customWidth="1" min="3845" max="3845"/>
    <col width="9.140625" customWidth="1" min="3846" max="4096"/>
    <col width="6.7109375" customWidth="1" min="4097" max="4097"/>
    <col width="56.5703125" customWidth="1" min="4098" max="4098"/>
    <col width="8.42578125" customWidth="1" min="4099" max="4099"/>
    <col width="15.7109375" customWidth="1" min="4100" max="4100"/>
    <col width="12.85546875" customWidth="1" min="4101" max="4101"/>
    <col width="9.140625" customWidth="1" min="4102" max="4352"/>
    <col width="6.7109375" customWidth="1" min="4353" max="4353"/>
    <col width="56.5703125" customWidth="1" min="4354" max="4354"/>
    <col width="8.42578125" customWidth="1" min="4355" max="4355"/>
    <col width="15.7109375" customWidth="1" min="4356" max="4356"/>
    <col width="12.85546875" customWidth="1" min="4357" max="4357"/>
    <col width="9.140625" customWidth="1" min="4358" max="4608"/>
    <col width="6.7109375" customWidth="1" min="4609" max="4609"/>
    <col width="56.5703125" customWidth="1" min="4610" max="4610"/>
    <col width="8.42578125" customWidth="1" min="4611" max="4611"/>
    <col width="15.7109375" customWidth="1" min="4612" max="4612"/>
    <col width="12.85546875" customWidth="1" min="4613" max="4613"/>
    <col width="9.140625" customWidth="1" min="4614" max="4864"/>
    <col width="6.7109375" customWidth="1" min="4865" max="4865"/>
    <col width="56.5703125" customWidth="1" min="4866" max="4866"/>
    <col width="8.42578125" customWidth="1" min="4867" max="4867"/>
    <col width="15.7109375" customWidth="1" min="4868" max="4868"/>
    <col width="12.85546875" customWidth="1" min="4869" max="4869"/>
    <col width="9.140625" customWidth="1" min="4870" max="5120"/>
    <col width="6.7109375" customWidth="1" min="5121" max="5121"/>
    <col width="56.5703125" customWidth="1" min="5122" max="5122"/>
    <col width="8.42578125" customWidth="1" min="5123" max="5123"/>
    <col width="15.7109375" customWidth="1" min="5124" max="5124"/>
    <col width="12.85546875" customWidth="1" min="5125" max="5125"/>
    <col width="9.140625" customWidth="1" min="5126" max="5376"/>
    <col width="6.7109375" customWidth="1" min="5377" max="5377"/>
    <col width="56.5703125" customWidth="1" min="5378" max="5378"/>
    <col width="8.42578125" customWidth="1" min="5379" max="5379"/>
    <col width="15.7109375" customWidth="1" min="5380" max="5380"/>
    <col width="12.85546875" customWidth="1" min="5381" max="5381"/>
    <col width="9.140625" customWidth="1" min="5382" max="5632"/>
    <col width="6.7109375" customWidth="1" min="5633" max="5633"/>
    <col width="56.5703125" customWidth="1" min="5634" max="5634"/>
    <col width="8.42578125" customWidth="1" min="5635" max="5635"/>
    <col width="15.7109375" customWidth="1" min="5636" max="5636"/>
    <col width="12.85546875" customWidth="1" min="5637" max="5637"/>
    <col width="9.140625" customWidth="1" min="5638" max="5888"/>
    <col width="6.7109375" customWidth="1" min="5889" max="5889"/>
    <col width="56.5703125" customWidth="1" min="5890" max="5890"/>
    <col width="8.42578125" customWidth="1" min="5891" max="5891"/>
    <col width="15.7109375" customWidth="1" min="5892" max="5892"/>
    <col width="12.85546875" customWidth="1" min="5893" max="5893"/>
    <col width="9.140625" customWidth="1" min="5894" max="6144"/>
    <col width="6.7109375" customWidth="1" min="6145" max="6145"/>
    <col width="56.5703125" customWidth="1" min="6146" max="6146"/>
    <col width="8.42578125" customWidth="1" min="6147" max="6147"/>
    <col width="15.7109375" customWidth="1" min="6148" max="6148"/>
    <col width="12.85546875" customWidth="1" min="6149" max="6149"/>
    <col width="9.140625" customWidth="1" min="6150" max="6400"/>
    <col width="6.7109375" customWidth="1" min="6401" max="6401"/>
    <col width="56.5703125" customWidth="1" min="6402" max="6402"/>
    <col width="8.42578125" customWidth="1" min="6403" max="6403"/>
    <col width="15.7109375" customWidth="1" min="6404" max="6404"/>
    <col width="12.85546875" customWidth="1" min="6405" max="6405"/>
    <col width="9.140625" customWidth="1" min="6406" max="6656"/>
    <col width="6.7109375" customWidth="1" min="6657" max="6657"/>
    <col width="56.5703125" customWidth="1" min="6658" max="6658"/>
    <col width="8.42578125" customWidth="1" min="6659" max="6659"/>
    <col width="15.7109375" customWidth="1" min="6660" max="6660"/>
    <col width="12.85546875" customWidth="1" min="6661" max="6661"/>
    <col width="9.140625" customWidth="1" min="6662" max="6912"/>
    <col width="6.7109375" customWidth="1" min="6913" max="6913"/>
    <col width="56.5703125" customWidth="1" min="6914" max="6914"/>
    <col width="8.42578125" customWidth="1" min="6915" max="6915"/>
    <col width="15.7109375" customWidth="1" min="6916" max="6916"/>
    <col width="12.85546875" customWidth="1" min="6917" max="6917"/>
    <col width="9.140625" customWidth="1" min="6918" max="7168"/>
    <col width="6.7109375" customWidth="1" min="7169" max="7169"/>
    <col width="56.5703125" customWidth="1" min="7170" max="7170"/>
    <col width="8.42578125" customWidth="1" min="7171" max="7171"/>
    <col width="15.7109375" customWidth="1" min="7172" max="7172"/>
    <col width="12.85546875" customWidth="1" min="7173" max="7173"/>
    <col width="9.140625" customWidth="1" min="7174" max="7424"/>
    <col width="6.7109375" customWidth="1" min="7425" max="7425"/>
    <col width="56.5703125" customWidth="1" min="7426" max="7426"/>
    <col width="8.42578125" customWidth="1" min="7427" max="7427"/>
    <col width="15.7109375" customWidth="1" min="7428" max="7428"/>
    <col width="12.85546875" customWidth="1" min="7429" max="7429"/>
    <col width="9.140625" customWidth="1" min="7430" max="7680"/>
    <col width="6.7109375" customWidth="1" min="7681" max="7681"/>
    <col width="56.5703125" customWidth="1" min="7682" max="7682"/>
    <col width="8.42578125" customWidth="1" min="7683" max="7683"/>
    <col width="15.7109375" customWidth="1" min="7684" max="7684"/>
    <col width="12.85546875" customWidth="1" min="7685" max="7685"/>
    <col width="9.140625" customWidth="1" min="7686" max="7936"/>
    <col width="6.7109375" customWidth="1" min="7937" max="7937"/>
    <col width="56.5703125" customWidth="1" min="7938" max="7938"/>
    <col width="8.42578125" customWidth="1" min="7939" max="7939"/>
    <col width="15.7109375" customWidth="1" min="7940" max="7940"/>
    <col width="12.85546875" customWidth="1" min="7941" max="7941"/>
    <col width="9.140625" customWidth="1" min="7942" max="8192"/>
    <col width="6.7109375" customWidth="1" min="8193" max="8193"/>
    <col width="56.5703125" customWidth="1" min="8194" max="8194"/>
    <col width="8.42578125" customWidth="1" min="8195" max="8195"/>
    <col width="15.7109375" customWidth="1" min="8196" max="8196"/>
    <col width="12.85546875" customWidth="1" min="8197" max="8197"/>
    <col width="9.140625" customWidth="1" min="8198" max="8448"/>
    <col width="6.7109375" customWidth="1" min="8449" max="8449"/>
    <col width="56.5703125" customWidth="1" min="8450" max="8450"/>
    <col width="8.42578125" customWidth="1" min="8451" max="8451"/>
    <col width="15.7109375" customWidth="1" min="8452" max="8452"/>
    <col width="12.85546875" customWidth="1" min="8453" max="8453"/>
    <col width="9.140625" customWidth="1" min="8454" max="8704"/>
    <col width="6.7109375" customWidth="1" min="8705" max="8705"/>
    <col width="56.5703125" customWidth="1" min="8706" max="8706"/>
    <col width="8.42578125" customWidth="1" min="8707" max="8707"/>
    <col width="15.7109375" customWidth="1" min="8708" max="8708"/>
    <col width="12.85546875" customWidth="1" min="8709" max="8709"/>
    <col width="9.140625" customWidth="1" min="8710" max="8960"/>
    <col width="6.7109375" customWidth="1" min="8961" max="8961"/>
    <col width="56.5703125" customWidth="1" min="8962" max="8962"/>
    <col width="8.42578125" customWidth="1" min="8963" max="8963"/>
    <col width="15.7109375" customWidth="1" min="8964" max="8964"/>
    <col width="12.85546875" customWidth="1" min="8965" max="8965"/>
    <col width="9.140625" customWidth="1" min="8966" max="9216"/>
    <col width="6.7109375" customWidth="1" min="9217" max="9217"/>
    <col width="56.5703125" customWidth="1" min="9218" max="9218"/>
    <col width="8.42578125" customWidth="1" min="9219" max="9219"/>
    <col width="15.7109375" customWidth="1" min="9220" max="9220"/>
    <col width="12.85546875" customWidth="1" min="9221" max="9221"/>
    <col width="9.140625" customWidth="1" min="9222" max="9472"/>
    <col width="6.7109375" customWidth="1" min="9473" max="9473"/>
    <col width="56.5703125" customWidth="1" min="9474" max="9474"/>
    <col width="8.42578125" customWidth="1" min="9475" max="9475"/>
    <col width="15.7109375" customWidth="1" min="9476" max="9476"/>
    <col width="12.85546875" customWidth="1" min="9477" max="9477"/>
    <col width="9.140625" customWidth="1" min="9478" max="9728"/>
    <col width="6.7109375" customWidth="1" min="9729" max="9729"/>
    <col width="56.5703125" customWidth="1" min="9730" max="9730"/>
    <col width="8.42578125" customWidth="1" min="9731" max="9731"/>
    <col width="15.7109375" customWidth="1" min="9732" max="9732"/>
    <col width="12.85546875" customWidth="1" min="9733" max="9733"/>
    <col width="9.140625" customWidth="1" min="9734" max="9984"/>
    <col width="6.7109375" customWidth="1" min="9985" max="9985"/>
    <col width="56.5703125" customWidth="1" min="9986" max="9986"/>
    <col width="8.42578125" customWidth="1" min="9987" max="9987"/>
    <col width="15.7109375" customWidth="1" min="9988" max="9988"/>
    <col width="12.85546875" customWidth="1" min="9989" max="9989"/>
    <col width="9.140625" customWidth="1" min="9990" max="10240"/>
    <col width="6.7109375" customWidth="1" min="10241" max="10241"/>
    <col width="56.5703125" customWidth="1" min="10242" max="10242"/>
    <col width="8.42578125" customWidth="1" min="10243" max="10243"/>
    <col width="15.7109375" customWidth="1" min="10244" max="10244"/>
    <col width="12.85546875" customWidth="1" min="10245" max="10245"/>
    <col width="9.140625" customWidth="1" min="10246" max="10496"/>
    <col width="6.7109375" customWidth="1" min="10497" max="10497"/>
    <col width="56.5703125" customWidth="1" min="10498" max="10498"/>
    <col width="8.42578125" customWidth="1" min="10499" max="10499"/>
    <col width="15.7109375" customWidth="1" min="10500" max="10500"/>
    <col width="12.85546875" customWidth="1" min="10501" max="10501"/>
    <col width="9.140625" customWidth="1" min="10502" max="10752"/>
    <col width="6.7109375" customWidth="1" min="10753" max="10753"/>
    <col width="56.5703125" customWidth="1" min="10754" max="10754"/>
    <col width="8.42578125" customWidth="1" min="10755" max="10755"/>
    <col width="15.7109375" customWidth="1" min="10756" max="10756"/>
    <col width="12.85546875" customWidth="1" min="10757" max="10757"/>
    <col width="9.140625" customWidth="1" min="10758" max="11008"/>
    <col width="6.7109375" customWidth="1" min="11009" max="11009"/>
    <col width="56.5703125" customWidth="1" min="11010" max="11010"/>
    <col width="8.42578125" customWidth="1" min="11011" max="11011"/>
    <col width="15.7109375" customWidth="1" min="11012" max="11012"/>
    <col width="12.85546875" customWidth="1" min="11013" max="11013"/>
    <col width="9.140625" customWidth="1" min="11014" max="11264"/>
    <col width="6.7109375" customWidth="1" min="11265" max="11265"/>
    <col width="56.5703125" customWidth="1" min="11266" max="11266"/>
    <col width="8.42578125" customWidth="1" min="11267" max="11267"/>
    <col width="15.7109375" customWidth="1" min="11268" max="11268"/>
    <col width="12.85546875" customWidth="1" min="11269" max="11269"/>
    <col width="9.140625" customWidth="1" min="11270" max="11520"/>
    <col width="6.7109375" customWidth="1" min="11521" max="11521"/>
    <col width="56.5703125" customWidth="1" min="11522" max="11522"/>
    <col width="8.42578125" customWidth="1" min="11523" max="11523"/>
    <col width="15.7109375" customWidth="1" min="11524" max="11524"/>
    <col width="12.85546875" customWidth="1" min="11525" max="11525"/>
    <col width="9.140625" customWidth="1" min="11526" max="11776"/>
    <col width="6.7109375" customWidth="1" min="11777" max="11777"/>
    <col width="56.5703125" customWidth="1" min="11778" max="11778"/>
    <col width="8.42578125" customWidth="1" min="11779" max="11779"/>
    <col width="15.7109375" customWidth="1" min="11780" max="11780"/>
    <col width="12.85546875" customWidth="1" min="11781" max="11781"/>
    <col width="9.140625" customWidth="1" min="11782" max="12032"/>
    <col width="6.7109375" customWidth="1" min="12033" max="12033"/>
    <col width="56.5703125" customWidth="1" min="12034" max="12034"/>
    <col width="8.42578125" customWidth="1" min="12035" max="12035"/>
    <col width="15.7109375" customWidth="1" min="12036" max="12036"/>
    <col width="12.85546875" customWidth="1" min="12037" max="12037"/>
    <col width="9.140625" customWidth="1" min="12038" max="12288"/>
    <col width="6.7109375" customWidth="1" min="12289" max="12289"/>
    <col width="56.5703125" customWidth="1" min="12290" max="12290"/>
    <col width="8.42578125" customWidth="1" min="12291" max="12291"/>
    <col width="15.7109375" customWidth="1" min="12292" max="12292"/>
    <col width="12.85546875" customWidth="1" min="12293" max="12293"/>
    <col width="9.140625" customWidth="1" min="12294" max="12544"/>
    <col width="6.7109375" customWidth="1" min="12545" max="12545"/>
    <col width="56.5703125" customWidth="1" min="12546" max="12546"/>
    <col width="8.42578125" customWidth="1" min="12547" max="12547"/>
    <col width="15.7109375" customWidth="1" min="12548" max="12548"/>
    <col width="12.85546875" customWidth="1" min="12549" max="12549"/>
    <col width="9.140625" customWidth="1" min="12550" max="12800"/>
    <col width="6.7109375" customWidth="1" min="12801" max="12801"/>
    <col width="56.5703125" customWidth="1" min="12802" max="12802"/>
    <col width="8.42578125" customWidth="1" min="12803" max="12803"/>
    <col width="15.7109375" customWidth="1" min="12804" max="12804"/>
    <col width="12.85546875" customWidth="1" min="12805" max="12805"/>
    <col width="9.140625" customWidth="1" min="12806" max="13056"/>
    <col width="6.7109375" customWidth="1" min="13057" max="13057"/>
    <col width="56.5703125" customWidth="1" min="13058" max="13058"/>
    <col width="8.42578125" customWidth="1" min="13059" max="13059"/>
    <col width="15.7109375" customWidth="1" min="13060" max="13060"/>
    <col width="12.85546875" customWidth="1" min="13061" max="13061"/>
    <col width="9.140625" customWidth="1" min="13062" max="13312"/>
    <col width="6.7109375" customWidth="1" min="13313" max="13313"/>
    <col width="56.5703125" customWidth="1" min="13314" max="13314"/>
    <col width="8.42578125" customWidth="1" min="13315" max="13315"/>
    <col width="15.7109375" customWidth="1" min="13316" max="13316"/>
    <col width="12.85546875" customWidth="1" min="13317" max="13317"/>
    <col width="9.140625" customWidth="1" min="13318" max="13568"/>
    <col width="6.7109375" customWidth="1" min="13569" max="13569"/>
    <col width="56.5703125" customWidth="1" min="13570" max="13570"/>
    <col width="8.42578125" customWidth="1" min="13571" max="13571"/>
    <col width="15.7109375" customWidth="1" min="13572" max="13572"/>
    <col width="12.85546875" customWidth="1" min="13573" max="13573"/>
    <col width="9.140625" customWidth="1" min="13574" max="13824"/>
    <col width="6.7109375" customWidth="1" min="13825" max="13825"/>
    <col width="56.5703125" customWidth="1" min="13826" max="13826"/>
    <col width="8.42578125" customWidth="1" min="13827" max="13827"/>
    <col width="15.7109375" customWidth="1" min="13828" max="13828"/>
    <col width="12.85546875" customWidth="1" min="13829" max="13829"/>
    <col width="9.140625" customWidth="1" min="13830" max="14080"/>
    <col width="6.7109375" customWidth="1" min="14081" max="14081"/>
    <col width="56.5703125" customWidth="1" min="14082" max="14082"/>
    <col width="8.42578125" customWidth="1" min="14083" max="14083"/>
    <col width="15.7109375" customWidth="1" min="14084" max="14084"/>
    <col width="12.85546875" customWidth="1" min="14085" max="14085"/>
    <col width="9.140625" customWidth="1" min="14086" max="14336"/>
    <col width="6.7109375" customWidth="1" min="14337" max="14337"/>
    <col width="56.5703125" customWidth="1" min="14338" max="14338"/>
    <col width="8.42578125" customWidth="1" min="14339" max="14339"/>
    <col width="15.7109375" customWidth="1" min="14340" max="14340"/>
    <col width="12.85546875" customWidth="1" min="14341" max="14341"/>
    <col width="9.140625" customWidth="1" min="14342" max="14592"/>
    <col width="6.7109375" customWidth="1" min="14593" max="14593"/>
    <col width="56.5703125" customWidth="1" min="14594" max="14594"/>
    <col width="8.42578125" customWidth="1" min="14595" max="14595"/>
    <col width="15.7109375" customWidth="1" min="14596" max="14596"/>
    <col width="12.85546875" customWidth="1" min="14597" max="14597"/>
    <col width="9.140625" customWidth="1" min="14598" max="14848"/>
    <col width="6.7109375" customWidth="1" min="14849" max="14849"/>
    <col width="56.5703125" customWidth="1" min="14850" max="14850"/>
    <col width="8.42578125" customWidth="1" min="14851" max="14851"/>
    <col width="15.7109375" customWidth="1" min="14852" max="14852"/>
    <col width="12.85546875" customWidth="1" min="14853" max="14853"/>
    <col width="9.140625" customWidth="1" min="14854" max="15104"/>
    <col width="6.7109375" customWidth="1" min="15105" max="15105"/>
    <col width="56.5703125" customWidth="1" min="15106" max="15106"/>
    <col width="8.42578125" customWidth="1" min="15107" max="15107"/>
    <col width="15.7109375" customWidth="1" min="15108" max="15108"/>
    <col width="12.85546875" customWidth="1" min="15109" max="15109"/>
    <col width="9.140625" customWidth="1" min="15110" max="15360"/>
    <col width="6.7109375" customWidth="1" min="15361" max="15361"/>
    <col width="56.5703125" customWidth="1" min="15362" max="15362"/>
    <col width="8.42578125" customWidth="1" min="15363" max="15363"/>
    <col width="15.7109375" customWidth="1" min="15364" max="15364"/>
    <col width="12.85546875" customWidth="1" min="15365" max="15365"/>
    <col width="9.140625" customWidth="1" min="15366" max="15616"/>
    <col width="6.7109375" customWidth="1" min="15617" max="15617"/>
    <col width="56.5703125" customWidth="1" min="15618" max="15618"/>
    <col width="8.42578125" customWidth="1" min="15619" max="15619"/>
    <col width="15.7109375" customWidth="1" min="15620" max="15620"/>
    <col width="12.85546875" customWidth="1" min="15621" max="15621"/>
    <col width="9.140625" customWidth="1" min="15622" max="15872"/>
    <col width="6.7109375" customWidth="1" min="15873" max="15873"/>
    <col width="56.5703125" customWidth="1" min="15874" max="15874"/>
    <col width="8.42578125" customWidth="1" min="15875" max="15875"/>
    <col width="15.7109375" customWidth="1" min="15876" max="15876"/>
    <col width="12.85546875" customWidth="1" min="15877" max="15877"/>
    <col width="9.140625" customWidth="1" min="15878" max="16128"/>
    <col width="6.7109375" customWidth="1" min="16129" max="16129"/>
    <col width="56.5703125" customWidth="1" min="16130" max="16130"/>
    <col width="8.42578125" customWidth="1" min="16131" max="16131"/>
    <col width="15.7109375" customWidth="1" min="16132" max="16132"/>
    <col width="12.85546875" customWidth="1" min="16133" max="16133"/>
    <col width="9.140625" customWidth="1" min="16134" max="16384"/>
  </cols>
  <sheetData>
    <row r="1" ht="15.75" customHeight="1">
      <c r="B1" s="235" t="inlineStr">
        <is>
          <t>Сметный расчет № СР-3-24</t>
        </is>
      </c>
      <c r="E1" s="236" t="n"/>
    </row>
    <row r="2" ht="15.75" customHeight="1">
      <c r="B2" s="235" t="inlineStr">
        <is>
          <t xml:space="preserve">Затраты, связанные с командированием рабочих </t>
        </is>
      </c>
      <c r="E2" s="236" t="n"/>
    </row>
    <row r="3" ht="15.75" customHeight="1">
      <c r="A3" s="235" t="n"/>
      <c r="C3" s="237" t="n"/>
    </row>
    <row r="4" ht="15.75" customHeight="1">
      <c r="A4" s="235" t="inlineStr">
        <is>
          <t>Объект: 24-ВЛ 220 кВ Сиваки - Мухинская</t>
        </is>
      </c>
    </row>
    <row r="5" ht="15.75" customHeight="1">
      <c r="A5" s="238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</row>
    <row r="6" ht="18.75" customHeight="1">
      <c r="A6" s="239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F6" s="240" t="n"/>
    </row>
    <row r="7">
      <c r="A7" s="241" t="n"/>
      <c r="B7" s="242" t="n"/>
      <c r="C7" s="243" t="n"/>
      <c r="D7" s="243" t="n"/>
    </row>
    <row r="8">
      <c r="A8" s="244" t="inlineStr">
        <is>
          <t>Основание: Ф.579959-19.24-РД</t>
        </is>
      </c>
    </row>
    <row r="9" ht="28.5" customHeight="1">
      <c r="A9" s="245" t="inlineStr">
        <is>
          <t>№ п/п</t>
        </is>
      </c>
      <c r="B9" s="246" t="inlineStr">
        <is>
          <t>Наименование затрат</t>
        </is>
      </c>
      <c r="C9" s="246" t="inlineStr">
        <is>
          <t>ед.изм.</t>
        </is>
      </c>
      <c r="D9" s="245" t="inlineStr">
        <is>
          <t>Кол-во / Стоимость</t>
        </is>
      </c>
    </row>
    <row r="10">
      <c r="A10" s="246" t="n">
        <v>1</v>
      </c>
      <c r="B10" s="247" t="inlineStr">
        <is>
          <t>Исходные данные:</t>
        </is>
      </c>
      <c r="C10" s="59" t="n"/>
      <c r="D10" s="91" t="n"/>
    </row>
    <row r="11" ht="30" customHeight="1">
      <c r="A11" s="248" t="inlineStr">
        <is>
          <t>1.1</t>
        </is>
      </c>
      <c r="B11" s="249" t="inlineStr">
        <is>
          <t>Продолжительность строительства</t>
        </is>
      </c>
      <c r="C11" s="250" t="inlineStr">
        <is>
          <t>сут.</t>
        </is>
      </c>
      <c r="D11" s="251" t="n">
        <f>30*2.5</f>
        <v>75</v>
      </c>
    </row>
    <row r="12" ht="30" customHeight="1">
      <c r="A12" s="248" t="inlineStr">
        <is>
          <t>1.2</t>
        </is>
      </c>
      <c r="B12" s="249" t="inlineStr">
        <is>
          <t>Численность рабочих</t>
        </is>
      </c>
      <c r="C12" s="250" t="inlineStr">
        <is>
          <t>чел.</t>
        </is>
      </c>
      <c r="D12" s="250" t="n">
        <f>9*2</f>
        <v>18</v>
      </c>
    </row>
    <row r="13" ht="30" customHeight="1">
      <c r="A13" s="248" t="inlineStr">
        <is>
          <t>1.3</t>
        </is>
      </c>
      <c r="B13" s="249" t="inlineStr">
        <is>
          <t>Пункт базировки п. Прогресс</t>
        </is>
      </c>
      <c r="C13" s="252" t="n"/>
      <c r="D13" s="252" t="n"/>
    </row>
    <row r="14">
      <c r="A14" s="248" t="inlineStr">
        <is>
          <t>1.4</t>
        </is>
      </c>
      <c r="B14" s="249" t="inlineStr">
        <is>
          <t>Автомобильная перевозки</t>
        </is>
      </c>
      <c r="C14" s="253" t="inlineStr">
        <is>
          <t>км.</t>
        </is>
      </c>
      <c r="D14" s="250" t="n">
        <v>920</v>
      </c>
    </row>
    <row r="15">
      <c r="A15" s="246" t="n">
        <v>2</v>
      </c>
      <c r="B15" s="247" t="inlineStr">
        <is>
          <t>Расчет суточных и проживания:</t>
        </is>
      </c>
      <c r="C15" s="59" t="n"/>
      <c r="D15" s="91" t="n"/>
    </row>
    <row r="16" ht="45" customHeight="1">
      <c r="A16" s="248" t="inlineStr">
        <is>
          <t>2.1</t>
        </is>
      </c>
      <c r="B16" s="254" t="inlineStr">
        <is>
          <t>Суточные по исходной ставке: 100 руб. × 75 суток × 18 чел.</t>
        </is>
      </c>
      <c r="C16" s="250" t="inlineStr">
        <is>
          <t>руб.</t>
        </is>
      </c>
      <c r="D16" s="255" t="n">
        <f>ROUND(D11*D12*100,2)</f>
        <v>135000</v>
      </c>
    </row>
    <row r="17" ht="60" customHeight="1">
      <c r="A17" s="248" t="inlineStr">
        <is>
          <t>2.2</t>
        </is>
      </c>
      <c r="B17" s="254" t="inlineStr">
        <is>
          <t>Проживание по исходной ставке: 550 руб. × 75 суток × 18 чел.</t>
        </is>
      </c>
      <c r="C17" s="250" t="inlineStr">
        <is>
          <t>руб.</t>
        </is>
      </c>
      <c r="D17" s="255" t="n">
        <f>ROUND(D11*D12*550,2)</f>
        <v>742500</v>
      </c>
    </row>
    <row r="18">
      <c r="A18" s="256" t="inlineStr">
        <is>
          <t>3</t>
        </is>
      </c>
      <c r="B18" s="257" t="inlineStr">
        <is>
          <t>Расчет затрат на проезд работников до места расположения  пгт. Сиваки:</t>
        </is>
      </c>
      <c r="C18" s="59" t="n"/>
      <c r="D18" s="91" t="n"/>
    </row>
    <row r="19">
      <c r="A19" s="258" t="inlineStr">
        <is>
          <t xml:space="preserve">            Автомобильные перевозки от г. Хабаровск - пгт. Сиваки</t>
        </is>
      </c>
      <c r="B19" s="59" t="n"/>
      <c r="C19" s="59" t="n"/>
      <c r="D19" s="91" t="n"/>
    </row>
    <row r="20" ht="52.5" customHeight="1">
      <c r="A20" s="248" t="inlineStr">
        <is>
          <t>3.1</t>
        </is>
      </c>
      <c r="B20" s="249" t="inlineStr">
        <is>
          <t>Время в пути в одном направлении 920км/51 км/час (скорость  движения вахтового автобуса доставки, взята применительно по прил. № 6,  Методика 318/пр от 15.06.2020 г.)</t>
        </is>
      </c>
      <c r="C20" s="250" t="inlineStr">
        <is>
          <t>час</t>
        </is>
      </c>
      <c r="D20" s="255" t="n">
        <f>D14/51</f>
        <v>18.0392156862745</v>
      </c>
    </row>
    <row r="21">
      <c r="A21" s="248" t="inlineStr">
        <is>
          <t>3.2</t>
        </is>
      </c>
      <c r="B21" s="249" t="inlineStr">
        <is>
          <t>Стоимость 1 маш.- часа автобуса (ФСЭМ-91.13.03-508)</t>
        </is>
      </c>
      <c r="C21" s="250" t="inlineStr">
        <is>
          <t>руб/час</t>
        </is>
      </c>
      <c r="D21" s="255" t="n">
        <v>71.59999999999999</v>
      </c>
    </row>
    <row r="22">
      <c r="A22" s="248" t="inlineStr">
        <is>
          <t>3.3</t>
        </is>
      </c>
      <c r="B22" s="249" t="inlineStr">
        <is>
          <t>Количество автобусов</t>
        </is>
      </c>
      <c r="C22" s="250" t="inlineStr">
        <is>
          <t>шт</t>
        </is>
      </c>
      <c r="D22" s="259" t="n">
        <f>ROUNDUP(D12/20,0)</f>
        <v>1</v>
      </c>
    </row>
    <row r="23" ht="90" customHeight="1">
      <c r="A23" s="248" t="inlineStr">
        <is>
          <t>3.4</t>
        </is>
      </c>
      <c r="B23" s="249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50" t="inlineStr">
        <is>
          <t>К</t>
        </is>
      </c>
      <c r="D23" s="279" t="n">
        <v>1.035</v>
      </c>
    </row>
    <row r="24" ht="45" customHeight="1">
      <c r="A24" s="248" t="n"/>
      <c r="B24" s="254" t="inlineStr">
        <is>
          <t>Проезд в базисных ценах 01.01.2000: (920 / 51) ч × 71.6 руб./ч × 1 авт. × 2 × 1.035.</t>
        </is>
      </c>
      <c r="C24" s="250" t="inlineStr">
        <is>
          <t>руб.</t>
        </is>
      </c>
      <c r="D24" s="255" t="n">
        <f>ROUND(D20*D21*D22*2*D23,2)</f>
        <v>2673.63</v>
      </c>
    </row>
    <row r="25" ht="42.75" customHeight="1">
      <c r="A25" s="248" t="n"/>
      <c r="B25" s="261" t="inlineStr">
        <is>
          <t>Проезд в текущих ценах I кв. 2026: индекс 14,05. Минстрой России от 24.02.2026 № 9491-ИФ/09.</t>
        </is>
      </c>
      <c r="C25" s="246" t="inlineStr">
        <is>
          <t>руб.</t>
        </is>
      </c>
      <c r="D25" s="262" t="n">
        <f>ROUND(D20*D21*D22*2*D23*E25,2)</f>
        <v>37564.48</v>
      </c>
      <c r="E25" s="214" t="n">
        <v>14.05</v>
      </c>
    </row>
    <row r="26">
      <c r="A26" s="250" t="n"/>
      <c r="B26" s="263" t="inlineStr">
        <is>
          <t>Итого в текущих ценах без НДС</t>
        </is>
      </c>
      <c r="C26" s="246" t="inlineStr">
        <is>
          <t>руб.</t>
        </is>
      </c>
      <c r="D26" s="262" t="n">
        <f>ROUND(D16+D17+D25,2)</f>
        <v>915064.48</v>
      </c>
    </row>
    <row r="27" ht="45" customHeight="1">
      <c r="A27" s="250" t="n"/>
      <c r="B27" s="264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65" t="inlineStr">
        <is>
          <t>руб.</t>
        </is>
      </c>
      <c r="D27" s="266" t="n">
        <f>ROUND(D26/E25,2)</f>
        <v>65129.14</v>
      </c>
    </row>
    <row r="29" ht="15.75" customHeight="1">
      <c r="B29" s="267" t="inlineStr">
        <is>
          <t xml:space="preserve">Составил:                    </t>
        </is>
      </c>
      <c r="C29" s="267" t="inlineStr">
        <is>
          <t>Григорова И. А.</t>
        </is>
      </c>
      <c r="D29" s="267" t="n"/>
    </row>
    <row r="30" ht="15.75" customHeight="1">
      <c r="B30" s="268" t="n"/>
      <c r="C30" s="267" t="n"/>
      <c r="D30" s="267" t="n"/>
    </row>
    <row r="31" ht="15.75" customHeight="1">
      <c r="B31" s="267" t="inlineStr">
        <is>
          <t>Проверил:</t>
        </is>
      </c>
      <c r="C31" s="267" t="inlineStr">
        <is>
          <t>Черкасов А. В.</t>
        </is>
      </c>
      <c r="D31" s="267" t="n"/>
    </row>
    <row r="33" ht="75" customHeight="1">
      <c r="A33" s="200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F6:G6"/>
    <mergeCell ref="A19:D19"/>
    <mergeCell ref="A33:D33"/>
    <mergeCell ref="B15:D15"/>
    <mergeCell ref="B2:D2"/>
  </mergeCells>
  <pageMargins left="0.9055118110236221" right="0.7086614173228347" top="0.7480314960629921" bottom="0.7480314960629921" header="0.15" footer="0.3149606299212598"/>
  <pageSetup orientation="portrait" paperSize="9" scale="98" fitToHeight="0" fitToWidth="1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2026-09-17T21:41:44Z</dcterms:created>
  <dcterms:modified xmlns:dcterms="http://purl.org/dc/terms/" xmlns:xsi="http://www.w3.org/2001/XMLSchema-instance" xsi:type="dcterms:W3CDTF">2026-09-17T22:00:25Z</dcterms:modified>
</cp:coreProperties>
</file>