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6-01" sheetId="3" state="visible" r:id="rId3"/>
    <sheet xmlns:r="http://schemas.openxmlformats.org/officeDocument/2006/relationships" name="02-26-02" sheetId="4" state="visible" r:id="rId4"/>
    <sheet xmlns:r="http://schemas.openxmlformats.org/officeDocument/2006/relationships" name="02-26-03" sheetId="5" state="visible" r:id="rId5"/>
    <sheet xmlns:r="http://schemas.openxmlformats.org/officeDocument/2006/relationships" name="02-26-04" sheetId="6" state="visible" r:id="rId6"/>
    <sheet xmlns:r="http://schemas.openxmlformats.org/officeDocument/2006/relationships" name="02-26-05" sheetId="7" state="visible" r:id="rId7"/>
    <sheet xmlns:r="http://schemas.openxmlformats.org/officeDocument/2006/relationships" name="02-26-06" sheetId="8" state="visible" r:id="rId8"/>
    <sheet xmlns:r="http://schemas.openxmlformats.org/officeDocument/2006/relationships" name="02-26-07" sheetId="9" state="visible" r:id="rId9"/>
    <sheet xmlns:r="http://schemas.openxmlformats.org/officeDocument/2006/relationships" name="02-26-08" sheetId="10" state="visible" r:id="rId10"/>
    <sheet xmlns:r="http://schemas.openxmlformats.org/officeDocument/2006/relationships" name="02-26-09" sheetId="11" state="visible" r:id="rId11"/>
    <sheet xmlns:r="http://schemas.openxmlformats.org/officeDocument/2006/relationships" name="02-26-10" sheetId="12" state="visible" r:id="rId12"/>
    <sheet xmlns:r="http://schemas.openxmlformats.org/officeDocument/2006/relationships" name="02-26-11" sheetId="13" state="visible" r:id="rId13"/>
    <sheet xmlns:r="http://schemas.openxmlformats.org/officeDocument/2006/relationships" name="02-26-12" sheetId="14" state="visible" r:id="rId14"/>
    <sheet xmlns:r="http://schemas.openxmlformats.org/officeDocument/2006/relationships" name="02-26-13" sheetId="15" state="visible" r:id="rId15"/>
    <sheet xmlns:r="http://schemas.openxmlformats.org/officeDocument/2006/relationships" name="02-26-14" sheetId="16" state="visible" r:id="rId16"/>
    <sheet xmlns:r="http://schemas.openxmlformats.org/officeDocument/2006/relationships" name="02-26-15" sheetId="17" state="visible" r:id="rId17"/>
    <sheet xmlns:r="http://schemas.openxmlformats.org/officeDocument/2006/relationships" name="02-26-16" sheetId="18" state="visible" r:id="rId18"/>
    <sheet xmlns:r="http://schemas.openxmlformats.org/officeDocument/2006/relationships" name="02-26-17" sheetId="19" state="visible" r:id="rId19"/>
    <sheet xmlns:r="http://schemas.openxmlformats.org/officeDocument/2006/relationships" name="02-26-18" sheetId="20" state="visible" r:id="rId20"/>
    <sheet xmlns:r="http://schemas.openxmlformats.org/officeDocument/2006/relationships" name="02-26-19" sheetId="21" state="visible" r:id="rId21"/>
    <sheet xmlns:r="http://schemas.openxmlformats.org/officeDocument/2006/relationships" name="02-26-20" sheetId="22" state="visible" r:id="rId22"/>
    <sheet xmlns:r="http://schemas.openxmlformats.org/officeDocument/2006/relationships" name="СР-1" sheetId="23" state="visible" r:id="rId23"/>
    <sheet xmlns:r="http://schemas.openxmlformats.org/officeDocument/2006/relationships" name="СР-2" sheetId="24" state="visible" r:id="rId24"/>
    <sheet xmlns:r="http://schemas.openxmlformats.org/officeDocument/2006/relationships" name="СР-3" sheetId="25" state="visible" r:id="rId25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'02-26-01'!$A$1:$N$189</definedName>
    <definedName name="_xlnm.Print_Area" localSheetId="3">'02-26-02'!$A$1:$N$117</definedName>
    <definedName name="_xlnm.Print_Area" localSheetId="4">'02-26-03'!$A$1:$N$189</definedName>
    <definedName name="_xlnm.Print_Area" localSheetId="5">'02-26-04'!$A$1:$N$117</definedName>
    <definedName name="_xlnm.Print_Area" localSheetId="6">'02-26-05'!$A$1:$N$213</definedName>
    <definedName name="_xlnm.Print_Area" localSheetId="7">'02-26-06'!$A$1:$N$144</definedName>
    <definedName name="_xlnm.Print_Area" localSheetId="8">'02-26-07'!$A$1:$N$213</definedName>
    <definedName name="_xlnm.Print_Area" localSheetId="9">'02-26-08'!$A$1:$N$144</definedName>
    <definedName name="_xlnm.Print_Area" localSheetId="10">'02-26-09'!$A$1:$N$213</definedName>
    <definedName name="_xlnm.Print_Area" localSheetId="11">'02-26-10'!$A$1:$N$144</definedName>
    <definedName name="_xlnm.Print_Area" localSheetId="12">'02-26-11'!$A$1:$N$213</definedName>
    <definedName name="_xlnm.Print_Area" localSheetId="13">'02-26-12'!$A$1:$N$144</definedName>
    <definedName name="_xlnm.Print_Area" localSheetId="14">'02-26-13'!$A$1:$N$213</definedName>
    <definedName name="_xlnm.Print_Area" localSheetId="15">'02-26-14'!$A$1:$N$144</definedName>
    <definedName name="_xlnm.Print_Area" localSheetId="16">'02-26-15'!$A$1:$N$213</definedName>
    <definedName name="_xlnm.Print_Area" localSheetId="17">'02-26-16'!$A$1:$N$144</definedName>
    <definedName name="_xlnm.Print_Area" localSheetId="18">'02-26-17'!$A$1:$N$213</definedName>
    <definedName name="_xlnm.Print_Area" localSheetId="19">'02-26-18'!$A$1:$N$144</definedName>
    <definedName name="_xlnm.Print_Area" localSheetId="20">'02-26-19'!$A$1:$N$189</definedName>
    <definedName name="_xlnm.Print_Area" localSheetId="21">'02-26-20'!$A$1:$N$117</definedName>
    <definedName name="_xlnm.Print_Area" localSheetId="22">'СР-1'!$A$1:$G$38</definedName>
    <definedName name="_xlnm.Print_Area" localSheetId="23">'СР-2'!$A$1:$K$26</definedName>
    <definedName name="_xlnm.Print_Area" localSheetId="24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"/>
    <numFmt numFmtId="171" formatCode="0.00000"/>
    <numFmt numFmtId="172" formatCode="0.0000"/>
    <numFmt numFmtId="173" formatCode="#,##0.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81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5" pivotButton="0" quotePrefix="0" xfId="0"/>
    <xf numFmtId="0" fontId="1" fillId="0" borderId="6" pivotButton="0" quotePrefix="0" xfId="0"/>
    <xf numFmtId="0" fontId="1" fillId="0" borderId="7" pivotButton="0" quotePrefix="0" xfId="0"/>
    <xf numFmtId="0" fontId="1" fillId="0" borderId="8" pivotButton="0" quotePrefix="0" xfId="0"/>
    <xf numFmtId="0" fontId="1" fillId="0" borderId="9" pivotButton="0" quotePrefix="0" xfId="0"/>
    <xf numFmtId="0" fontId="1" fillId="0" borderId="11" pivotButton="0" quotePrefix="0" xfId="0"/>
    <xf numFmtId="0" fontId="1" fillId="0" borderId="12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7" applyAlignment="1" pivotButton="0" quotePrefix="0" xfId="0">
      <alignment horizontal="left" wrapText="1"/>
    </xf>
    <xf numFmtId="0" fontId="0" fillId="0" borderId="7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5" applyAlignment="1" pivotButton="0" quotePrefix="0" xfId="0">
      <alignment horizontal="center" vertical="top" wrapText="1"/>
    </xf>
    <xf numFmtId="0" fontId="0" fillId="0" borderId="5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7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6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1" pivotButton="0" quotePrefix="0" xfId="0"/>
    <xf numFmtId="0" fontId="0" fillId="0" borderId="12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8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0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169" fontId="4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0" fontId="0" fillId="0" borderId="25" pivotButton="0" quotePrefix="0" xfId="0"/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3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1" pivotButton="0" quotePrefix="0" xfId="0"/>
    <xf numFmtId="0" fontId="0" fillId="0" borderId="32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0" fontId="0" fillId="0" borderId="24" pivotButton="0" quotePrefix="0" xfId="0"/>
    <xf numFmtId="173" fontId="23" fillId="0" borderId="1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styles" Target="styles.xml" Id="rId26"/><Relationship Type="http://schemas.openxmlformats.org/officeDocument/2006/relationships/theme" Target="theme/theme1.xml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4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1.140625" customWidth="1" min="2" max="2"/>
    <col width="10" customWidth="1" min="3" max="3"/>
    <col width="17.42578125" customWidth="1" min="4" max="4"/>
    <col hidden="1" width="3.42578125" customWidth="1" min="5" max="5"/>
    <col width="11.1406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10" customWidth="1" min="11" max="11"/>
    <col width="11.85546875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02-26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26 ВЛ 220 Амурская - Шимановск-т с отпайкой на ПС Ледяная-т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J42</f>
        <v>541.44713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K42</f>
        <v>188.3098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02-26-01</t>
        </is>
      </c>
      <c r="C20" s="25" t="inlineStr">
        <is>
          <t>26 ВЛ 220 Амурская - Шимановск-т с отпайкой на ПС Ледяная-т.  г.о. Свободный</t>
        </is>
      </c>
      <c r="F20" s="26" t="n">
        <v>20.20366</v>
      </c>
      <c r="G20" s="26" t="n">
        <v>0</v>
      </c>
      <c r="H20" s="26" t="n">
        <v>0</v>
      </c>
      <c r="I20" s="26" t="n">
        <v>0</v>
      </c>
      <c r="J20" s="26" t="n">
        <f>SUM(F20:I20)</f>
        <v>20.20366</v>
      </c>
      <c r="K20" s="26" t="n">
        <v>6.84554</v>
      </c>
      <c r="L20" s="27" t="n"/>
    </row>
    <row r="21" ht="42" customHeight="1">
      <c r="A21" s="24" t="inlineStr">
        <is>
          <t>2</t>
        </is>
      </c>
      <c r="B21" s="25" t="inlineStr">
        <is>
          <t>02-26-02</t>
        </is>
      </c>
      <c r="C21" s="25" t="inlineStr">
        <is>
          <t>26 ВЛ 220 Амурская - Шимановск-т с отпайкой на ПС Ледяная-т.  г.о. Свободный</t>
        </is>
      </c>
      <c r="F21" s="26" t="n">
        <v>1.69634</v>
      </c>
      <c r="G21" s="26" t="n">
        <v>0</v>
      </c>
      <c r="H21" s="26" t="n">
        <v>0</v>
      </c>
      <c r="I21" s="26" t="n">
        <v>0</v>
      </c>
      <c r="J21" s="26" t="n">
        <f>SUM(F21:I21)</f>
        <v>1.69634</v>
      </c>
      <c r="K21" s="26" t="n">
        <v>0.73753</v>
      </c>
      <c r="L21" s="27" t="n"/>
    </row>
    <row r="22" ht="55.35" customHeight="1">
      <c r="A22" s="24" t="inlineStr">
        <is>
          <t>3</t>
        </is>
      </c>
      <c r="B22" s="25" t="inlineStr">
        <is>
          <t>02-26-03</t>
        </is>
      </c>
      <c r="C22" s="25" t="inlineStr">
        <is>
          <t>26 ВЛ 220 Амурская - Шимановск-т с отпайкой на ПС Ледяная-т. Свободненского уч. л-ва Свободненского л-ва</t>
        </is>
      </c>
      <c r="F22" s="26" t="n">
        <v>24.2859</v>
      </c>
      <c r="G22" s="26" t="n">
        <v>0</v>
      </c>
      <c r="H22" s="26" t="n">
        <v>0</v>
      </c>
      <c r="I22" s="26" t="n">
        <v>0</v>
      </c>
      <c r="J22" s="26" t="n">
        <f>SUM(F22:I22)</f>
        <v>24.2859</v>
      </c>
      <c r="K22" s="26" t="n">
        <v>8.3005</v>
      </c>
      <c r="L22" s="27" t="n"/>
    </row>
    <row r="23" ht="55.35" customHeight="1">
      <c r="A23" s="24" t="inlineStr">
        <is>
          <t>4</t>
        </is>
      </c>
      <c r="B23" s="25" t="inlineStr">
        <is>
          <t>02-26-04</t>
        </is>
      </c>
      <c r="C23" s="25" t="inlineStr">
        <is>
          <t>26 ВЛ 220 Амурская - Шимановск-т с отпайкой на ПС Ледяная-т. Свободненского уч. л-ва Свободненского л-ва</t>
        </is>
      </c>
      <c r="F23" s="26" t="n">
        <v>1.96763</v>
      </c>
      <c r="G23" s="26" t="n">
        <v>0</v>
      </c>
      <c r="H23" s="26" t="n">
        <v>0</v>
      </c>
      <c r="I23" s="26" t="n">
        <v>0</v>
      </c>
      <c r="J23" s="26" t="n">
        <f>SUM(F23:I23)</f>
        <v>1.96763</v>
      </c>
      <c r="K23" s="26" t="n">
        <v>0.85549</v>
      </c>
      <c r="L23" s="27" t="n"/>
    </row>
    <row r="24" ht="55.35" customHeight="1">
      <c r="A24" s="24" t="inlineStr">
        <is>
          <t>5</t>
        </is>
      </c>
      <c r="B24" s="25" t="inlineStr">
        <is>
          <t>02-26-05</t>
        </is>
      </c>
      <c r="C24" s="25" t="inlineStr">
        <is>
          <t>26 ВЛ 220 Амурская - Шимановск-т с отпайкой на ПС Ледяная-т.  Свободненский р-он Дмитриевский сельсовет</t>
        </is>
      </c>
      <c r="F24" s="26" t="n">
        <v>46.41804</v>
      </c>
      <c r="G24" s="26" t="n">
        <v>0</v>
      </c>
      <c r="H24" s="26" t="n">
        <v>0</v>
      </c>
      <c r="I24" s="26" t="n">
        <v>0</v>
      </c>
      <c r="J24" s="26" t="n">
        <f>SUM(F24:I24)</f>
        <v>46.41804</v>
      </c>
      <c r="K24" s="26" t="n">
        <v>15.91469</v>
      </c>
      <c r="L24" s="27" t="n"/>
    </row>
    <row r="25" ht="55.35" customHeight="1">
      <c r="A25" s="24" t="inlineStr">
        <is>
          <t>6</t>
        </is>
      </c>
      <c r="B25" s="25" t="inlineStr">
        <is>
          <t>02-26-06</t>
        </is>
      </c>
      <c r="C25" s="25" t="inlineStr">
        <is>
          <t>26 ВЛ 220 Амурская - Шимановск-т с отпайкой на ПС Ледяная-т.  Свободненский р-он Дмитриевский сельсовет</t>
        </is>
      </c>
      <c r="F25" s="26" t="n">
        <v>3.75429</v>
      </c>
      <c r="G25" s="26" t="n">
        <v>0</v>
      </c>
      <c r="H25" s="26" t="n">
        <v>0</v>
      </c>
      <c r="I25" s="26" t="n">
        <v>0</v>
      </c>
      <c r="J25" s="26" t="n">
        <f>SUM(F25:I25)</f>
        <v>3.75429</v>
      </c>
      <c r="K25" s="26" t="n">
        <v>1.6323</v>
      </c>
      <c r="L25" s="27" t="n"/>
    </row>
    <row r="26" ht="55.35" customHeight="1">
      <c r="A26" s="24" t="inlineStr">
        <is>
          <t>7</t>
        </is>
      </c>
      <c r="B26" s="25" t="inlineStr">
        <is>
          <t>02-26-07</t>
        </is>
      </c>
      <c r="C26" s="25" t="inlineStr">
        <is>
          <t>26 ВЛ 220 Амурская - Шимановск-т с отпайкой на ПС Ледяная-т. 4 Семеновского уч. л-ва Свободненского л-ва</t>
        </is>
      </c>
      <c r="F26" s="26" t="n">
        <v>76.74083</v>
      </c>
      <c r="G26" s="26" t="n">
        <v>0</v>
      </c>
      <c r="H26" s="26" t="n">
        <v>0</v>
      </c>
      <c r="I26" s="26" t="n">
        <v>0</v>
      </c>
      <c r="J26" s="26" t="n">
        <f>SUM(F26:I26)</f>
        <v>76.74083</v>
      </c>
      <c r="K26" s="26" t="n">
        <v>26.40494</v>
      </c>
      <c r="L26" s="27" t="n"/>
    </row>
    <row r="27" ht="55.35" customHeight="1">
      <c r="A27" s="24" t="inlineStr">
        <is>
          <t>8</t>
        </is>
      </c>
      <c r="B27" s="25" t="inlineStr">
        <is>
          <t>02-26-08</t>
        </is>
      </c>
      <c r="C27" s="25" t="inlineStr">
        <is>
          <t>26 ВЛ 220 Амурская - Шимановск-т с отпайкой на ПС Ледяная-т. 4 Семеновского уч. л-ва Свободненского л-ва</t>
        </is>
      </c>
      <c r="F27" s="26" t="n">
        <v>6.15843</v>
      </c>
      <c r="G27" s="26" t="n">
        <v>0</v>
      </c>
      <c r="H27" s="26" t="n">
        <v>0</v>
      </c>
      <c r="I27" s="26" t="n">
        <v>0</v>
      </c>
      <c r="J27" s="26" t="n">
        <f>SUM(F27:I27)</f>
        <v>6.15843</v>
      </c>
      <c r="K27" s="26" t="n">
        <v>2.67758</v>
      </c>
      <c r="L27" s="27" t="n"/>
    </row>
    <row r="28" ht="55.35" customHeight="1">
      <c r="A28" s="24" t="inlineStr">
        <is>
          <t>9</t>
        </is>
      </c>
      <c r="B28" s="25" t="inlineStr">
        <is>
          <t>02-26-09</t>
        </is>
      </c>
      <c r="C28" s="25" t="inlineStr">
        <is>
          <t>26 ВЛ 220 Амурская - Шимановск-т с отпайкой на ПС Ледяная-т. Свободненский р-он Черновский сельсовет</t>
        </is>
      </c>
      <c r="F28" s="26" t="n">
        <v>26.96385</v>
      </c>
      <c r="G28" s="26" t="n">
        <v>0</v>
      </c>
      <c r="H28" s="26" t="n">
        <v>0</v>
      </c>
      <c r="I28" s="26" t="n">
        <v>0</v>
      </c>
      <c r="J28" s="26" t="n">
        <f>SUM(F28:I28)</f>
        <v>26.96385</v>
      </c>
      <c r="K28" s="26" t="n">
        <v>9.13725</v>
      </c>
      <c r="L28" s="27" t="n"/>
    </row>
    <row r="29" ht="55.35" customHeight="1">
      <c r="A29" s="24" t="inlineStr">
        <is>
          <t>10</t>
        </is>
      </c>
      <c r="B29" s="25" t="inlineStr">
        <is>
          <t>02-26-10</t>
        </is>
      </c>
      <c r="C29" s="25" t="inlineStr">
        <is>
          <t>26 ВЛ 220 Амурская - Шимановск-т с отпайкой на ПС Ледяная-т. Свободненский р-он Черновский сельсовет</t>
        </is>
      </c>
      <c r="F29" s="26" t="n">
        <v>2.28573</v>
      </c>
      <c r="G29" s="26" t="n">
        <v>0</v>
      </c>
      <c r="H29" s="26" t="n">
        <v>0</v>
      </c>
      <c r="I29" s="26" t="n">
        <v>0</v>
      </c>
      <c r="J29" s="26" t="n">
        <f>SUM(F29:I29)</f>
        <v>2.28573</v>
      </c>
      <c r="K29" s="26" t="n">
        <v>0.9938</v>
      </c>
      <c r="L29" s="27" t="n"/>
    </row>
    <row r="30" ht="55.35" customHeight="1">
      <c r="A30" s="24" t="inlineStr">
        <is>
          <t>11</t>
        </is>
      </c>
      <c r="B30" s="25" t="inlineStr">
        <is>
          <t>02-26-11</t>
        </is>
      </c>
      <c r="C30" s="25" t="inlineStr">
        <is>
          <t>26 ВЛ 220 Амурская - Шимановск-т с отпайкой на ПС Ледяная-т. Ледянского уч. л-ва Свободненского л-ва</t>
        </is>
      </c>
      <c r="F30" s="26" t="n">
        <v>28.5219</v>
      </c>
      <c r="G30" s="26" t="n">
        <v>0</v>
      </c>
      <c r="H30" s="26" t="n">
        <v>0</v>
      </c>
      <c r="I30" s="26" t="n">
        <v>0</v>
      </c>
      <c r="J30" s="26" t="n">
        <f>SUM(F30:I30)</f>
        <v>28.5219</v>
      </c>
      <c r="K30" s="26" t="n">
        <v>9.357749999999999</v>
      </c>
      <c r="L30" s="27" t="n"/>
    </row>
    <row r="31" ht="55.35" customHeight="1">
      <c r="A31" s="24" t="inlineStr">
        <is>
          <t>12</t>
        </is>
      </c>
      <c r="B31" s="25" t="inlineStr">
        <is>
          <t>02-26-12</t>
        </is>
      </c>
      <c r="C31" s="25" t="inlineStr">
        <is>
          <t>26 ВЛ 220 Амурская - Шимановск-т с отпайкой на ПС Ледяная-т. Ледянского уч. л-ва Свободненского л-ва</t>
        </is>
      </c>
      <c r="F31" s="26" t="n">
        <v>2.75266</v>
      </c>
      <c r="G31" s="26" t="n">
        <v>0</v>
      </c>
      <c r="H31" s="26" t="n">
        <v>0</v>
      </c>
      <c r="I31" s="26" t="n">
        <v>0</v>
      </c>
      <c r="J31" s="26" t="n">
        <f>SUM(F31:I31)</f>
        <v>2.75266</v>
      </c>
      <c r="K31" s="26" t="n">
        <v>1.19681</v>
      </c>
      <c r="L31" s="27" t="n"/>
    </row>
    <row r="32" ht="55.35" customHeight="1">
      <c r="A32" s="24" t="inlineStr">
        <is>
          <t>13</t>
        </is>
      </c>
      <c r="B32" s="25" t="inlineStr">
        <is>
          <t>02-26-13</t>
        </is>
      </c>
      <c r="C32" s="25" t="inlineStr">
        <is>
          <t>26 ВЛ 220 Амурская - Шимановск-т с отпайкой на ПС Ледяная-т.  Свободненский р-он Курганский сельсовет</t>
        </is>
      </c>
      <c r="F32" s="26" t="n">
        <v>64.22583</v>
      </c>
      <c r="G32" s="26" t="n">
        <v>0</v>
      </c>
      <c r="H32" s="26" t="n">
        <v>0</v>
      </c>
      <c r="I32" s="26" t="n">
        <v>0</v>
      </c>
      <c r="J32" s="26" t="n">
        <f>SUM(F32:I32)</f>
        <v>64.22583</v>
      </c>
      <c r="K32" s="26" t="n">
        <v>22.15511</v>
      </c>
      <c r="L32" s="27" t="n"/>
    </row>
    <row r="33" ht="55.35" customHeight="1">
      <c r="A33" s="24" t="inlineStr">
        <is>
          <t>14</t>
        </is>
      </c>
      <c r="B33" s="25" t="inlineStr">
        <is>
          <t>02-26-14</t>
        </is>
      </c>
      <c r="C33" s="25" t="inlineStr">
        <is>
          <t>26 ВЛ 220 Амурская - Шимановск-т с отпайкой на ПС Ледяная-т.  Свободненский р-он Курганский сельсовет</t>
        </is>
      </c>
      <c r="F33" s="26" t="n">
        <v>5.20507</v>
      </c>
      <c r="G33" s="26" t="n">
        <v>0</v>
      </c>
      <c r="H33" s="26" t="n">
        <v>0</v>
      </c>
      <c r="I33" s="26" t="n">
        <v>0</v>
      </c>
      <c r="J33" s="26" t="n">
        <f>SUM(F33:I33)</f>
        <v>5.20507</v>
      </c>
      <c r="K33" s="26" t="n">
        <v>2.26307</v>
      </c>
      <c r="L33" s="27" t="n"/>
    </row>
    <row r="34" ht="55.35" customHeight="1">
      <c r="A34" s="24" t="inlineStr">
        <is>
          <t>15</t>
        </is>
      </c>
      <c r="B34" s="25" t="inlineStr">
        <is>
          <t>02-26-15</t>
        </is>
      </c>
      <c r="C34" s="25" t="inlineStr">
        <is>
          <t>26 ВЛ 220 Амурская - Шимановск-т с отпайкой на ПС Ледяная-т. Селетканского уч. л-ва Шимановского л-ва</t>
        </is>
      </c>
      <c r="F34" s="26" t="n">
        <v>158.41439</v>
      </c>
      <c r="G34" s="26" t="n">
        <v>0</v>
      </c>
      <c r="H34" s="26" t="n">
        <v>0</v>
      </c>
      <c r="I34" s="26" t="n">
        <v>0</v>
      </c>
      <c r="J34" s="26" t="n">
        <f>SUM(F34:I34)</f>
        <v>158.41439</v>
      </c>
      <c r="K34" s="26" t="n">
        <v>53.7611</v>
      </c>
      <c r="L34" s="27" t="n"/>
    </row>
    <row r="35" ht="55.35" customHeight="1">
      <c r="A35" s="24" t="inlineStr">
        <is>
          <t>16</t>
        </is>
      </c>
      <c r="B35" s="25" t="inlineStr">
        <is>
          <t>02-26-16</t>
        </is>
      </c>
      <c r="C35" s="25" t="inlineStr">
        <is>
          <t>26 ВЛ 220 Амурская - Шимановск-т с отпайкой на ПС Ледяная-т. Селетканского уч. л-ва Шимановского л-ва</t>
        </is>
      </c>
      <c r="F35" s="26" t="n">
        <v>13.73761</v>
      </c>
      <c r="G35" s="26" t="n">
        <v>0</v>
      </c>
      <c r="H35" s="26" t="n">
        <v>0</v>
      </c>
      <c r="I35" s="26" t="n">
        <v>0</v>
      </c>
      <c r="J35" s="26" t="n">
        <f>SUM(F35:I35)</f>
        <v>13.73761</v>
      </c>
      <c r="K35" s="26" t="n">
        <v>5.97287</v>
      </c>
      <c r="L35" s="27" t="n"/>
    </row>
    <row r="36" ht="55.35" customHeight="1">
      <c r="A36" s="24" t="inlineStr">
        <is>
          <t>17</t>
        </is>
      </c>
      <c r="B36" s="25" t="inlineStr">
        <is>
          <t>02-26-17</t>
        </is>
      </c>
      <c r="C36" s="25" t="inlineStr">
        <is>
          <t>26 ВЛ 220 Амурская - Шимановск-т с отпайкой на ПС Ледяная-т.  Шимановского уч. л-ва Шимановского л-ва</t>
        </is>
      </c>
      <c r="F36" s="26" t="n">
        <v>36.56929</v>
      </c>
      <c r="G36" s="26" t="n">
        <v>0</v>
      </c>
      <c r="H36" s="26" t="n">
        <v>0</v>
      </c>
      <c r="I36" s="26" t="n">
        <v>0</v>
      </c>
      <c r="J36" s="26" t="n">
        <f>SUM(F36:I36)</f>
        <v>36.56929</v>
      </c>
      <c r="K36" s="26" t="n">
        <v>12.36708</v>
      </c>
      <c r="L36" s="27" t="n"/>
    </row>
    <row r="37" ht="55.35" customHeight="1">
      <c r="A37" s="24" t="inlineStr">
        <is>
          <t>18</t>
        </is>
      </c>
      <c r="B37" s="25" t="inlineStr">
        <is>
          <t>02-26-18</t>
        </is>
      </c>
      <c r="C37" s="25" t="inlineStr">
        <is>
          <t>26 ВЛ 220 Амурская - Шимановск-т с отпайкой на ПС Ледяная-т.  Шимановского уч. л-ва Шимановского л-ва</t>
        </is>
      </c>
      <c r="F37" s="26" t="n">
        <v>3.20647</v>
      </c>
      <c r="G37" s="26" t="n">
        <v>0</v>
      </c>
      <c r="H37" s="26" t="n">
        <v>0</v>
      </c>
      <c r="I37" s="26" t="n">
        <v>0</v>
      </c>
      <c r="J37" s="26" t="n">
        <f>SUM(F37:I37)</f>
        <v>3.20647</v>
      </c>
      <c r="K37" s="26" t="n">
        <v>1.39411</v>
      </c>
      <c r="L37" s="27" t="n"/>
    </row>
    <row r="38" ht="42" customHeight="1">
      <c r="A38" s="24" t="inlineStr">
        <is>
          <t>19</t>
        </is>
      </c>
      <c r="B38" s="25" t="inlineStr">
        <is>
          <t>02-26-19</t>
        </is>
      </c>
      <c r="C38" s="25" t="inlineStr">
        <is>
          <t>26 ВЛ 220 Амурская - Шимановск-т с отпайкой на ПС Ледяная-т. Амурская обл. г.о. Шимановск</t>
        </is>
      </c>
      <c r="F38" s="26" t="n">
        <v>16.91507</v>
      </c>
      <c r="G38" s="26" t="n">
        <v>0</v>
      </c>
      <c r="H38" s="26" t="n">
        <v>0</v>
      </c>
      <c r="I38" s="26" t="n">
        <v>0</v>
      </c>
      <c r="J38" s="26" t="n">
        <f>SUM(F38:I38)</f>
        <v>16.91507</v>
      </c>
      <c r="K38" s="26" t="n">
        <v>5.72309</v>
      </c>
      <c r="L38" s="27" t="n"/>
    </row>
    <row r="39" ht="39.75" customHeight="1">
      <c r="A39" s="24" t="inlineStr">
        <is>
          <t>20</t>
        </is>
      </c>
      <c r="B39" s="25" t="inlineStr">
        <is>
          <t>02-26-20</t>
        </is>
      </c>
      <c r="C39" s="25" t="inlineStr">
        <is>
          <t>26 ВЛ 220 Амурская - Шимановск-т с отпайкой на ПС Ледяная-т. Амурская обл. г.о. Шимановск</t>
        </is>
      </c>
      <c r="F39" s="26" t="n">
        <v>1.42414</v>
      </c>
      <c r="G39" s="26" t="n">
        <v>0</v>
      </c>
      <c r="H39" s="26" t="n">
        <v>0</v>
      </c>
      <c r="I39" s="26" t="n">
        <v>0</v>
      </c>
      <c r="J39" s="26" t="n">
        <f>SUM(F39:I39)</f>
        <v>1.42414</v>
      </c>
      <c r="K39" s="26" t="n">
        <v>0.61919</v>
      </c>
      <c r="L39" s="27" t="n"/>
    </row>
    <row r="40" ht="19.7" customHeight="1">
      <c r="A40" s="23" t="inlineStr">
        <is>
          <t>21</t>
        </is>
      </c>
      <c r="B40" s="28" t="inlineStr">
        <is>
          <t>Итого по разделу: Локальные сметы</t>
        </is>
      </c>
      <c r="C40" s="55" t="n"/>
      <c r="D40" s="55" t="n"/>
      <c r="E40" s="87" t="n"/>
      <c r="F40" s="29" t="n">
        <f>SUM(F20:F39)</f>
        <v>541.44713</v>
      </c>
      <c r="G40" s="29" t="n">
        <f>SUM(G20:G39)</f>
        <v>0</v>
      </c>
      <c r="H40" s="29" t="n">
        <f>SUM(H20:H39)</f>
        <v>0</v>
      </c>
      <c r="I40" s="29" t="n">
        <f>SUM(I20:I39)</f>
        <v>0</v>
      </c>
      <c r="J40" s="29" t="n">
        <f>SUM(J20:J39)</f>
        <v>541.44713</v>
      </c>
      <c r="K40" s="29" t="n">
        <f>SUM(K20:K39)</f>
        <v>188.3098</v>
      </c>
      <c r="L40" s="30" t="n"/>
    </row>
    <row r="41" ht="19.7" customHeight="1">
      <c r="A41" s="23" t="inlineStr">
        <is>
          <t>Всего по смете</t>
        </is>
      </c>
      <c r="B41" s="55" t="n"/>
      <c r="C41" s="55" t="n"/>
      <c r="D41" s="55" t="n"/>
      <c r="E41" s="55" t="n"/>
      <c r="F41" s="55" t="n"/>
      <c r="G41" s="55" t="n"/>
      <c r="H41" s="55" t="n"/>
      <c r="I41" s="55" t="n"/>
      <c r="J41" s="55" t="n"/>
      <c r="K41" s="55" t="n"/>
      <c r="L41" s="87" t="n"/>
    </row>
    <row r="42" ht="22.5" customHeight="1">
      <c r="A42" s="23" t="n"/>
      <c r="B42" s="28" t="inlineStr">
        <is>
          <t>Всего по смете</t>
        </is>
      </c>
      <c r="C42" s="55" t="n"/>
      <c r="D42" s="55" t="n"/>
      <c r="E42" s="87" t="n"/>
      <c r="F42" s="29" t="n">
        <f>SUM(F20:F39)</f>
        <v>541.44713</v>
      </c>
      <c r="G42" s="29" t="n">
        <f>SUM(G20:G39)</f>
        <v>0</v>
      </c>
      <c r="H42" s="29" t="n">
        <f>SUM(H20:H39)</f>
        <v>0</v>
      </c>
      <c r="I42" s="29" t="n">
        <f>SUM(I20:I39)</f>
        <v>0</v>
      </c>
      <c r="J42" s="29" t="n">
        <f>SUM(J20:J39)</f>
        <v>541.44713</v>
      </c>
      <c r="K42" s="29" t="n">
        <f>SUM(K20:K39)</f>
        <v>188.3098</v>
      </c>
      <c r="L42" s="30" t="n"/>
    </row>
    <row r="43" ht="19.7" customHeight="1">
      <c r="A43" s="31" t="inlineStr">
        <is>
          <t>Составил</t>
        </is>
      </c>
      <c r="C43" s="32" t="inlineStr">
        <is>
          <t>Григорова И. А.</t>
        </is>
      </c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</row>
    <row r="44" ht="19.7" customHeight="1">
      <c r="A44" s="33" t="n"/>
      <c r="B44" s="34" t="n"/>
      <c r="C44" s="35" t="n"/>
    </row>
    <row r="45" ht="19.7" customHeight="1">
      <c r="A45" s="31" t="inlineStr">
        <is>
          <t>Проверил</t>
        </is>
      </c>
      <c r="C45" s="32" t="inlineStr">
        <is>
          <t>Черкасов А. В.</t>
        </is>
      </c>
      <c r="D45" s="52" t="n"/>
      <c r="E45" s="52" t="n"/>
      <c r="F45" s="52" t="n"/>
      <c r="G45" s="52" t="n"/>
      <c r="H45" s="52" t="n"/>
      <c r="I45" s="52" t="n"/>
      <c r="J45" s="52" t="n"/>
      <c r="K45" s="52" t="n"/>
      <c r="L45" s="52" t="n"/>
    </row>
    <row r="46" ht="19.7" customHeight="1">
      <c r="A46" s="36" t="n"/>
      <c r="B46" s="37" t="n"/>
      <c r="C46" s="35" t="n"/>
    </row>
    <row r="47" ht="19.7" customHeight="1"/>
  </sheetData>
  <mergeCells count="59">
    <mergeCell ref="B40:E40"/>
    <mergeCell ref="L13:L14"/>
    <mergeCell ref="A41:L41"/>
    <mergeCell ref="C13:E14"/>
    <mergeCell ref="C31:E31"/>
    <mergeCell ref="F16:J16"/>
    <mergeCell ref="C22:E22"/>
    <mergeCell ref="A45:B45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8:C8"/>
    <mergeCell ref="C23:E23"/>
    <mergeCell ref="C39:E39"/>
    <mergeCell ref="E10:L10"/>
    <mergeCell ref="A11:D11"/>
    <mergeCell ref="A4:L4"/>
    <mergeCell ref="C32:E32"/>
    <mergeCell ref="C38:E38"/>
    <mergeCell ref="C16:E17"/>
    <mergeCell ref="C28:E28"/>
    <mergeCell ref="C45:L45"/>
    <mergeCell ref="A2:E2"/>
    <mergeCell ref="A19:L19"/>
    <mergeCell ref="A13:A14"/>
    <mergeCell ref="C37:E37"/>
    <mergeCell ref="E11:L11"/>
    <mergeCell ref="C18:E18"/>
    <mergeCell ref="A9:C9"/>
    <mergeCell ref="K13:K14"/>
    <mergeCell ref="D6:L6"/>
    <mergeCell ref="C30:E30"/>
    <mergeCell ref="C34:E34"/>
    <mergeCell ref="C15:E15"/>
    <mergeCell ref="F13:J13"/>
    <mergeCell ref="B42:E42"/>
    <mergeCell ref="C24:E24"/>
    <mergeCell ref="C44:L44"/>
    <mergeCell ref="D9:K9"/>
    <mergeCell ref="C33:E33"/>
    <mergeCell ref="D8:K8"/>
    <mergeCell ref="A43:B43"/>
    <mergeCell ref="A6:C6"/>
    <mergeCell ref="K16:K17"/>
    <mergeCell ref="C26:E26"/>
    <mergeCell ref="L16:L17"/>
    <mergeCell ref="B16:B17"/>
    <mergeCell ref="C43:L43"/>
    <mergeCell ref="C29:E29"/>
    <mergeCell ref="C46:L46"/>
    <mergeCell ref="C20:E20"/>
    <mergeCell ref="C35:E35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88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37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46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1.140625" customWidth="1" min="2" max="2"/>
    <col width="10" customWidth="1" min="3" max="3"/>
    <col width="17.42578125" customWidth="1" min="4" max="4"/>
    <col hidden="1" width="3.42578125" customWidth="1" min="5" max="5"/>
    <col width="11.1406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10" customWidth="1" min="11" max="11"/>
    <col width="11.85546875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02-26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26 ВЛ 220 Амурская - Шимановск-т с отпайкой на ПС Ледяная-т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J42</f>
        <v>31978.0949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K42</f>
        <v>13418.95637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02-26-01</t>
        </is>
      </c>
      <c r="C20" s="25" t="inlineStr">
        <is>
          <t>26 ВЛ 220 Амурская - Шимановск-т с отпайкой на ПС Ледяная-т.  г.о. Свободный</t>
        </is>
      </c>
      <c r="F20" s="26" t="n">
        <v>1167.84151</v>
      </c>
      <c r="G20" s="26" t="n">
        <v>0</v>
      </c>
      <c r="H20" s="26" t="n">
        <v>0</v>
      </c>
      <c r="I20" s="26" t="n">
        <v>0</v>
      </c>
      <c r="J20" s="26" t="n">
        <f>SUM(F20:I20)</f>
        <v>1167.84151</v>
      </c>
      <c r="K20" s="26" t="n">
        <v>487.81318</v>
      </c>
      <c r="L20" s="27" t="n"/>
    </row>
    <row r="21" ht="42" customHeight="1">
      <c r="A21" s="24" t="inlineStr">
        <is>
          <t>2</t>
        </is>
      </c>
      <c r="B21" s="25" t="inlineStr">
        <is>
          <t>02-26-02</t>
        </is>
      </c>
      <c r="C21" s="25" t="inlineStr">
        <is>
          <t>26 ВЛ 220 Амурская - Шимановск-т с отпайкой на ПС Ледяная-т.  г.о. Свободный</t>
        </is>
      </c>
      <c r="F21" s="26" t="n">
        <v>120.87969</v>
      </c>
      <c r="G21" s="26" t="n">
        <v>0</v>
      </c>
      <c r="H21" s="26" t="n">
        <v>0</v>
      </c>
      <c r="I21" s="26" t="n">
        <v>0</v>
      </c>
      <c r="J21" s="26" t="n">
        <f>SUM(F21:I21)</f>
        <v>120.87969</v>
      </c>
      <c r="K21" s="26" t="n">
        <v>52.55639</v>
      </c>
      <c r="L21" s="27" t="n"/>
    </row>
    <row r="22" ht="55.35" customHeight="1">
      <c r="A22" s="24" t="inlineStr">
        <is>
          <t>3</t>
        </is>
      </c>
      <c r="B22" s="25" t="inlineStr">
        <is>
          <t>02-26-03</t>
        </is>
      </c>
      <c r="C22" s="25" t="inlineStr">
        <is>
          <t>26 ВЛ 220 Амурская - Шимановск-т с отпайкой на ПС Ледяная-т. Свободненского уч. л-ва Свободненского л-ва</t>
        </is>
      </c>
      <c r="F22" s="38" t="n">
        <v>1413.87636</v>
      </c>
      <c r="G22" s="26" t="n">
        <v>0</v>
      </c>
      <c r="H22" s="26" t="n">
        <v>0</v>
      </c>
      <c r="I22" s="26" t="n">
        <v>0</v>
      </c>
      <c r="J22" s="38" t="n">
        <f>SUM(F22:I22)</f>
        <v>1413.87636</v>
      </c>
      <c r="K22" s="26" t="n">
        <v>591.4936300000001</v>
      </c>
      <c r="L22" s="39" t="n"/>
    </row>
    <row r="23" ht="55.35" customHeight="1">
      <c r="A23" s="24" t="inlineStr">
        <is>
          <t>4</t>
        </is>
      </c>
      <c r="B23" s="25" t="inlineStr">
        <is>
          <t>02-26-04</t>
        </is>
      </c>
      <c r="C23" s="25" t="inlineStr">
        <is>
          <t>26 ВЛ 220 Амурская - Шимановск-т с отпайкой на ПС Ледяная-т. Свободненского уч. л-ва Свободненского л-ва</t>
        </is>
      </c>
      <c r="F23" s="26" t="n">
        <v>140.21309</v>
      </c>
      <c r="G23" s="26" t="n">
        <v>0</v>
      </c>
      <c r="H23" s="26" t="n">
        <v>0</v>
      </c>
      <c r="I23" s="26" t="n">
        <v>0</v>
      </c>
      <c r="J23" s="26" t="n">
        <f>SUM(F23:I23)</f>
        <v>140.21309</v>
      </c>
      <c r="K23" s="26" t="n">
        <v>60.96221</v>
      </c>
      <c r="L23" s="27" t="n"/>
    </row>
    <row r="24" ht="55.35" customHeight="1">
      <c r="A24" s="24" t="inlineStr">
        <is>
          <t>5</t>
        </is>
      </c>
      <c r="B24" s="25" t="inlineStr">
        <is>
          <t>02-26-05</t>
        </is>
      </c>
      <c r="C24" s="25" t="inlineStr">
        <is>
          <t>26 ВЛ 220 Амурская - Шимановск-т с отпайкой на ПС Ледяная-т.  Свободненский р-он Дмитриевский сельсовет</t>
        </is>
      </c>
      <c r="F24" s="38" t="n">
        <v>2709.35021</v>
      </c>
      <c r="G24" s="26" t="n">
        <v>0</v>
      </c>
      <c r="H24" s="26" t="n">
        <v>0</v>
      </c>
      <c r="I24" s="26" t="n">
        <v>0</v>
      </c>
      <c r="J24" s="38" t="n">
        <f>SUM(F24:I24)</f>
        <v>2709.35021</v>
      </c>
      <c r="K24" s="26" t="n">
        <v>1134.08082</v>
      </c>
      <c r="L24" s="39" t="n"/>
    </row>
    <row r="25" ht="55.35" customHeight="1">
      <c r="A25" s="24" t="inlineStr">
        <is>
          <t>6</t>
        </is>
      </c>
      <c r="B25" s="25" t="inlineStr">
        <is>
          <t>02-26-06</t>
        </is>
      </c>
      <c r="C25" s="25" t="inlineStr">
        <is>
          <t>26 ВЛ 220 Амурская - Шимановск-т с отпайкой на ПС Ледяная-т.  Свободненский р-он Дмитриевский сельсовет</t>
        </is>
      </c>
      <c r="F25" s="26" t="n">
        <v>267.53071</v>
      </c>
      <c r="G25" s="26" t="n">
        <v>0</v>
      </c>
      <c r="H25" s="26" t="n">
        <v>0</v>
      </c>
      <c r="I25" s="26" t="n">
        <v>0</v>
      </c>
      <c r="J25" s="26" t="n">
        <f>SUM(F25:I25)</f>
        <v>267.53071</v>
      </c>
      <c r="K25" s="26" t="n">
        <v>116.3177</v>
      </c>
      <c r="L25" s="27" t="n"/>
    </row>
    <row r="26" ht="55.35" customHeight="1">
      <c r="A26" s="24" t="inlineStr">
        <is>
          <t>7</t>
        </is>
      </c>
      <c r="B26" s="25" t="inlineStr">
        <is>
          <t>02-26-07</t>
        </is>
      </c>
      <c r="C26" s="25" t="inlineStr">
        <is>
          <t>26 ВЛ 220 Амурская - Шимановск-т с отпайкой на ПС Ледяная-т. 4 Семеновского уч. л-ва Свободненского л-ва</t>
        </is>
      </c>
      <c r="F26" s="38" t="n">
        <v>4492.41546</v>
      </c>
      <c r="G26" s="26" t="n">
        <v>0</v>
      </c>
      <c r="H26" s="26" t="n">
        <v>0</v>
      </c>
      <c r="I26" s="26" t="n">
        <v>0</v>
      </c>
      <c r="J26" s="38" t="n">
        <f>SUM(F26:I26)</f>
        <v>4492.41546</v>
      </c>
      <c r="K26" s="38" t="n">
        <v>1881.61603</v>
      </c>
      <c r="L26" s="39" t="n"/>
    </row>
    <row r="27" ht="55.35" customHeight="1">
      <c r="A27" s="24" t="inlineStr">
        <is>
          <t>8</t>
        </is>
      </c>
      <c r="B27" s="25" t="inlineStr">
        <is>
          <t>02-26-08</t>
        </is>
      </c>
      <c r="C27" s="25" t="inlineStr">
        <is>
          <t>26 ВЛ 220 Амурская - Шимановск-т с отпайкой на ПС Ледяная-т. 4 Семеновского уч. л-ва Свободненского л-ва</t>
        </is>
      </c>
      <c r="F27" s="26" t="n">
        <v>438.85002</v>
      </c>
      <c r="G27" s="26" t="n">
        <v>0</v>
      </c>
      <c r="H27" s="26" t="n">
        <v>0</v>
      </c>
      <c r="I27" s="26" t="n">
        <v>0</v>
      </c>
      <c r="J27" s="26" t="n">
        <f>SUM(F27:I27)</f>
        <v>438.85002</v>
      </c>
      <c r="K27" s="26" t="n">
        <v>190.80436</v>
      </c>
      <c r="L27" s="27" t="n"/>
    </row>
    <row r="28" ht="55.35" customHeight="1">
      <c r="A28" s="24" t="inlineStr">
        <is>
          <t>9</t>
        </is>
      </c>
      <c r="B28" s="25" t="inlineStr">
        <is>
          <t>02-26-09</t>
        </is>
      </c>
      <c r="C28" s="25" t="inlineStr">
        <is>
          <t>26 ВЛ 220 Амурская - Шимановск-т с отпайкой на ПС Ледяная-т. Свободненский р-он Черновский сельсовет</t>
        </is>
      </c>
      <c r="F28" s="38" t="n">
        <v>1558.76959</v>
      </c>
      <c r="G28" s="26" t="n">
        <v>0</v>
      </c>
      <c r="H28" s="26" t="n">
        <v>0</v>
      </c>
      <c r="I28" s="26" t="n">
        <v>0</v>
      </c>
      <c r="J28" s="38" t="n">
        <f>SUM(F28:I28)</f>
        <v>1558.76959</v>
      </c>
      <c r="K28" s="26" t="n">
        <v>651.12044</v>
      </c>
      <c r="L28" s="39" t="n"/>
    </row>
    <row r="29" ht="55.35" customHeight="1">
      <c r="A29" s="24" t="inlineStr">
        <is>
          <t>10</t>
        </is>
      </c>
      <c r="B29" s="25" t="inlineStr">
        <is>
          <t>02-26-10</t>
        </is>
      </c>
      <c r="C29" s="25" t="inlineStr">
        <is>
          <t>26 ВЛ 220 Амурская - Шимановск-т с отпайкой на ПС Ледяная-т. Свободненский р-он Черновский сельсовет</t>
        </is>
      </c>
      <c r="F29" s="26" t="n">
        <v>162.88186</v>
      </c>
      <c r="G29" s="26" t="n">
        <v>0</v>
      </c>
      <c r="H29" s="26" t="n">
        <v>0</v>
      </c>
      <c r="I29" s="26" t="n">
        <v>0</v>
      </c>
      <c r="J29" s="26" t="n">
        <f>SUM(F29:I29)</f>
        <v>162.88186</v>
      </c>
      <c r="K29" s="26" t="n">
        <v>70.81819</v>
      </c>
      <c r="L29" s="27" t="n"/>
    </row>
    <row r="30" ht="55.35" customHeight="1">
      <c r="A30" s="24" t="inlineStr">
        <is>
          <t>11</t>
        </is>
      </c>
      <c r="B30" s="25" t="inlineStr">
        <is>
          <t>02-26-11</t>
        </is>
      </c>
      <c r="C30" s="25" t="inlineStr">
        <is>
          <t>26 ВЛ 220 Амурская - Шимановск-т с отпайкой на ПС Ледяная-т. Ледянского уч. л-ва Свободненского л-ва</t>
        </is>
      </c>
      <c r="F30" s="38" t="n">
        <v>1605.71943</v>
      </c>
      <c r="G30" s="26" t="n">
        <v>0</v>
      </c>
      <c r="H30" s="26" t="n">
        <v>0</v>
      </c>
      <c r="I30" s="26" t="n">
        <v>0</v>
      </c>
      <c r="J30" s="38" t="n">
        <f>SUM(F30:I30)</f>
        <v>1605.71943</v>
      </c>
      <c r="K30" s="26" t="n">
        <v>666.8332799999999</v>
      </c>
      <c r="L30" s="39" t="n"/>
    </row>
    <row r="31" ht="55.35" customHeight="1">
      <c r="A31" s="24" t="inlineStr">
        <is>
          <t>12</t>
        </is>
      </c>
      <c r="B31" s="25" t="inlineStr">
        <is>
          <t>02-26-12</t>
        </is>
      </c>
      <c r="C31" s="25" t="inlineStr">
        <is>
          <t>26 ВЛ 220 Амурская - Шимановск-т с отпайкой на ПС Ледяная-т. Ледянского уч. л-ва Свободненского л-ва</t>
        </is>
      </c>
      <c r="F31" s="26" t="n">
        <v>196.15477</v>
      </c>
      <c r="G31" s="26" t="n">
        <v>0</v>
      </c>
      <c r="H31" s="26" t="n">
        <v>0</v>
      </c>
      <c r="I31" s="26" t="n">
        <v>0</v>
      </c>
      <c r="J31" s="26" t="n">
        <f>SUM(F31:I31)</f>
        <v>196.15477</v>
      </c>
      <c r="K31" s="26" t="n">
        <v>85.28469</v>
      </c>
      <c r="L31" s="27" t="n"/>
    </row>
    <row r="32" ht="55.35" customHeight="1">
      <c r="A32" s="24" t="inlineStr">
        <is>
          <t>13</t>
        </is>
      </c>
      <c r="B32" s="25" t="inlineStr">
        <is>
          <t>02-26-13</t>
        </is>
      </c>
      <c r="C32" s="25" t="inlineStr">
        <is>
          <t>26 ВЛ 220 Амурская - Шимановск-т с отпайкой на ПС Ледяная-т.  Свободненский р-он Курганский сельсовет</t>
        </is>
      </c>
      <c r="F32" s="38" t="n">
        <v>3767.68423</v>
      </c>
      <c r="G32" s="26" t="n">
        <v>0</v>
      </c>
      <c r="H32" s="26" t="n">
        <v>0</v>
      </c>
      <c r="I32" s="26" t="n">
        <v>0</v>
      </c>
      <c r="J32" s="38" t="n">
        <f>SUM(F32:I32)</f>
        <v>3767.68423</v>
      </c>
      <c r="K32" s="38" t="n">
        <v>1578.77316</v>
      </c>
      <c r="L32" s="39" t="n"/>
    </row>
    <row r="33" ht="55.35" customHeight="1">
      <c r="A33" s="24" t="inlineStr">
        <is>
          <t>14</t>
        </is>
      </c>
      <c r="B33" s="25" t="inlineStr">
        <is>
          <t>02-26-14</t>
        </is>
      </c>
      <c r="C33" s="25" t="inlineStr">
        <is>
          <t>26 ВЛ 220 Амурская - Шимановск-т с отпайкой на ПС Ледяная-т.  Свободненский р-он Курганский сельсовет</t>
        </is>
      </c>
      <c r="F33" s="26" t="n">
        <v>370.91261</v>
      </c>
      <c r="G33" s="26" t="n">
        <v>0</v>
      </c>
      <c r="H33" s="26" t="n">
        <v>0</v>
      </c>
      <c r="I33" s="26" t="n">
        <v>0</v>
      </c>
      <c r="J33" s="26" t="n">
        <f>SUM(F33:I33)</f>
        <v>370.91261</v>
      </c>
      <c r="K33" s="26" t="n">
        <v>161.26635</v>
      </c>
      <c r="L33" s="27" t="n"/>
    </row>
    <row r="34" ht="55.35" customHeight="1">
      <c r="A34" s="24" t="inlineStr">
        <is>
          <t>15</t>
        </is>
      </c>
      <c r="B34" s="25" t="inlineStr">
        <is>
          <t>02-26-15</t>
        </is>
      </c>
      <c r="C34" s="25" t="inlineStr">
        <is>
          <t>26 ВЛ 220 Амурская - Шимановск-т с отпайкой на ПС Ледяная-т. Селетканского уч. л-ва Шимановского л-ва</t>
        </is>
      </c>
      <c r="F34" s="38" t="n">
        <v>9168.97128</v>
      </c>
      <c r="G34" s="26" t="n">
        <v>0</v>
      </c>
      <c r="H34" s="26" t="n">
        <v>0</v>
      </c>
      <c r="I34" s="26" t="n">
        <v>0</v>
      </c>
      <c r="J34" s="38" t="n">
        <f>SUM(F34:I34)</f>
        <v>9168.97128</v>
      </c>
      <c r="K34" s="38" t="n">
        <v>3831.016</v>
      </c>
      <c r="L34" s="39" t="n"/>
    </row>
    <row r="35" ht="55.35" customHeight="1">
      <c r="A35" s="24" t="inlineStr">
        <is>
          <t>16</t>
        </is>
      </c>
      <c r="B35" s="25" t="inlineStr">
        <is>
          <t>02-26-16</t>
        </is>
      </c>
      <c r="C35" s="25" t="inlineStr">
        <is>
          <t>26 ВЛ 220 Амурская - Шимановск-т с отпайкой на ПС Ледяная-т. Селетканского уч. л-ва Шимановского л-ва</t>
        </is>
      </c>
      <c r="F35" s="38" t="n">
        <v>978.94143</v>
      </c>
      <c r="G35" s="26" t="n">
        <v>0</v>
      </c>
      <c r="H35" s="26" t="n">
        <v>0</v>
      </c>
      <c r="I35" s="26" t="n">
        <v>0</v>
      </c>
      <c r="J35" s="38" t="n">
        <f>SUM(F35:I35)</f>
        <v>978.94143</v>
      </c>
      <c r="K35" s="26" t="n">
        <v>425.62671</v>
      </c>
      <c r="L35" s="39" t="n"/>
    </row>
    <row r="36" ht="55.35" customHeight="1">
      <c r="A36" s="24" t="inlineStr">
        <is>
          <t>17</t>
        </is>
      </c>
      <c r="B36" s="25" t="inlineStr">
        <is>
          <t>02-26-17</t>
        </is>
      </c>
      <c r="C36" s="25" t="inlineStr">
        <is>
          <t>26 ВЛ 220 Амурская - Шимановск-т с отпайкой на ПС Ледяная-т.  Шимановского уч. л-ва Шимановского л-ва</t>
        </is>
      </c>
      <c r="F36" s="38" t="n">
        <v>2110.52624</v>
      </c>
      <c r="G36" s="26" t="n">
        <v>0</v>
      </c>
      <c r="H36" s="26" t="n">
        <v>0</v>
      </c>
      <c r="I36" s="26" t="n">
        <v>0</v>
      </c>
      <c r="J36" s="38" t="n">
        <f>SUM(F36:I36)</f>
        <v>2110.52624</v>
      </c>
      <c r="K36" s="26" t="n">
        <v>881.27811</v>
      </c>
      <c r="L36" s="39" t="n"/>
    </row>
    <row r="37" ht="55.35" customHeight="1">
      <c r="A37" s="24" t="inlineStr">
        <is>
          <t>18</t>
        </is>
      </c>
      <c r="B37" s="25" t="inlineStr">
        <is>
          <t>02-26-18</t>
        </is>
      </c>
      <c r="C37" s="25" t="inlineStr">
        <is>
          <t>26 ВЛ 220 Амурская - Шимановск-т с отпайкой на ПС Ледяная-т.  Шимановского уч. л-ва Шимановского л-ва</t>
        </is>
      </c>
      <c r="F37" s="26" t="n">
        <v>228.49179</v>
      </c>
      <c r="G37" s="26" t="n">
        <v>0</v>
      </c>
      <c r="H37" s="26" t="n">
        <v>0</v>
      </c>
      <c r="I37" s="26" t="n">
        <v>0</v>
      </c>
      <c r="J37" s="26" t="n">
        <f>SUM(F37:I37)</f>
        <v>228.49179</v>
      </c>
      <c r="K37" s="26" t="n">
        <v>99.34426000000001</v>
      </c>
      <c r="L37" s="27" t="n"/>
    </row>
    <row r="38" ht="42" customHeight="1">
      <c r="A38" s="24" t="inlineStr">
        <is>
          <t>19</t>
        </is>
      </c>
      <c r="B38" s="25" t="inlineStr">
        <is>
          <t>02-26-19</t>
        </is>
      </c>
      <c r="C38" s="25" t="inlineStr">
        <is>
          <t>26 ВЛ 220 Амурская - Шимановск-т с отпайкой на ПС Ледяная-т. Амурская обл. г.о. Шимановск</t>
        </is>
      </c>
      <c r="F38" s="26" t="n">
        <v>976.60062</v>
      </c>
      <c r="G38" s="26" t="n">
        <v>0</v>
      </c>
      <c r="H38" s="26" t="n">
        <v>0</v>
      </c>
      <c r="I38" s="26" t="n">
        <v>0</v>
      </c>
      <c r="J38" s="26" t="n">
        <f>SUM(F38:I38)</f>
        <v>976.60062</v>
      </c>
      <c r="K38" s="26" t="n">
        <v>407.82738</v>
      </c>
      <c r="L38" s="27" t="n"/>
    </row>
    <row r="39" ht="39.75" customHeight="1">
      <c r="A39" s="24" t="inlineStr">
        <is>
          <t>20</t>
        </is>
      </c>
      <c r="B39" s="25" t="inlineStr">
        <is>
          <t>02-26-20</t>
        </is>
      </c>
      <c r="C39" s="25" t="inlineStr">
        <is>
          <t>26 ВЛ 220 Амурская - Шимановск-т с отпайкой на ПС Ледяная-т. Амурская обл. г.о. Шимановск</t>
        </is>
      </c>
      <c r="F39" s="26" t="n">
        <v>101.484</v>
      </c>
      <c r="G39" s="26" t="n">
        <v>0</v>
      </c>
      <c r="H39" s="26" t="n">
        <v>0</v>
      </c>
      <c r="I39" s="26" t="n">
        <v>0</v>
      </c>
      <c r="J39" s="26" t="n">
        <f>SUM(F39:I39)</f>
        <v>101.484</v>
      </c>
      <c r="K39" s="26" t="n">
        <v>44.12348</v>
      </c>
      <c r="L39" s="27" t="n"/>
    </row>
    <row r="40" ht="19.7" customHeight="1">
      <c r="A40" s="23" t="inlineStr">
        <is>
          <t>21</t>
        </is>
      </c>
      <c r="B40" s="28" t="inlineStr">
        <is>
          <t>Итого по разделу: Локальные сметы</t>
        </is>
      </c>
      <c r="C40" s="55" t="n"/>
      <c r="D40" s="55" t="n"/>
      <c r="E40" s="87" t="n"/>
      <c r="F40" s="40" t="n">
        <f>SUM(F20:F39)</f>
        <v>31978.0949</v>
      </c>
      <c r="G40" s="29" t="n">
        <f>SUM(G20:G39)</f>
        <v>0</v>
      </c>
      <c r="H40" s="29" t="n">
        <f>SUM(H20:H39)</f>
        <v>0</v>
      </c>
      <c r="I40" s="29" t="n">
        <f>SUM(I20:I39)</f>
        <v>0</v>
      </c>
      <c r="J40" s="40" t="n">
        <f>SUM(J20:J39)</f>
        <v>31978.0949</v>
      </c>
      <c r="K40" s="40" t="n">
        <f>SUM(K20:K39)</f>
        <v>13418.95637</v>
      </c>
      <c r="L40" s="41" t="n"/>
    </row>
    <row r="41" ht="19.7" customHeight="1">
      <c r="A41" s="23" t="inlineStr">
        <is>
          <t>Всего по смете</t>
        </is>
      </c>
      <c r="B41" s="55" t="n"/>
      <c r="C41" s="55" t="n"/>
      <c r="D41" s="55" t="n"/>
      <c r="E41" s="55" t="n"/>
      <c r="F41" s="55" t="n"/>
      <c r="G41" s="55" t="n"/>
      <c r="H41" s="55" t="n"/>
      <c r="I41" s="55" t="n"/>
      <c r="J41" s="55" t="n"/>
      <c r="K41" s="55" t="n"/>
      <c r="L41" s="87" t="n"/>
    </row>
    <row r="42" ht="22.5" customHeight="1">
      <c r="A42" s="23" t="n"/>
      <c r="B42" s="28" t="inlineStr">
        <is>
          <t>Всего по смете</t>
        </is>
      </c>
      <c r="C42" s="55" t="n"/>
      <c r="D42" s="55" t="n"/>
      <c r="E42" s="87" t="n"/>
      <c r="F42" s="40" t="n">
        <f>SUM(F20:F39)</f>
        <v>31978.0949</v>
      </c>
      <c r="G42" s="29" t="n">
        <f>SUM(G20:G39)</f>
        <v>0</v>
      </c>
      <c r="H42" s="29" t="n">
        <f>SUM(H20:H39)</f>
        <v>0</v>
      </c>
      <c r="I42" s="29" t="n">
        <f>SUM(I20:I39)</f>
        <v>0</v>
      </c>
      <c r="J42" s="40" t="n">
        <f>SUM(J20:J39)</f>
        <v>31978.0949</v>
      </c>
      <c r="K42" s="40" t="n">
        <f>SUM(K20:K39)</f>
        <v>13418.95637</v>
      </c>
      <c r="L42" s="41" t="n"/>
    </row>
    <row r="43" ht="19.7" customHeight="1">
      <c r="A43" s="31" t="inlineStr">
        <is>
          <t>Составил</t>
        </is>
      </c>
      <c r="C43" s="32" t="inlineStr">
        <is>
          <t>Григорова И. А.</t>
        </is>
      </c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</row>
    <row r="44" ht="19.7" customHeight="1">
      <c r="A44" s="33" t="n"/>
      <c r="B44" s="34" t="n"/>
      <c r="C44" s="35" t="n"/>
    </row>
    <row r="45" ht="19.7" customHeight="1">
      <c r="A45" s="31" t="inlineStr">
        <is>
          <t>Проверил</t>
        </is>
      </c>
      <c r="C45" s="32" t="inlineStr">
        <is>
          <t>Черкасов А. В.</t>
        </is>
      </c>
      <c r="D45" s="52" t="n"/>
      <c r="E45" s="52" t="n"/>
      <c r="F45" s="52" t="n"/>
      <c r="G45" s="52" t="n"/>
      <c r="H45" s="52" t="n"/>
      <c r="I45" s="52" t="n"/>
      <c r="J45" s="52" t="n"/>
      <c r="K45" s="52" t="n"/>
      <c r="L45" s="52" t="n"/>
    </row>
    <row r="46" ht="19.7" customHeight="1">
      <c r="A46" s="36" t="n"/>
      <c r="B46" s="37" t="n"/>
      <c r="C46" s="35" t="n"/>
    </row>
    <row r="47" ht="19.7" customHeight="1"/>
  </sheetData>
  <mergeCells count="59">
    <mergeCell ref="B40:E40"/>
    <mergeCell ref="L13:L14"/>
    <mergeCell ref="A41:L41"/>
    <mergeCell ref="C13:E14"/>
    <mergeCell ref="C31:E31"/>
    <mergeCell ref="F16:J16"/>
    <mergeCell ref="C22:E22"/>
    <mergeCell ref="A45:B45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8:C8"/>
    <mergeCell ref="C23:E23"/>
    <mergeCell ref="C39:E39"/>
    <mergeCell ref="E10:L10"/>
    <mergeCell ref="A11:D11"/>
    <mergeCell ref="A4:L4"/>
    <mergeCell ref="C32:E32"/>
    <mergeCell ref="C38:E38"/>
    <mergeCell ref="C16:E17"/>
    <mergeCell ref="C28:E28"/>
    <mergeCell ref="C45:L45"/>
    <mergeCell ref="A2:E2"/>
    <mergeCell ref="A19:L19"/>
    <mergeCell ref="A13:A14"/>
    <mergeCell ref="C37:E37"/>
    <mergeCell ref="E11:L11"/>
    <mergeCell ref="C18:E18"/>
    <mergeCell ref="A9:C9"/>
    <mergeCell ref="K13:K14"/>
    <mergeCell ref="D6:L6"/>
    <mergeCell ref="C30:E30"/>
    <mergeCell ref="C34:E34"/>
    <mergeCell ref="C15:E15"/>
    <mergeCell ref="F13:J13"/>
    <mergeCell ref="B42:E42"/>
    <mergeCell ref="C24:E24"/>
    <mergeCell ref="C44:L44"/>
    <mergeCell ref="D9:K9"/>
    <mergeCell ref="C33:E33"/>
    <mergeCell ref="D8:K8"/>
    <mergeCell ref="A43:B43"/>
    <mergeCell ref="A6:C6"/>
    <mergeCell ref="K16:K17"/>
    <mergeCell ref="C26:E26"/>
    <mergeCell ref="L16:L17"/>
    <mergeCell ref="B16:B17"/>
    <mergeCell ref="C43:L43"/>
    <mergeCell ref="C29:E29"/>
    <mergeCell ref="C46:L46"/>
    <mergeCell ref="C20:E20"/>
    <mergeCell ref="C35:E35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88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37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02-26-01</t>
        </is>
      </c>
    </row>
    <row r="25" ht="19.35" customHeight="1">
      <c r="A25" s="56" t="inlineStr">
        <is>
          <t>26 ВЛ 220 Амурская - Шимановск-т с отпайкой на ПС Ледяная-т.  г.о. Свободный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420.47</v>
      </c>
      <c r="M31" s="65" t="n">
        <v>5.9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1167.84</v>
      </c>
      <c r="E32" s="72" t="inlineStr">
        <is>
          <t>(</t>
        </is>
      </c>
      <c r="F32" s="71" t="n">
        <v>20.2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698.66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70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1167.84</v>
      </c>
      <c r="E34" s="72" t="inlineStr">
        <is>
          <t>(</t>
        </is>
      </c>
      <c r="F34" s="78" t="n">
        <v>20.2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102</v>
      </c>
      <c r="H44" s="95" t="n">
        <v>1</v>
      </c>
      <c r="I44" s="95" t="n">
        <v>102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4625.5</v>
      </c>
      <c r="M45" s="101" t="n">
        <v>71.26000000000001</v>
      </c>
      <c r="N45" s="103" t="n">
        <v>329613.13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3" t="n">
        <v>542.232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4625.5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4625.5</v>
      </c>
      <c r="M48" s="100" t="n"/>
      <c r="N48" s="103" t="n">
        <v>329613.13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4116.7</v>
      </c>
      <c r="M49" s="100" t="n"/>
      <c r="N49" s="113" t="n">
        <v>293355.69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1896.46</v>
      </c>
      <c r="M50" s="100" t="n"/>
      <c r="N50" s="103" t="n">
        <v>135141.38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10638.66</v>
      </c>
      <c r="M51" s="114" t="n"/>
      <c r="N51" s="94" t="n"/>
    </row>
    <row r="52" ht="19.35" customHeight="1">
      <c r="A52" s="90" t="inlineStr">
        <is>
          <t>Пролет 1-2,19-25,32-47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2.52</v>
      </c>
      <c r="H53" s="95" t="n">
        <v>1</v>
      </c>
      <c r="I53" s="116" t="n">
        <v>2.52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148.09</v>
      </c>
      <c r="M54" s="101" t="n">
        <v>71.26000000000001</v>
      </c>
      <c r="N54" s="103" t="n">
        <v>10552.89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4" t="n">
        <v>15.75504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148.09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148.09</v>
      </c>
      <c r="M57" s="100" t="n"/>
      <c r="N57" s="103" t="n">
        <v>10552.89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131.8</v>
      </c>
      <c r="M58" s="100" t="n"/>
      <c r="N58" s="113" t="n">
        <v>9392.07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60.72</v>
      </c>
      <c r="M59" s="100" t="n"/>
      <c r="N59" s="103" t="n">
        <v>4326.68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6" t="n">
        <v>340.61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0.96</v>
      </c>
      <c r="H61" s="95" t="n">
        <v>1</v>
      </c>
      <c r="I61" s="116" t="n">
        <v>0.96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109.37</v>
      </c>
      <c r="M62" s="101" t="n">
        <v>71.26000000000001</v>
      </c>
      <c r="N62" s="103" t="n">
        <v>7793.71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6" t="n">
        <v>11.6352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109.37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109.37</v>
      </c>
      <c r="M65" s="100" t="n"/>
      <c r="N65" s="103" t="n">
        <v>7793.71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97.34</v>
      </c>
      <c r="M66" s="100" t="n"/>
      <c r="N66" s="113" t="n">
        <v>6936.4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44.84</v>
      </c>
      <c r="M67" s="100" t="n"/>
      <c r="N67" s="103" t="n">
        <v>3195.42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6" t="n">
        <v>251.55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0.43</v>
      </c>
      <c r="H69" s="95" t="n">
        <v>1</v>
      </c>
      <c r="I69" s="116" t="n">
        <v>0.43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65</v>
      </c>
      <c r="M70" s="101" t="n">
        <v>71.26000000000001</v>
      </c>
      <c r="N70" s="103" t="n">
        <v>4631.9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6" t="n">
        <v>6.9144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65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65</v>
      </c>
      <c r="M73" s="100" t="n"/>
      <c r="N73" s="103" t="n">
        <v>4631.9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57.85</v>
      </c>
      <c r="M74" s="100" t="n"/>
      <c r="N74" s="113" t="n">
        <v>4122.39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26.65</v>
      </c>
      <c r="M75" s="100" t="n"/>
      <c r="N75" s="103" t="n">
        <v>1899.08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149.5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0" t="n"/>
      <c r="E77" s="271" t="n"/>
      <c r="F77" s="93" t="inlineStr">
        <is>
          <t>100 шт</t>
        </is>
      </c>
      <c r="G77" s="94" t="n">
        <v>2.52</v>
      </c>
      <c r="H77" s="95" t="n">
        <v>1</v>
      </c>
      <c r="I77" s="116" t="n">
        <v>2.52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115.44</v>
      </c>
      <c r="K78" s="272" t="n">
        <v>1.2</v>
      </c>
      <c r="L78" s="101" t="n">
        <v>349.09</v>
      </c>
      <c r="M78" s="101" t="n">
        <v>71.26000000000001</v>
      </c>
      <c r="N78" s="103" t="n">
        <v>24876.15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0" t="n"/>
      <c r="E79" s="271" t="n"/>
      <c r="F79" s="99" t="n"/>
      <c r="G79" s="99" t="n"/>
      <c r="H79" s="99" t="n"/>
      <c r="I79" s="100" t="n"/>
      <c r="J79" s="101" t="n">
        <v>655.4299999999999</v>
      </c>
      <c r="K79" s="272" t="n">
        <v>1.2</v>
      </c>
      <c r="L79" s="103" t="n">
        <v>1982.02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0" t="n"/>
      <c r="E80" s="271" t="n"/>
      <c r="F80" s="99" t="n"/>
      <c r="G80" s="99" t="n"/>
      <c r="H80" s="99" t="n"/>
      <c r="I80" s="100" t="n"/>
      <c r="J80" s="101" t="n">
        <v>114.62</v>
      </c>
      <c r="K80" s="272" t="n">
        <v>1.2</v>
      </c>
      <c r="L80" s="101" t="n">
        <v>346.61</v>
      </c>
      <c r="M80" s="101" t="n">
        <v>71.26000000000001</v>
      </c>
      <c r="N80" s="103" t="n">
        <v>24699.43</v>
      </c>
    </row>
    <row r="81" ht="19.35" customHeight="1">
      <c r="A81" s="96" t="n"/>
      <c r="B81" s="104" t="n"/>
      <c r="C81" s="98" t="inlineStr">
        <is>
          <t>ЗТ</t>
        </is>
      </c>
      <c r="D81" s="270" t="n"/>
      <c r="E81" s="271" t="n"/>
      <c r="F81" s="105" t="inlineStr">
        <is>
          <t>чел.-ч</t>
        </is>
      </c>
      <c r="G81" s="275" t="n">
        <v>14.8</v>
      </c>
      <c r="H81" s="272" t="n">
        <v>1.2</v>
      </c>
      <c r="I81" s="276" t="n">
        <v>44.7552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0" t="n"/>
      <c r="E82" s="271" t="n"/>
      <c r="F82" s="105" t="inlineStr">
        <is>
          <t>чел.-ч</t>
        </is>
      </c>
      <c r="G82" s="101" t="n">
        <v>8.49</v>
      </c>
      <c r="H82" s="272" t="n">
        <v>1.2</v>
      </c>
      <c r="I82" s="274" t="n">
        <v>25.67376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0" t="n"/>
      <c r="E83" s="271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2331.11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0" t="n"/>
      <c r="E84" s="271" t="n"/>
      <c r="F84" s="99" t="n"/>
      <c r="G84" s="107" t="n"/>
      <c r="H84" s="107" t="n"/>
      <c r="I84" s="100" t="n"/>
      <c r="J84" s="100" t="n"/>
      <c r="K84" s="100" t="n"/>
      <c r="L84" s="101" t="n">
        <v>695.7</v>
      </c>
      <c r="M84" s="100" t="n"/>
      <c r="N84" s="103" t="n">
        <v>49575.58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0" t="n"/>
      <c r="E85" s="271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619.17</v>
      </c>
      <c r="M85" s="100" t="n"/>
      <c r="N85" s="113" t="n">
        <v>44122.27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285.24</v>
      </c>
      <c r="M86" s="100" t="n"/>
      <c r="N86" s="103" t="n">
        <v>20325.99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0" t="n"/>
      <c r="E87" s="271" t="n"/>
      <c r="F87" s="100" t="n"/>
      <c r="G87" s="107" t="n"/>
      <c r="H87" s="107" t="n"/>
      <c r="I87" s="114" t="n"/>
      <c r="J87" s="114" t="n"/>
      <c r="K87" s="114" t="n"/>
      <c r="L87" s="115" t="n">
        <v>3235.52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0" t="n"/>
      <c r="E88" s="271" t="n"/>
      <c r="F88" s="93" t="inlineStr">
        <is>
          <t>100 шт</t>
        </is>
      </c>
      <c r="G88" s="94" t="n">
        <v>2.52</v>
      </c>
      <c r="H88" s="95" t="n">
        <v>1</v>
      </c>
      <c r="I88" s="116" t="n">
        <v>2.52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0" t="n"/>
      <c r="E89" s="271" t="n"/>
      <c r="F89" s="99" t="n"/>
      <c r="G89" s="99" t="n"/>
      <c r="H89" s="99" t="n"/>
      <c r="I89" s="100" t="n"/>
      <c r="J89" s="101" t="n">
        <v>28.94</v>
      </c>
      <c r="K89" s="272" t="n">
        <v>1.2</v>
      </c>
      <c r="L89" s="101" t="n">
        <v>87.51000000000001</v>
      </c>
      <c r="M89" s="101" t="n">
        <v>71.26000000000001</v>
      </c>
      <c r="N89" s="103" t="n">
        <v>6235.96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0" t="n"/>
      <c r="E90" s="271" t="n"/>
      <c r="F90" s="99" t="n"/>
      <c r="G90" s="99" t="n"/>
      <c r="H90" s="99" t="n"/>
      <c r="I90" s="100" t="n"/>
      <c r="J90" s="101" t="n">
        <v>163.66</v>
      </c>
      <c r="K90" s="272" t="n">
        <v>1.2</v>
      </c>
      <c r="L90" s="101" t="n">
        <v>494.91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0" t="n"/>
      <c r="E91" s="271" t="n"/>
      <c r="F91" s="99" t="n"/>
      <c r="G91" s="99" t="n"/>
      <c r="H91" s="99" t="n"/>
      <c r="I91" s="100" t="n"/>
      <c r="J91" s="101" t="n">
        <v>28.62</v>
      </c>
      <c r="K91" s="272" t="n">
        <v>1.2</v>
      </c>
      <c r="L91" s="101" t="n">
        <v>86.55</v>
      </c>
      <c r="M91" s="101" t="n">
        <v>71.26000000000001</v>
      </c>
      <c r="N91" s="103" t="n">
        <v>6167.55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01" t="n">
        <v>3.71</v>
      </c>
      <c r="H92" s="272" t="n">
        <v>1.2</v>
      </c>
      <c r="I92" s="274" t="n">
        <v>11.21904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0" t="n"/>
      <c r="E93" s="271" t="n"/>
      <c r="F93" s="105" t="inlineStr">
        <is>
          <t>чел.-ч</t>
        </is>
      </c>
      <c r="G93" s="101" t="n">
        <v>2.12</v>
      </c>
      <c r="H93" s="272" t="n">
        <v>1.2</v>
      </c>
      <c r="I93" s="274" t="n">
        <v>6.41088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0" t="n"/>
      <c r="E94" s="271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582.42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0" t="n"/>
      <c r="E95" s="271" t="n"/>
      <c r="F95" s="99" t="n"/>
      <c r="G95" s="107" t="n"/>
      <c r="H95" s="107" t="n"/>
      <c r="I95" s="100" t="n"/>
      <c r="J95" s="100" t="n"/>
      <c r="K95" s="100" t="n"/>
      <c r="L95" s="101" t="n">
        <v>174.06</v>
      </c>
      <c r="M95" s="100" t="n"/>
      <c r="N95" s="103" t="n">
        <v>12403.51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154.91</v>
      </c>
      <c r="M96" s="100" t="n"/>
      <c r="N96" s="113" t="n">
        <v>11039.12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0" t="n"/>
      <c r="E97" s="271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71.36</v>
      </c>
      <c r="M97" s="100" t="n"/>
      <c r="N97" s="103" t="n">
        <v>5085.44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0" t="n"/>
      <c r="E98" s="271" t="n"/>
      <c r="F98" s="100" t="n"/>
      <c r="G98" s="107" t="n"/>
      <c r="H98" s="107" t="n"/>
      <c r="I98" s="114" t="n"/>
      <c r="J98" s="114" t="n"/>
      <c r="K98" s="114" t="n"/>
      <c r="L98" s="116" t="n">
        <v>808.6900000000001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0" t="n"/>
      <c r="E99" s="271" t="n"/>
      <c r="F99" s="93" t="inlineStr">
        <is>
          <t>100 шт</t>
        </is>
      </c>
      <c r="G99" s="94" t="n">
        <v>0.96</v>
      </c>
      <c r="H99" s="95" t="n">
        <v>1</v>
      </c>
      <c r="I99" s="116" t="n">
        <v>0.96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0" t="n"/>
      <c r="E100" s="271" t="n"/>
      <c r="F100" s="99" t="n"/>
      <c r="G100" s="99" t="n"/>
      <c r="H100" s="99" t="n"/>
      <c r="I100" s="100" t="n"/>
      <c r="J100" s="101" t="n">
        <v>201.24</v>
      </c>
      <c r="K100" s="272" t="n">
        <v>1.2</v>
      </c>
      <c r="L100" s="101" t="n">
        <v>231.83</v>
      </c>
      <c r="M100" s="101" t="n">
        <v>71.26000000000001</v>
      </c>
      <c r="N100" s="103" t="n">
        <v>16520.21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0" t="n"/>
      <c r="E101" s="271" t="n"/>
      <c r="F101" s="99" t="n"/>
      <c r="G101" s="99" t="n"/>
      <c r="H101" s="99" t="n"/>
      <c r="I101" s="100" t="n"/>
      <c r="J101" s="103" t="n">
        <v>1142.56</v>
      </c>
      <c r="K101" s="272" t="n">
        <v>1.2</v>
      </c>
      <c r="L101" s="103" t="n">
        <v>1316.23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0" t="n"/>
      <c r="E102" s="271" t="n"/>
      <c r="F102" s="99" t="n"/>
      <c r="G102" s="99" t="n"/>
      <c r="H102" s="99" t="n"/>
      <c r="I102" s="100" t="n"/>
      <c r="J102" s="101" t="n">
        <v>199.8</v>
      </c>
      <c r="K102" s="272" t="n">
        <v>1.2</v>
      </c>
      <c r="L102" s="101" t="n">
        <v>230.17</v>
      </c>
      <c r="M102" s="101" t="n">
        <v>71.26000000000001</v>
      </c>
      <c r="N102" s="103" t="n">
        <v>16401.91</v>
      </c>
    </row>
    <row r="103" ht="19.35" customHeight="1">
      <c r="A103" s="96" t="n"/>
      <c r="B103" s="104" t="n"/>
      <c r="C103" s="98" t="inlineStr">
        <is>
          <t>ЗТ</t>
        </is>
      </c>
      <c r="D103" s="270" t="n"/>
      <c r="E103" s="271" t="n"/>
      <c r="F103" s="105" t="inlineStr">
        <is>
          <t>чел.-ч</t>
        </is>
      </c>
      <c r="G103" s="275" t="n">
        <v>25.8</v>
      </c>
      <c r="H103" s="272" t="n">
        <v>1.2</v>
      </c>
      <c r="I103" s="276" t="n">
        <v>29.7216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0" t="n"/>
      <c r="E104" s="271" t="n"/>
      <c r="F104" s="105" t="inlineStr">
        <is>
          <t>чел.-ч</t>
        </is>
      </c>
      <c r="G104" s="275" t="n">
        <v>14.8</v>
      </c>
      <c r="H104" s="272" t="n">
        <v>1.2</v>
      </c>
      <c r="I104" s="276" t="n">
        <v>17.0496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0" t="n"/>
      <c r="E105" s="271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1548.06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0" t="n"/>
      <c r="E106" s="271" t="n"/>
      <c r="F106" s="99" t="n"/>
      <c r="G106" s="107" t="n"/>
      <c r="H106" s="107" t="n"/>
      <c r="I106" s="100" t="n"/>
      <c r="J106" s="100" t="n"/>
      <c r="K106" s="100" t="n"/>
      <c r="L106" s="101" t="n">
        <v>462</v>
      </c>
      <c r="M106" s="100" t="n"/>
      <c r="N106" s="103" t="n">
        <v>32922.12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0" t="n"/>
      <c r="E107" s="271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411.18</v>
      </c>
      <c r="M107" s="100" t="n"/>
      <c r="N107" s="113" t="n">
        <v>29300.69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0" t="n"/>
      <c r="E108" s="271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189.42</v>
      </c>
      <c r="M108" s="100" t="n"/>
      <c r="N108" s="103" t="n">
        <v>13498.07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0" t="n"/>
      <c r="E109" s="271" t="n"/>
      <c r="F109" s="100" t="n"/>
      <c r="G109" s="107" t="n"/>
      <c r="H109" s="107" t="n"/>
      <c r="I109" s="114" t="n"/>
      <c r="J109" s="114" t="n"/>
      <c r="K109" s="114" t="n"/>
      <c r="L109" s="115" t="n">
        <v>2148.66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0" t="n"/>
      <c r="E110" s="271" t="n"/>
      <c r="F110" s="93" t="inlineStr">
        <is>
          <t>100 шт</t>
        </is>
      </c>
      <c r="G110" s="94" t="n">
        <v>0.96</v>
      </c>
      <c r="H110" s="95" t="n">
        <v>1</v>
      </c>
      <c r="I110" s="116" t="n">
        <v>0.96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0" t="n"/>
      <c r="E111" s="271" t="n"/>
      <c r="F111" s="99" t="n"/>
      <c r="G111" s="99" t="n"/>
      <c r="H111" s="99" t="n"/>
      <c r="I111" s="100" t="n"/>
      <c r="J111" s="101" t="n">
        <v>58.34</v>
      </c>
      <c r="K111" s="272" t="n">
        <v>1.2</v>
      </c>
      <c r="L111" s="101" t="n">
        <v>67.20999999999999</v>
      </c>
      <c r="M111" s="101" t="n">
        <v>71.26000000000001</v>
      </c>
      <c r="N111" s="103" t="n">
        <v>4789.38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0" t="n"/>
      <c r="E112" s="271" t="n"/>
      <c r="F112" s="99" t="n"/>
      <c r="G112" s="99" t="n"/>
      <c r="H112" s="99" t="n"/>
      <c r="I112" s="100" t="n"/>
      <c r="J112" s="101" t="n">
        <v>330.42</v>
      </c>
      <c r="K112" s="272" t="n">
        <v>1.2</v>
      </c>
      <c r="L112" s="101" t="n">
        <v>380.64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0" t="n"/>
      <c r="E113" s="271" t="n"/>
      <c r="F113" s="99" t="n"/>
      <c r="G113" s="99" t="n"/>
      <c r="H113" s="99" t="n"/>
      <c r="I113" s="100" t="n"/>
      <c r="J113" s="101" t="n">
        <v>57.78</v>
      </c>
      <c r="K113" s="272" t="n">
        <v>1.2</v>
      </c>
      <c r="L113" s="101" t="n">
        <v>66.56</v>
      </c>
      <c r="M113" s="101" t="n">
        <v>71.26000000000001</v>
      </c>
      <c r="N113" s="103" t="n">
        <v>4743.07</v>
      </c>
    </row>
    <row r="114" ht="19.35" customHeight="1">
      <c r="A114" s="96" t="n"/>
      <c r="B114" s="104" t="n"/>
      <c r="C114" s="98" t="inlineStr">
        <is>
          <t>ЗТ</t>
        </is>
      </c>
      <c r="D114" s="270" t="n"/>
      <c r="E114" s="271" t="n"/>
      <c r="F114" s="105" t="inlineStr">
        <is>
          <t>чел.-ч</t>
        </is>
      </c>
      <c r="G114" s="101" t="n">
        <v>7.48</v>
      </c>
      <c r="H114" s="272" t="n">
        <v>1.2</v>
      </c>
      <c r="I114" s="274" t="n">
        <v>8.616960000000001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0" t="n"/>
      <c r="E115" s="271" t="n"/>
      <c r="F115" s="105" t="inlineStr">
        <is>
          <t>чел.-ч</t>
        </is>
      </c>
      <c r="G115" s="101" t="n">
        <v>4.28</v>
      </c>
      <c r="H115" s="272" t="n">
        <v>1.2</v>
      </c>
      <c r="I115" s="274" t="n">
        <v>4.93056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0" t="n"/>
      <c r="E116" s="271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447.85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0" t="n"/>
      <c r="E117" s="271" t="n"/>
      <c r="F117" s="99" t="n"/>
      <c r="G117" s="107" t="n"/>
      <c r="H117" s="107" t="n"/>
      <c r="I117" s="100" t="n"/>
      <c r="J117" s="100" t="n"/>
      <c r="K117" s="100" t="n"/>
      <c r="L117" s="101" t="n">
        <v>133.77</v>
      </c>
      <c r="M117" s="100" t="n"/>
      <c r="N117" s="103" t="n">
        <v>9532.450000000001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0" t="n"/>
      <c r="E118" s="271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119.06</v>
      </c>
      <c r="M118" s="100" t="n"/>
      <c r="N118" s="113" t="n">
        <v>8483.879999999999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0" t="n"/>
      <c r="E119" s="271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54.85</v>
      </c>
      <c r="M119" s="100" t="n"/>
      <c r="N119" s="103" t="n">
        <v>3908.3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0" t="n"/>
      <c r="E120" s="271" t="n"/>
      <c r="F120" s="100" t="n"/>
      <c r="G120" s="107" t="n"/>
      <c r="H120" s="107" t="n"/>
      <c r="I120" s="114" t="n"/>
      <c r="J120" s="114" t="n"/>
      <c r="K120" s="114" t="n"/>
      <c r="L120" s="116" t="n">
        <v>621.76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0" t="n"/>
      <c r="E121" s="271" t="n"/>
      <c r="F121" s="93" t="inlineStr">
        <is>
          <t>100 шт</t>
        </is>
      </c>
      <c r="G121" s="94" t="n">
        <v>0.43</v>
      </c>
      <c r="H121" s="95" t="n">
        <v>1</v>
      </c>
      <c r="I121" s="116" t="n">
        <v>0.43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0" t="n"/>
      <c r="E122" s="271" t="n"/>
      <c r="F122" s="99" t="n"/>
      <c r="G122" s="99" t="n"/>
      <c r="H122" s="99" t="n"/>
      <c r="I122" s="100" t="n"/>
      <c r="J122" s="101" t="n">
        <v>326.82</v>
      </c>
      <c r="K122" s="272" t="n">
        <v>1.2</v>
      </c>
      <c r="L122" s="101" t="n">
        <v>168.64</v>
      </c>
      <c r="M122" s="101" t="n">
        <v>71.26000000000001</v>
      </c>
      <c r="N122" s="103" t="n">
        <v>12017.29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0" t="n"/>
      <c r="E123" s="271" t="n"/>
      <c r="F123" s="99" t="n"/>
      <c r="G123" s="99" t="n"/>
      <c r="H123" s="99" t="n"/>
      <c r="I123" s="100" t="n"/>
      <c r="J123" s="103" t="n">
        <v>1852.8</v>
      </c>
      <c r="K123" s="272" t="n">
        <v>1.2</v>
      </c>
      <c r="L123" s="101" t="n">
        <v>956.04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0" t="n"/>
      <c r="E124" s="271" t="n"/>
      <c r="F124" s="99" t="n"/>
      <c r="G124" s="99" t="n"/>
      <c r="H124" s="99" t="n"/>
      <c r="I124" s="100" t="n"/>
      <c r="J124" s="101" t="n">
        <v>324</v>
      </c>
      <c r="K124" s="272" t="n">
        <v>1.2</v>
      </c>
      <c r="L124" s="101" t="n">
        <v>167.18</v>
      </c>
      <c r="M124" s="101" t="n">
        <v>71.26000000000001</v>
      </c>
      <c r="N124" s="103" t="n">
        <v>11913.25</v>
      </c>
    </row>
    <row r="125" ht="19.35" customHeight="1">
      <c r="A125" s="96" t="n"/>
      <c r="B125" s="104" t="n"/>
      <c r="C125" s="98" t="inlineStr">
        <is>
          <t>ЗТ</t>
        </is>
      </c>
      <c r="D125" s="270" t="n"/>
      <c r="E125" s="271" t="n"/>
      <c r="F125" s="105" t="inlineStr">
        <is>
          <t>чел.-ч</t>
        </is>
      </c>
      <c r="G125" s="275" t="n">
        <v>41.9</v>
      </c>
      <c r="H125" s="272" t="n">
        <v>1.2</v>
      </c>
      <c r="I125" s="276" t="n">
        <v>21.6204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0" t="n"/>
      <c r="E126" s="271" t="n"/>
      <c r="F126" s="105" t="inlineStr">
        <is>
          <t>чел.-ч</t>
        </is>
      </c>
      <c r="G126" s="120" t="n">
        <v>24</v>
      </c>
      <c r="H126" s="272" t="n">
        <v>1.2</v>
      </c>
      <c r="I126" s="273" t="n">
        <v>12.384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0" t="n"/>
      <c r="E127" s="271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1124.68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0" t="n"/>
      <c r="E128" s="271" t="n"/>
      <c r="F128" s="99" t="n"/>
      <c r="G128" s="107" t="n"/>
      <c r="H128" s="107" t="n"/>
      <c r="I128" s="100" t="n"/>
      <c r="J128" s="100" t="n"/>
      <c r="K128" s="100" t="n"/>
      <c r="L128" s="101" t="n">
        <v>335.82</v>
      </c>
      <c r="M128" s="100" t="n"/>
      <c r="N128" s="103" t="n">
        <v>23930.54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0" t="n"/>
      <c r="E129" s="271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298.88</v>
      </c>
      <c r="M129" s="100" t="n"/>
      <c r="N129" s="113" t="n">
        <v>21298.18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0" t="n"/>
      <c r="E130" s="271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137.69</v>
      </c>
      <c r="M130" s="100" t="n"/>
      <c r="N130" s="103" t="n">
        <v>9811.52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0" t="n"/>
      <c r="E131" s="271" t="n"/>
      <c r="F131" s="100" t="n"/>
      <c r="G131" s="107" t="n"/>
      <c r="H131" s="107" t="n"/>
      <c r="I131" s="114" t="n"/>
      <c r="J131" s="114" t="n"/>
      <c r="K131" s="114" t="n"/>
      <c r="L131" s="115" t="n">
        <v>1561.25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0" t="n"/>
      <c r="E132" s="271" t="n"/>
      <c r="F132" s="93" t="inlineStr">
        <is>
          <t>100 шт</t>
        </is>
      </c>
      <c r="G132" s="94" t="n">
        <v>0.43</v>
      </c>
      <c r="H132" s="95" t="n">
        <v>1</v>
      </c>
      <c r="I132" s="116" t="n">
        <v>0.43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0" t="n"/>
      <c r="E133" s="271" t="n"/>
      <c r="F133" s="99" t="n"/>
      <c r="G133" s="99" t="n"/>
      <c r="H133" s="99" t="n"/>
      <c r="I133" s="100" t="n"/>
      <c r="J133" s="101" t="n">
        <v>93.59999999999999</v>
      </c>
      <c r="K133" s="272" t="n">
        <v>1.2</v>
      </c>
      <c r="L133" s="101" t="n">
        <v>48.3</v>
      </c>
      <c r="M133" s="101" t="n">
        <v>71.26000000000001</v>
      </c>
      <c r="N133" s="103" t="n">
        <v>3441.86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0" t="n"/>
      <c r="E134" s="271" t="n"/>
      <c r="F134" s="99" t="n"/>
      <c r="G134" s="99" t="n"/>
      <c r="H134" s="99" t="n"/>
      <c r="I134" s="100" t="n"/>
      <c r="J134" s="101" t="n">
        <v>531.14</v>
      </c>
      <c r="K134" s="272" t="n">
        <v>1.2</v>
      </c>
      <c r="L134" s="101" t="n">
        <v>274.07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0" t="n"/>
      <c r="E135" s="271" t="n"/>
      <c r="F135" s="99" t="n"/>
      <c r="G135" s="99" t="n"/>
      <c r="H135" s="99" t="n"/>
      <c r="I135" s="100" t="n"/>
      <c r="J135" s="101" t="n">
        <v>92.88</v>
      </c>
      <c r="K135" s="272" t="n">
        <v>1.2</v>
      </c>
      <c r="L135" s="101" t="n">
        <v>47.93</v>
      </c>
      <c r="M135" s="101" t="n">
        <v>71.26000000000001</v>
      </c>
      <c r="N135" s="103" t="n">
        <v>3415.49</v>
      </c>
    </row>
    <row r="136" ht="19.35" customHeight="1">
      <c r="A136" s="96" t="n"/>
      <c r="B136" s="104" t="n"/>
      <c r="C136" s="98" t="inlineStr">
        <is>
          <t>ЗТ</t>
        </is>
      </c>
      <c r="D136" s="270" t="n"/>
      <c r="E136" s="271" t="n"/>
      <c r="F136" s="105" t="inlineStr">
        <is>
          <t>чел.-ч</t>
        </is>
      </c>
      <c r="G136" s="120" t="n">
        <v>12</v>
      </c>
      <c r="H136" s="272" t="n">
        <v>1.2</v>
      </c>
      <c r="I136" s="273" t="n">
        <v>6.192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0" t="n"/>
      <c r="E137" s="271" t="n"/>
      <c r="F137" s="105" t="inlineStr">
        <is>
          <t>чел.-ч</t>
        </is>
      </c>
      <c r="G137" s="101" t="n">
        <v>6.88</v>
      </c>
      <c r="H137" s="272" t="n">
        <v>1.2</v>
      </c>
      <c r="I137" s="274" t="n">
        <v>3.55008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0" t="n"/>
      <c r="E138" s="271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322.37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0" t="n"/>
      <c r="E139" s="271" t="n"/>
      <c r="F139" s="99" t="n"/>
      <c r="G139" s="107" t="n"/>
      <c r="H139" s="107" t="n"/>
      <c r="I139" s="100" t="n"/>
      <c r="J139" s="100" t="n"/>
      <c r="K139" s="100" t="n"/>
      <c r="L139" s="101" t="n">
        <v>96.23</v>
      </c>
      <c r="M139" s="100" t="n"/>
      <c r="N139" s="103" t="n">
        <v>6857.35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0" t="n"/>
      <c r="E140" s="271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85.64</v>
      </c>
      <c r="M140" s="100" t="n"/>
      <c r="N140" s="113" t="n">
        <v>6103.04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0" t="n"/>
      <c r="E141" s="271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39.45</v>
      </c>
      <c r="M141" s="100" t="n"/>
      <c r="N141" s="103" t="n">
        <v>2811.51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0" t="n"/>
      <c r="E142" s="271" t="n"/>
      <c r="F142" s="100" t="n"/>
      <c r="G142" s="107" t="n"/>
      <c r="H142" s="107" t="n"/>
      <c r="I142" s="114" t="n"/>
      <c r="J142" s="114" t="n"/>
      <c r="K142" s="114" t="n"/>
      <c r="L142" s="116" t="n">
        <v>447.46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20203.66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11304.45</v>
      </c>
      <c r="M144" s="129" t="n"/>
      <c r="N144" s="128" t="n">
        <v>533684.39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5900.54</v>
      </c>
      <c r="M146" s="129" t="n"/>
      <c r="N146" s="128" t="n">
        <v>420472.48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5403.91</v>
      </c>
      <c r="M147" s="129" t="n"/>
      <c r="N147" s="128" t="n">
        <v>113211.91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5403.91</v>
      </c>
      <c r="M149" s="129" t="n"/>
      <c r="N149" s="128" t="n">
        <v>113211.91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945</v>
      </c>
      <c r="M151" s="129" t="n"/>
      <c r="N151" s="128" t="n">
        <v>67340.7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6845.54</v>
      </c>
      <c r="M152" s="129" t="n"/>
      <c r="N152" s="128" t="n">
        <v>487813.18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6092.53</v>
      </c>
      <c r="M153" s="129" t="n"/>
      <c r="N153" s="128" t="n">
        <v>434153.73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2806.68</v>
      </c>
      <c r="M154" s="129" t="n"/>
      <c r="N154" s="128" t="n">
        <v>200003.39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20203.66</v>
      </c>
      <c r="M155" s="134" t="n"/>
      <c r="N155" s="123" t="n">
        <v>1167841.51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698.66184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69.99888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20203.66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20203.66</v>
      </c>
      <c r="M161" s="129" t="n"/>
      <c r="N161" s="128" t="n">
        <v>1167841.51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11304.45</v>
      </c>
      <c r="M163" s="129" t="n"/>
      <c r="N163" s="128" t="n">
        <v>533684.39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5900.54</v>
      </c>
      <c r="M165" s="129" t="n"/>
      <c r="N165" s="128" t="n">
        <v>420472.48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5403.91</v>
      </c>
      <c r="M166" s="129" t="n"/>
      <c r="N166" s="128" t="n">
        <v>113211.91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5403.91</v>
      </c>
      <c r="M167" s="129" t="n"/>
      <c r="N167" s="128" t="n">
        <v>113211.91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945</v>
      </c>
      <c r="M168" s="129" t="n"/>
      <c r="N168" s="128" t="n">
        <v>67340.7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6845.54</v>
      </c>
      <c r="M169" s="129" t="n"/>
      <c r="N169" s="128" t="n">
        <v>487813.18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6092.53</v>
      </c>
      <c r="M170" s="129" t="n"/>
      <c r="N170" s="128" t="n">
        <v>434153.73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2806.68</v>
      </c>
      <c r="M171" s="129" t="n"/>
      <c r="N171" s="128" t="n">
        <v>200003.39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20203.66</v>
      </c>
      <c r="M172" s="124" t="n"/>
      <c r="N172" s="123" t="n">
        <v>1167841.51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11304.45</v>
      </c>
      <c r="M173" s="129" t="n"/>
      <c r="N173" s="128" t="n">
        <v>533684.39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5900.54</v>
      </c>
      <c r="M175" s="129" t="n"/>
      <c r="N175" s="128" t="n">
        <v>420472.48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5403.91</v>
      </c>
      <c r="M176" s="129" t="n"/>
      <c r="N176" s="128" t="n">
        <v>113211.91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5403.91</v>
      </c>
      <c r="M177" s="129" t="n"/>
      <c r="N177" s="128" t="n">
        <v>113211.91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945</v>
      </c>
      <c r="M178" s="129" t="n"/>
      <c r="N178" s="128" t="n">
        <v>67340.7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6845.54</v>
      </c>
      <c r="M179" s="129" t="n"/>
      <c r="N179" s="128" t="n">
        <v>487813.18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6092.53</v>
      </c>
      <c r="M180" s="129" t="n"/>
      <c r="N180" s="128" t="n">
        <v>434153.73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2806.68</v>
      </c>
      <c r="M181" s="129" t="n"/>
      <c r="N181" s="128" t="n">
        <v>200003.39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698.66184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69.99888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02-26-02</t>
        </is>
      </c>
    </row>
    <row r="25" ht="19.35" customHeight="1">
      <c r="A25" s="56" t="inlineStr">
        <is>
          <t>26 ВЛ 220 Амурская - Шимановск-т с отпайкой на ПС Ледяная-т.  г.о. Свободный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52.56</v>
      </c>
      <c r="M31" s="65" t="n">
        <v>0.74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120.88</v>
      </c>
      <c r="E32" s="72" t="inlineStr">
        <is>
          <t>(</t>
        </is>
      </c>
      <c r="F32" s="71" t="n">
        <v>1.7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88.01000000000001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120.88</v>
      </c>
      <c r="E34" s="72" t="inlineStr">
        <is>
          <t>(</t>
        </is>
      </c>
      <c r="F34" s="78" t="n">
        <v>1.7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1-2,19-25,32-47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2.52</v>
      </c>
      <c r="H44" s="95" t="n">
        <v>1</v>
      </c>
      <c r="I44" s="116" t="n">
        <v>2.52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271.65</v>
      </c>
      <c r="M46" s="101" t="n">
        <v>71.26000000000001</v>
      </c>
      <c r="N46" s="103" t="n">
        <v>19357.78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4" t="n">
        <v>32.41728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271.65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1" t="n">
        <v>271.65</v>
      </c>
      <c r="M49" s="100" t="n"/>
      <c r="N49" s="103" t="n">
        <v>19357.78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241.77</v>
      </c>
      <c r="M50" s="100" t="n"/>
      <c r="N50" s="113" t="n">
        <v>17228.42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111.38</v>
      </c>
      <c r="M51" s="100" t="n"/>
      <c r="N51" s="103" t="n">
        <v>7936.69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6" t="n">
        <v>624.8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0.96</v>
      </c>
      <c r="H53" s="95" t="n">
        <v>1</v>
      </c>
      <c r="I53" s="116" t="n">
        <v>0.96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298.11</v>
      </c>
      <c r="M55" s="101" t="n">
        <v>71.26000000000001</v>
      </c>
      <c r="N55" s="103" t="n">
        <v>21243.32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4" t="n">
        <v>35.57376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298.11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1" t="n">
        <v>298.11</v>
      </c>
      <c r="M58" s="100" t="n"/>
      <c r="N58" s="103" t="n">
        <v>21243.32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265.32</v>
      </c>
      <c r="M59" s="100" t="n"/>
      <c r="N59" s="113" t="n">
        <v>18906.55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122.23</v>
      </c>
      <c r="M60" s="100" t="n"/>
      <c r="N60" s="103" t="n">
        <v>8709.76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6" t="n">
        <v>685.66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0.43</v>
      </c>
      <c r="H62" s="95" t="n">
        <v>1</v>
      </c>
      <c r="I62" s="116" t="n">
        <v>0.43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167.77</v>
      </c>
      <c r="M64" s="101" t="n">
        <v>71.26000000000001</v>
      </c>
      <c r="N64" s="103" t="n">
        <v>11955.29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6" t="n">
        <v>20.0208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167.77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1" t="n">
        <v>167.77</v>
      </c>
      <c r="M67" s="100" t="n"/>
      <c r="N67" s="103" t="n">
        <v>11955.29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149.32</v>
      </c>
      <c r="M68" s="100" t="n"/>
      <c r="N68" s="113" t="n">
        <v>10640.21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68.79000000000001</v>
      </c>
      <c r="M69" s="100" t="n"/>
      <c r="N69" s="103" t="n">
        <v>4901.67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6" t="n">
        <v>385.88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1696.34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737.53</v>
      </c>
      <c r="M72" s="129" t="n"/>
      <c r="N72" s="128" t="n">
        <v>52556.39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737.53</v>
      </c>
      <c r="M74" s="129" t="n"/>
      <c r="N74" s="128" t="n">
        <v>52556.39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737.53</v>
      </c>
      <c r="M80" s="129" t="n"/>
      <c r="N80" s="128" t="n">
        <v>52556.39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656.41</v>
      </c>
      <c r="M81" s="129" t="n"/>
      <c r="N81" s="128" t="n">
        <v>46775.18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302.4</v>
      </c>
      <c r="M82" s="129" t="n"/>
      <c r="N82" s="128" t="n">
        <v>21548.12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1696.34</v>
      </c>
      <c r="M83" s="134" t="n"/>
      <c r="N83" s="123" t="n">
        <v>120879.69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88.01184000000001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1696.34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1696.34</v>
      </c>
      <c r="M89" s="129" t="n"/>
      <c r="N89" s="128" t="n">
        <v>120879.69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737.53</v>
      </c>
      <c r="M91" s="129" t="n"/>
      <c r="N91" s="128" t="n">
        <v>52556.39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737.53</v>
      </c>
      <c r="M93" s="129" t="n"/>
      <c r="N93" s="128" t="n">
        <v>52556.39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737.53</v>
      </c>
      <c r="M97" s="129" t="n"/>
      <c r="N97" s="128" t="n">
        <v>52556.39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656.41</v>
      </c>
      <c r="M98" s="129" t="n"/>
      <c r="N98" s="128" t="n">
        <v>46775.18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302.4</v>
      </c>
      <c r="M99" s="129" t="n"/>
      <c r="N99" s="128" t="n">
        <v>21548.12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1696.34</v>
      </c>
      <c r="M100" s="124" t="n"/>
      <c r="N100" s="123" t="n">
        <v>120879.69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737.53</v>
      </c>
      <c r="M101" s="129" t="n"/>
      <c r="N101" s="128" t="n">
        <v>52556.39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737.53</v>
      </c>
      <c r="M103" s="129" t="n"/>
      <c r="N103" s="128" t="n">
        <v>52556.39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737.53</v>
      </c>
      <c r="M107" s="129" t="n"/>
      <c r="N107" s="128" t="n">
        <v>52556.39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656.41</v>
      </c>
      <c r="M108" s="129" t="n"/>
      <c r="N108" s="128" t="n">
        <v>46775.18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302.4</v>
      </c>
      <c r="M109" s="129" t="n"/>
      <c r="N109" s="128" t="n">
        <v>21548.12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88.01184000000001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02-26-03</t>
        </is>
      </c>
    </row>
    <row r="25" ht="19.35" customHeight="1">
      <c r="A25" s="56" t="inlineStr">
        <is>
          <t>26 ВЛ 220 Амурская - Шимановск-т с отпайкой на ПС Ледяная-т. Свободненского уч. л-ва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513.04</v>
      </c>
      <c r="M31" s="65" t="n">
        <v>7.2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1413.88</v>
      </c>
      <c r="E32" s="72" t="inlineStr">
        <is>
          <t>(</t>
        </is>
      </c>
      <c r="F32" s="71" t="n">
        <v>24.29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852.09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81.55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1413.88</v>
      </c>
      <c r="E34" s="72" t="inlineStr">
        <is>
          <t>(</t>
        </is>
      </c>
      <c r="F34" s="78" t="n">
        <v>24.29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126</v>
      </c>
      <c r="H44" s="95" t="n">
        <v>1</v>
      </c>
      <c r="I44" s="95" t="n">
        <v>126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5713.85</v>
      </c>
      <c r="M45" s="101" t="n">
        <v>71.26000000000001</v>
      </c>
      <c r="N45" s="103" t="n">
        <v>407168.95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3" t="n">
        <v>669.816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5713.85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5713.85</v>
      </c>
      <c r="M48" s="100" t="n"/>
      <c r="N48" s="103" t="n">
        <v>407168.95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5085.33</v>
      </c>
      <c r="M49" s="100" t="n"/>
      <c r="N49" s="113" t="n">
        <v>362380.37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2342.68</v>
      </c>
      <c r="M50" s="100" t="n"/>
      <c r="N50" s="103" t="n">
        <v>166939.27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13141.86</v>
      </c>
      <c r="M51" s="114" t="n"/>
      <c r="N51" s="94" t="n"/>
    </row>
    <row r="52" ht="19.35" customHeight="1">
      <c r="A52" s="90" t="inlineStr">
        <is>
          <t>Пролет 2-19,25-32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3.03</v>
      </c>
      <c r="H53" s="95" t="n">
        <v>1</v>
      </c>
      <c r="I53" s="116" t="n">
        <v>3.03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178.05</v>
      </c>
      <c r="M54" s="101" t="n">
        <v>71.26000000000001</v>
      </c>
      <c r="N54" s="103" t="n">
        <v>12687.84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4" t="n">
        <v>18.94356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178.05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178.05</v>
      </c>
      <c r="M57" s="100" t="n"/>
      <c r="N57" s="103" t="n">
        <v>12687.84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158.46</v>
      </c>
      <c r="M58" s="100" t="n"/>
      <c r="N58" s="113" t="n">
        <v>11292.18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73</v>
      </c>
      <c r="M59" s="100" t="n"/>
      <c r="N59" s="103" t="n">
        <v>5202.01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6" t="n">
        <v>409.51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1.1</v>
      </c>
      <c r="H61" s="95" t="n">
        <v>1</v>
      </c>
      <c r="I61" s="277" t="n">
        <v>1.1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125.32</v>
      </c>
      <c r="M62" s="101" t="n">
        <v>71.26000000000001</v>
      </c>
      <c r="N62" s="103" t="n">
        <v>8930.299999999999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3" t="n">
        <v>13.332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125.32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125.32</v>
      </c>
      <c r="M65" s="100" t="n"/>
      <c r="N65" s="103" t="n">
        <v>8930.299999999999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111.53</v>
      </c>
      <c r="M66" s="100" t="n"/>
      <c r="N66" s="113" t="n">
        <v>7947.97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51.38</v>
      </c>
      <c r="M67" s="100" t="n"/>
      <c r="N67" s="103" t="n">
        <v>3661.42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6" t="n">
        <v>288.23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0.48</v>
      </c>
      <c r="H69" s="95" t="n">
        <v>1</v>
      </c>
      <c r="I69" s="116" t="n">
        <v>0.48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72.55</v>
      </c>
      <c r="M70" s="101" t="n">
        <v>71.26000000000001</v>
      </c>
      <c r="N70" s="103" t="n">
        <v>5169.91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6" t="n">
        <v>7.7184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72.55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72.55</v>
      </c>
      <c r="M73" s="100" t="n"/>
      <c r="N73" s="103" t="n">
        <v>5169.91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64.56999999999999</v>
      </c>
      <c r="M74" s="100" t="n"/>
      <c r="N74" s="113" t="n">
        <v>4601.22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29.75</v>
      </c>
      <c r="M75" s="100" t="n"/>
      <c r="N75" s="103" t="n">
        <v>2119.66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166.87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0" t="n"/>
      <c r="E77" s="271" t="n"/>
      <c r="F77" s="93" t="inlineStr">
        <is>
          <t>100 шт</t>
        </is>
      </c>
      <c r="G77" s="94" t="n">
        <v>3.03</v>
      </c>
      <c r="H77" s="95" t="n">
        <v>1</v>
      </c>
      <c r="I77" s="116" t="n">
        <v>3.03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115.44</v>
      </c>
      <c r="K78" s="272" t="n">
        <v>1.2</v>
      </c>
      <c r="L78" s="101" t="n">
        <v>419.74</v>
      </c>
      <c r="M78" s="101" t="n">
        <v>71.26000000000001</v>
      </c>
      <c r="N78" s="103" t="n">
        <v>29910.67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0" t="n"/>
      <c r="E79" s="271" t="n"/>
      <c r="F79" s="99" t="n"/>
      <c r="G79" s="99" t="n"/>
      <c r="H79" s="99" t="n"/>
      <c r="I79" s="100" t="n"/>
      <c r="J79" s="101" t="n">
        <v>655.4299999999999</v>
      </c>
      <c r="K79" s="272" t="n">
        <v>1.2</v>
      </c>
      <c r="L79" s="103" t="n">
        <v>2383.14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0" t="n"/>
      <c r="E80" s="271" t="n"/>
      <c r="F80" s="99" t="n"/>
      <c r="G80" s="99" t="n"/>
      <c r="H80" s="99" t="n"/>
      <c r="I80" s="100" t="n"/>
      <c r="J80" s="101" t="n">
        <v>114.62</v>
      </c>
      <c r="K80" s="272" t="n">
        <v>1.2</v>
      </c>
      <c r="L80" s="101" t="n">
        <v>416.76</v>
      </c>
      <c r="M80" s="101" t="n">
        <v>71.26000000000001</v>
      </c>
      <c r="N80" s="103" t="n">
        <v>29698.32</v>
      </c>
    </row>
    <row r="81" ht="19.35" customHeight="1">
      <c r="A81" s="96" t="n"/>
      <c r="B81" s="104" t="n"/>
      <c r="C81" s="98" t="inlineStr">
        <is>
          <t>ЗТ</t>
        </is>
      </c>
      <c r="D81" s="270" t="n"/>
      <c r="E81" s="271" t="n"/>
      <c r="F81" s="105" t="inlineStr">
        <is>
          <t>чел.-ч</t>
        </is>
      </c>
      <c r="G81" s="275" t="n">
        <v>14.8</v>
      </c>
      <c r="H81" s="272" t="n">
        <v>1.2</v>
      </c>
      <c r="I81" s="276" t="n">
        <v>53.8128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0" t="n"/>
      <c r="E82" s="271" t="n"/>
      <c r="F82" s="105" t="inlineStr">
        <is>
          <t>чел.-ч</t>
        </is>
      </c>
      <c r="G82" s="101" t="n">
        <v>8.49</v>
      </c>
      <c r="H82" s="272" t="n">
        <v>1.2</v>
      </c>
      <c r="I82" s="274" t="n">
        <v>30.86964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0" t="n"/>
      <c r="E83" s="271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2802.88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0" t="n"/>
      <c r="E84" s="271" t="n"/>
      <c r="F84" s="99" t="n"/>
      <c r="G84" s="107" t="n"/>
      <c r="H84" s="107" t="n"/>
      <c r="I84" s="100" t="n"/>
      <c r="J84" s="100" t="n"/>
      <c r="K84" s="100" t="n"/>
      <c r="L84" s="101" t="n">
        <v>836.5</v>
      </c>
      <c r="M84" s="100" t="n"/>
      <c r="N84" s="103" t="n">
        <v>59608.99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0" t="n"/>
      <c r="E85" s="271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744.49</v>
      </c>
      <c r="M85" s="100" t="n"/>
      <c r="N85" s="113" t="n">
        <v>53052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342.97</v>
      </c>
      <c r="M86" s="100" t="n"/>
      <c r="N86" s="103" t="n">
        <v>24439.69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0" t="n"/>
      <c r="E87" s="271" t="n"/>
      <c r="F87" s="100" t="n"/>
      <c r="G87" s="107" t="n"/>
      <c r="H87" s="107" t="n"/>
      <c r="I87" s="114" t="n"/>
      <c r="J87" s="114" t="n"/>
      <c r="K87" s="114" t="n"/>
      <c r="L87" s="115" t="n">
        <v>3890.34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0" t="n"/>
      <c r="E88" s="271" t="n"/>
      <c r="F88" s="93" t="inlineStr">
        <is>
          <t>100 шт</t>
        </is>
      </c>
      <c r="G88" s="94" t="n">
        <v>3.03</v>
      </c>
      <c r="H88" s="95" t="n">
        <v>1</v>
      </c>
      <c r="I88" s="116" t="n">
        <v>3.03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0" t="n"/>
      <c r="E89" s="271" t="n"/>
      <c r="F89" s="99" t="n"/>
      <c r="G89" s="99" t="n"/>
      <c r="H89" s="99" t="n"/>
      <c r="I89" s="100" t="n"/>
      <c r="J89" s="101" t="n">
        <v>28.94</v>
      </c>
      <c r="K89" s="272" t="n">
        <v>1.2</v>
      </c>
      <c r="L89" s="101" t="n">
        <v>105.23</v>
      </c>
      <c r="M89" s="101" t="n">
        <v>71.26000000000001</v>
      </c>
      <c r="N89" s="103" t="n">
        <v>7498.69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0" t="n"/>
      <c r="E90" s="271" t="n"/>
      <c r="F90" s="99" t="n"/>
      <c r="G90" s="99" t="n"/>
      <c r="H90" s="99" t="n"/>
      <c r="I90" s="100" t="n"/>
      <c r="J90" s="101" t="n">
        <v>163.66</v>
      </c>
      <c r="K90" s="272" t="n">
        <v>1.2</v>
      </c>
      <c r="L90" s="101" t="n">
        <v>595.0700000000001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0" t="n"/>
      <c r="E91" s="271" t="n"/>
      <c r="F91" s="99" t="n"/>
      <c r="G91" s="99" t="n"/>
      <c r="H91" s="99" t="n"/>
      <c r="I91" s="100" t="n"/>
      <c r="J91" s="101" t="n">
        <v>28.62</v>
      </c>
      <c r="K91" s="272" t="n">
        <v>1.2</v>
      </c>
      <c r="L91" s="101" t="n">
        <v>104.06</v>
      </c>
      <c r="M91" s="101" t="n">
        <v>71.26000000000001</v>
      </c>
      <c r="N91" s="103" t="n">
        <v>7415.32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01" t="n">
        <v>3.71</v>
      </c>
      <c r="H92" s="272" t="n">
        <v>1.2</v>
      </c>
      <c r="I92" s="274" t="n">
        <v>13.48956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0" t="n"/>
      <c r="E93" s="271" t="n"/>
      <c r="F93" s="105" t="inlineStr">
        <is>
          <t>чел.-ч</t>
        </is>
      </c>
      <c r="G93" s="101" t="n">
        <v>2.12</v>
      </c>
      <c r="H93" s="272" t="n">
        <v>1.2</v>
      </c>
      <c r="I93" s="274" t="n">
        <v>7.70832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0" t="n"/>
      <c r="E94" s="271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700.3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0" t="n"/>
      <c r="E95" s="271" t="n"/>
      <c r="F95" s="99" t="n"/>
      <c r="G95" s="107" t="n"/>
      <c r="H95" s="107" t="n"/>
      <c r="I95" s="100" t="n"/>
      <c r="J95" s="100" t="n"/>
      <c r="K95" s="100" t="n"/>
      <c r="L95" s="101" t="n">
        <v>209.29</v>
      </c>
      <c r="M95" s="100" t="n"/>
      <c r="N95" s="103" t="n">
        <v>14914.01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186.27</v>
      </c>
      <c r="M96" s="100" t="n"/>
      <c r="N96" s="113" t="n">
        <v>13273.47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0" t="n"/>
      <c r="E97" s="271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85.81</v>
      </c>
      <c r="M97" s="100" t="n"/>
      <c r="N97" s="103" t="n">
        <v>6114.74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0" t="n"/>
      <c r="E98" s="271" t="n"/>
      <c r="F98" s="100" t="n"/>
      <c r="G98" s="107" t="n"/>
      <c r="H98" s="107" t="n"/>
      <c r="I98" s="114" t="n"/>
      <c r="J98" s="114" t="n"/>
      <c r="K98" s="114" t="n"/>
      <c r="L98" s="116" t="n">
        <v>972.38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0" t="n"/>
      <c r="E99" s="271" t="n"/>
      <c r="F99" s="93" t="inlineStr">
        <is>
          <t>100 шт</t>
        </is>
      </c>
      <c r="G99" s="94" t="n">
        <v>1.1</v>
      </c>
      <c r="H99" s="95" t="n">
        <v>1</v>
      </c>
      <c r="I99" s="277" t="n">
        <v>1.1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0" t="n"/>
      <c r="E100" s="271" t="n"/>
      <c r="F100" s="99" t="n"/>
      <c r="G100" s="99" t="n"/>
      <c r="H100" s="99" t="n"/>
      <c r="I100" s="100" t="n"/>
      <c r="J100" s="101" t="n">
        <v>201.24</v>
      </c>
      <c r="K100" s="272" t="n">
        <v>1.2</v>
      </c>
      <c r="L100" s="101" t="n">
        <v>265.64</v>
      </c>
      <c r="M100" s="101" t="n">
        <v>71.26000000000001</v>
      </c>
      <c r="N100" s="103" t="n">
        <v>18929.51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0" t="n"/>
      <c r="E101" s="271" t="n"/>
      <c r="F101" s="99" t="n"/>
      <c r="G101" s="99" t="n"/>
      <c r="H101" s="99" t="n"/>
      <c r="I101" s="100" t="n"/>
      <c r="J101" s="103" t="n">
        <v>1142.56</v>
      </c>
      <c r="K101" s="272" t="n">
        <v>1.2</v>
      </c>
      <c r="L101" s="103" t="n">
        <v>1508.18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0" t="n"/>
      <c r="E102" s="271" t="n"/>
      <c r="F102" s="99" t="n"/>
      <c r="G102" s="99" t="n"/>
      <c r="H102" s="99" t="n"/>
      <c r="I102" s="100" t="n"/>
      <c r="J102" s="101" t="n">
        <v>199.8</v>
      </c>
      <c r="K102" s="272" t="n">
        <v>1.2</v>
      </c>
      <c r="L102" s="101" t="n">
        <v>263.74</v>
      </c>
      <c r="M102" s="101" t="n">
        <v>71.26000000000001</v>
      </c>
      <c r="N102" s="103" t="n">
        <v>18794.11</v>
      </c>
    </row>
    <row r="103" ht="19.35" customHeight="1">
      <c r="A103" s="96" t="n"/>
      <c r="B103" s="104" t="n"/>
      <c r="C103" s="98" t="inlineStr">
        <is>
          <t>ЗТ</t>
        </is>
      </c>
      <c r="D103" s="270" t="n"/>
      <c r="E103" s="271" t="n"/>
      <c r="F103" s="105" t="inlineStr">
        <is>
          <t>чел.-ч</t>
        </is>
      </c>
      <c r="G103" s="275" t="n">
        <v>25.8</v>
      </c>
      <c r="H103" s="272" t="n">
        <v>1.2</v>
      </c>
      <c r="I103" s="273" t="n">
        <v>34.056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0" t="n"/>
      <c r="E104" s="271" t="n"/>
      <c r="F104" s="105" t="inlineStr">
        <is>
          <t>чел.-ч</t>
        </is>
      </c>
      <c r="G104" s="275" t="n">
        <v>14.8</v>
      </c>
      <c r="H104" s="272" t="n">
        <v>1.2</v>
      </c>
      <c r="I104" s="273" t="n">
        <v>19.536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0" t="n"/>
      <c r="E105" s="271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1773.82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0" t="n"/>
      <c r="E106" s="271" t="n"/>
      <c r="F106" s="99" t="n"/>
      <c r="G106" s="107" t="n"/>
      <c r="H106" s="107" t="n"/>
      <c r="I106" s="100" t="n"/>
      <c r="J106" s="100" t="n"/>
      <c r="K106" s="100" t="n"/>
      <c r="L106" s="101" t="n">
        <v>529.38</v>
      </c>
      <c r="M106" s="100" t="n"/>
      <c r="N106" s="103" t="n">
        <v>37723.62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0" t="n"/>
      <c r="E107" s="271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471.15</v>
      </c>
      <c r="M107" s="100" t="n"/>
      <c r="N107" s="113" t="n">
        <v>33574.02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0" t="n"/>
      <c r="E108" s="271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217.05</v>
      </c>
      <c r="M108" s="100" t="n"/>
      <c r="N108" s="103" t="n">
        <v>15466.68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0" t="n"/>
      <c r="E109" s="271" t="n"/>
      <c r="F109" s="100" t="n"/>
      <c r="G109" s="107" t="n"/>
      <c r="H109" s="107" t="n"/>
      <c r="I109" s="114" t="n"/>
      <c r="J109" s="114" t="n"/>
      <c r="K109" s="114" t="n"/>
      <c r="L109" s="115" t="n">
        <v>2462.02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0" t="n"/>
      <c r="E110" s="271" t="n"/>
      <c r="F110" s="93" t="inlineStr">
        <is>
          <t>100 шт</t>
        </is>
      </c>
      <c r="G110" s="94" t="n">
        <v>1.1</v>
      </c>
      <c r="H110" s="95" t="n">
        <v>1</v>
      </c>
      <c r="I110" s="277" t="n">
        <v>1.1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0" t="n"/>
      <c r="E111" s="271" t="n"/>
      <c r="F111" s="99" t="n"/>
      <c r="G111" s="99" t="n"/>
      <c r="H111" s="99" t="n"/>
      <c r="I111" s="100" t="n"/>
      <c r="J111" s="101" t="n">
        <v>58.34</v>
      </c>
      <c r="K111" s="272" t="n">
        <v>1.2</v>
      </c>
      <c r="L111" s="101" t="n">
        <v>77.01000000000001</v>
      </c>
      <c r="M111" s="101" t="n">
        <v>71.26000000000001</v>
      </c>
      <c r="N111" s="103" t="n">
        <v>5487.73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0" t="n"/>
      <c r="E112" s="271" t="n"/>
      <c r="F112" s="99" t="n"/>
      <c r="G112" s="99" t="n"/>
      <c r="H112" s="99" t="n"/>
      <c r="I112" s="100" t="n"/>
      <c r="J112" s="101" t="n">
        <v>330.42</v>
      </c>
      <c r="K112" s="272" t="n">
        <v>1.2</v>
      </c>
      <c r="L112" s="101" t="n">
        <v>436.15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0" t="n"/>
      <c r="E113" s="271" t="n"/>
      <c r="F113" s="99" t="n"/>
      <c r="G113" s="99" t="n"/>
      <c r="H113" s="99" t="n"/>
      <c r="I113" s="100" t="n"/>
      <c r="J113" s="101" t="n">
        <v>57.78</v>
      </c>
      <c r="K113" s="272" t="n">
        <v>1.2</v>
      </c>
      <c r="L113" s="101" t="n">
        <v>76.27</v>
      </c>
      <c r="M113" s="101" t="n">
        <v>71.26000000000001</v>
      </c>
      <c r="N113" s="103" t="n">
        <v>5435</v>
      </c>
    </row>
    <row r="114" ht="19.35" customHeight="1">
      <c r="A114" s="96" t="n"/>
      <c r="B114" s="104" t="n"/>
      <c r="C114" s="98" t="inlineStr">
        <is>
          <t>ЗТ</t>
        </is>
      </c>
      <c r="D114" s="270" t="n"/>
      <c r="E114" s="271" t="n"/>
      <c r="F114" s="105" t="inlineStr">
        <is>
          <t>чел.-ч</t>
        </is>
      </c>
      <c r="G114" s="101" t="n">
        <v>7.48</v>
      </c>
      <c r="H114" s="272" t="n">
        <v>1.2</v>
      </c>
      <c r="I114" s="276" t="n">
        <v>9.8736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0" t="n"/>
      <c r="E115" s="271" t="n"/>
      <c r="F115" s="105" t="inlineStr">
        <is>
          <t>чел.-ч</t>
        </is>
      </c>
      <c r="G115" s="101" t="n">
        <v>4.28</v>
      </c>
      <c r="H115" s="272" t="n">
        <v>1.2</v>
      </c>
      <c r="I115" s="276" t="n">
        <v>5.6496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0" t="n"/>
      <c r="E116" s="271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513.16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0" t="n"/>
      <c r="E117" s="271" t="n"/>
      <c r="F117" s="99" t="n"/>
      <c r="G117" s="107" t="n"/>
      <c r="H117" s="107" t="n"/>
      <c r="I117" s="100" t="n"/>
      <c r="J117" s="100" t="n"/>
      <c r="K117" s="100" t="n"/>
      <c r="L117" s="101" t="n">
        <v>153.28</v>
      </c>
      <c r="M117" s="100" t="n"/>
      <c r="N117" s="103" t="n">
        <v>10922.73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0" t="n"/>
      <c r="E118" s="271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136.42</v>
      </c>
      <c r="M118" s="100" t="n"/>
      <c r="N118" s="113" t="n">
        <v>9721.23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0" t="n"/>
      <c r="E119" s="271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62.84</v>
      </c>
      <c r="M119" s="100" t="n"/>
      <c r="N119" s="103" t="n">
        <v>4478.32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0" t="n"/>
      <c r="E120" s="271" t="n"/>
      <c r="F120" s="100" t="n"/>
      <c r="G120" s="107" t="n"/>
      <c r="H120" s="107" t="n"/>
      <c r="I120" s="114" t="n"/>
      <c r="J120" s="114" t="n"/>
      <c r="K120" s="114" t="n"/>
      <c r="L120" s="116" t="n">
        <v>712.42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0" t="n"/>
      <c r="E121" s="271" t="n"/>
      <c r="F121" s="93" t="inlineStr">
        <is>
          <t>100 шт</t>
        </is>
      </c>
      <c r="G121" s="94" t="n">
        <v>0.48</v>
      </c>
      <c r="H121" s="95" t="n">
        <v>1</v>
      </c>
      <c r="I121" s="116" t="n">
        <v>0.48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0" t="n"/>
      <c r="E122" s="271" t="n"/>
      <c r="F122" s="99" t="n"/>
      <c r="G122" s="99" t="n"/>
      <c r="H122" s="99" t="n"/>
      <c r="I122" s="100" t="n"/>
      <c r="J122" s="101" t="n">
        <v>326.82</v>
      </c>
      <c r="K122" s="272" t="n">
        <v>1.2</v>
      </c>
      <c r="L122" s="101" t="n">
        <v>188.25</v>
      </c>
      <c r="M122" s="101" t="n">
        <v>71.26000000000001</v>
      </c>
      <c r="N122" s="103" t="n">
        <v>13414.7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0" t="n"/>
      <c r="E123" s="271" t="n"/>
      <c r="F123" s="99" t="n"/>
      <c r="G123" s="99" t="n"/>
      <c r="H123" s="99" t="n"/>
      <c r="I123" s="100" t="n"/>
      <c r="J123" s="103" t="n">
        <v>1852.8</v>
      </c>
      <c r="K123" s="272" t="n">
        <v>1.2</v>
      </c>
      <c r="L123" s="103" t="n">
        <v>1067.21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0" t="n"/>
      <c r="E124" s="271" t="n"/>
      <c r="F124" s="99" t="n"/>
      <c r="G124" s="99" t="n"/>
      <c r="H124" s="99" t="n"/>
      <c r="I124" s="100" t="n"/>
      <c r="J124" s="101" t="n">
        <v>324</v>
      </c>
      <c r="K124" s="272" t="n">
        <v>1.2</v>
      </c>
      <c r="L124" s="101" t="n">
        <v>186.62</v>
      </c>
      <c r="M124" s="101" t="n">
        <v>71.26000000000001</v>
      </c>
      <c r="N124" s="103" t="n">
        <v>13298.54</v>
      </c>
    </row>
    <row r="125" ht="19.35" customHeight="1">
      <c r="A125" s="96" t="n"/>
      <c r="B125" s="104" t="n"/>
      <c r="C125" s="98" t="inlineStr">
        <is>
          <t>ЗТ</t>
        </is>
      </c>
      <c r="D125" s="270" t="n"/>
      <c r="E125" s="271" t="n"/>
      <c r="F125" s="105" t="inlineStr">
        <is>
          <t>чел.-ч</t>
        </is>
      </c>
      <c r="G125" s="275" t="n">
        <v>41.9</v>
      </c>
      <c r="H125" s="272" t="n">
        <v>1.2</v>
      </c>
      <c r="I125" s="276" t="n">
        <v>24.1344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0" t="n"/>
      <c r="E126" s="271" t="n"/>
      <c r="F126" s="105" t="inlineStr">
        <is>
          <t>чел.-ч</t>
        </is>
      </c>
      <c r="G126" s="120" t="n">
        <v>24</v>
      </c>
      <c r="H126" s="272" t="n">
        <v>1.2</v>
      </c>
      <c r="I126" s="273" t="n">
        <v>13.824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0" t="n"/>
      <c r="E127" s="271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1255.46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0" t="n"/>
      <c r="E128" s="271" t="n"/>
      <c r="F128" s="99" t="n"/>
      <c r="G128" s="107" t="n"/>
      <c r="H128" s="107" t="n"/>
      <c r="I128" s="100" t="n"/>
      <c r="J128" s="100" t="n"/>
      <c r="K128" s="100" t="n"/>
      <c r="L128" s="101" t="n">
        <v>374.87</v>
      </c>
      <c r="M128" s="100" t="n"/>
      <c r="N128" s="103" t="n">
        <v>26713.24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0" t="n"/>
      <c r="E129" s="271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333.63</v>
      </c>
      <c r="M129" s="100" t="n"/>
      <c r="N129" s="113" t="n">
        <v>23774.78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0" t="n"/>
      <c r="E130" s="271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153.7</v>
      </c>
      <c r="M130" s="100" t="n"/>
      <c r="N130" s="103" t="n">
        <v>10952.43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0" t="n"/>
      <c r="E131" s="271" t="n"/>
      <c r="F131" s="100" t="n"/>
      <c r="G131" s="107" t="n"/>
      <c r="H131" s="107" t="n"/>
      <c r="I131" s="114" t="n"/>
      <c r="J131" s="114" t="n"/>
      <c r="K131" s="114" t="n"/>
      <c r="L131" s="115" t="n">
        <v>1742.79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0" t="n"/>
      <c r="E132" s="271" t="n"/>
      <c r="F132" s="93" t="inlineStr">
        <is>
          <t>100 шт</t>
        </is>
      </c>
      <c r="G132" s="94" t="n">
        <v>0.48</v>
      </c>
      <c r="H132" s="95" t="n">
        <v>1</v>
      </c>
      <c r="I132" s="116" t="n">
        <v>0.48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0" t="n"/>
      <c r="E133" s="271" t="n"/>
      <c r="F133" s="99" t="n"/>
      <c r="G133" s="99" t="n"/>
      <c r="H133" s="99" t="n"/>
      <c r="I133" s="100" t="n"/>
      <c r="J133" s="101" t="n">
        <v>93.59999999999999</v>
      </c>
      <c r="K133" s="272" t="n">
        <v>1.2</v>
      </c>
      <c r="L133" s="101" t="n">
        <v>53.91</v>
      </c>
      <c r="M133" s="101" t="n">
        <v>71.26000000000001</v>
      </c>
      <c r="N133" s="103" t="n">
        <v>3841.63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0" t="n"/>
      <c r="E134" s="271" t="n"/>
      <c r="F134" s="99" t="n"/>
      <c r="G134" s="99" t="n"/>
      <c r="H134" s="99" t="n"/>
      <c r="I134" s="100" t="n"/>
      <c r="J134" s="101" t="n">
        <v>531.14</v>
      </c>
      <c r="K134" s="272" t="n">
        <v>1.2</v>
      </c>
      <c r="L134" s="101" t="n">
        <v>305.94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0" t="n"/>
      <c r="E135" s="271" t="n"/>
      <c r="F135" s="99" t="n"/>
      <c r="G135" s="99" t="n"/>
      <c r="H135" s="99" t="n"/>
      <c r="I135" s="100" t="n"/>
      <c r="J135" s="101" t="n">
        <v>92.88</v>
      </c>
      <c r="K135" s="272" t="n">
        <v>1.2</v>
      </c>
      <c r="L135" s="101" t="n">
        <v>53.5</v>
      </c>
      <c r="M135" s="101" t="n">
        <v>71.26000000000001</v>
      </c>
      <c r="N135" s="103" t="n">
        <v>3812.41</v>
      </c>
    </row>
    <row r="136" ht="19.35" customHeight="1">
      <c r="A136" s="96" t="n"/>
      <c r="B136" s="104" t="n"/>
      <c r="C136" s="98" t="inlineStr">
        <is>
          <t>ЗТ</t>
        </is>
      </c>
      <c r="D136" s="270" t="n"/>
      <c r="E136" s="271" t="n"/>
      <c r="F136" s="105" t="inlineStr">
        <is>
          <t>чел.-ч</t>
        </is>
      </c>
      <c r="G136" s="120" t="n">
        <v>12</v>
      </c>
      <c r="H136" s="272" t="n">
        <v>1.2</v>
      </c>
      <c r="I136" s="273" t="n">
        <v>6.912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0" t="n"/>
      <c r="E137" s="271" t="n"/>
      <c r="F137" s="105" t="inlineStr">
        <is>
          <t>чел.-ч</t>
        </is>
      </c>
      <c r="G137" s="101" t="n">
        <v>6.88</v>
      </c>
      <c r="H137" s="272" t="n">
        <v>1.2</v>
      </c>
      <c r="I137" s="274" t="n">
        <v>3.96288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0" t="n"/>
      <c r="E138" s="271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359.85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0" t="n"/>
      <c r="E139" s="271" t="n"/>
      <c r="F139" s="99" t="n"/>
      <c r="G139" s="107" t="n"/>
      <c r="H139" s="107" t="n"/>
      <c r="I139" s="100" t="n"/>
      <c r="J139" s="100" t="n"/>
      <c r="K139" s="100" t="n"/>
      <c r="L139" s="101" t="n">
        <v>107.41</v>
      </c>
      <c r="M139" s="100" t="n"/>
      <c r="N139" s="103" t="n">
        <v>7654.04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0" t="n"/>
      <c r="E140" s="271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95.59</v>
      </c>
      <c r="M140" s="100" t="n"/>
      <c r="N140" s="113" t="n">
        <v>6812.1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0" t="n"/>
      <c r="E141" s="271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44.04</v>
      </c>
      <c r="M141" s="100" t="n"/>
      <c r="N141" s="103" t="n">
        <v>3138.16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0" t="n"/>
      <c r="E142" s="271" t="n"/>
      <c r="F142" s="100" t="n"/>
      <c r="G142" s="107" t="n"/>
      <c r="H142" s="107" t="n"/>
      <c r="I142" s="114" t="n"/>
      <c r="J142" s="114" t="n"/>
      <c r="K142" s="114" t="n"/>
      <c r="L142" s="116" t="n">
        <v>499.48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24285.9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13495.24</v>
      </c>
      <c r="M144" s="129" t="n"/>
      <c r="N144" s="128" t="n">
        <v>644934.64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7199.55</v>
      </c>
      <c r="M146" s="129" t="n"/>
      <c r="N146" s="128" t="n">
        <v>513039.93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6295.69</v>
      </c>
      <c r="M147" s="129" t="n"/>
      <c r="N147" s="128" t="n">
        <v>131894.71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6295.69</v>
      </c>
      <c r="M149" s="129" t="n"/>
      <c r="N149" s="128" t="n">
        <v>131894.71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1100.95</v>
      </c>
      <c r="M151" s="129" t="n"/>
      <c r="N151" s="128" t="n">
        <v>78453.7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8300.5</v>
      </c>
      <c r="M152" s="129" t="n"/>
      <c r="N152" s="128" t="n">
        <v>591493.63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7387.44</v>
      </c>
      <c r="M153" s="129" t="n"/>
      <c r="N153" s="128" t="n">
        <v>526429.34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3403.22</v>
      </c>
      <c r="M154" s="129" t="n"/>
      <c r="N154" s="128" t="n">
        <v>242512.38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24285.9</v>
      </c>
      <c r="M155" s="134" t="n"/>
      <c r="N155" s="123" t="n">
        <v>1413876.36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852.08832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81.55043999999999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24285.9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24285.9</v>
      </c>
      <c r="M161" s="129" t="n"/>
      <c r="N161" s="128" t="n">
        <v>1413876.36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13495.24</v>
      </c>
      <c r="M163" s="129" t="n"/>
      <c r="N163" s="128" t="n">
        <v>644934.64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7199.55</v>
      </c>
      <c r="M165" s="129" t="n"/>
      <c r="N165" s="128" t="n">
        <v>513039.93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6295.69</v>
      </c>
      <c r="M166" s="129" t="n"/>
      <c r="N166" s="128" t="n">
        <v>131894.71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6295.69</v>
      </c>
      <c r="M167" s="129" t="n"/>
      <c r="N167" s="128" t="n">
        <v>131894.71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1100.95</v>
      </c>
      <c r="M168" s="129" t="n"/>
      <c r="N168" s="128" t="n">
        <v>78453.7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8300.5</v>
      </c>
      <c r="M169" s="129" t="n"/>
      <c r="N169" s="128" t="n">
        <v>591493.63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7387.44</v>
      </c>
      <c r="M170" s="129" t="n"/>
      <c r="N170" s="128" t="n">
        <v>526429.34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3403.22</v>
      </c>
      <c r="M171" s="129" t="n"/>
      <c r="N171" s="128" t="n">
        <v>242512.38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24285.9</v>
      </c>
      <c r="M172" s="124" t="n"/>
      <c r="N172" s="123" t="n">
        <v>1413876.36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13495.24</v>
      </c>
      <c r="M173" s="129" t="n"/>
      <c r="N173" s="128" t="n">
        <v>644934.64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7199.55</v>
      </c>
      <c r="M175" s="129" t="n"/>
      <c r="N175" s="128" t="n">
        <v>513039.93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6295.69</v>
      </c>
      <c r="M176" s="129" t="n"/>
      <c r="N176" s="128" t="n">
        <v>131894.71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6295.69</v>
      </c>
      <c r="M177" s="129" t="n"/>
      <c r="N177" s="128" t="n">
        <v>131894.71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1100.95</v>
      </c>
      <c r="M178" s="129" t="n"/>
      <c r="N178" s="128" t="n">
        <v>78453.7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8300.5</v>
      </c>
      <c r="M179" s="129" t="n"/>
      <c r="N179" s="128" t="n">
        <v>591493.63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7387.44</v>
      </c>
      <c r="M180" s="129" t="n"/>
      <c r="N180" s="128" t="n">
        <v>526429.34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3403.22</v>
      </c>
      <c r="M181" s="129" t="n"/>
      <c r="N181" s="128" t="n">
        <v>242512.38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852.08832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81.55043999999999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02-26-04</t>
        </is>
      </c>
    </row>
    <row r="25" ht="19.35" customHeight="1">
      <c r="A25" s="56" t="inlineStr">
        <is>
          <t>26 ВЛ 220 Амурская - Шимановск-т с отпайкой на ПС Ледяная-т. Свободненского уч. л-ва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60.96</v>
      </c>
      <c r="M31" s="65" t="n">
        <v>0.86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140.21</v>
      </c>
      <c r="E32" s="72" t="inlineStr">
        <is>
          <t>(</t>
        </is>
      </c>
      <c r="F32" s="71" t="n">
        <v>1.97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102.09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140.21</v>
      </c>
      <c r="E34" s="72" t="inlineStr">
        <is>
          <t>(</t>
        </is>
      </c>
      <c r="F34" s="78" t="n">
        <v>1.97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2-19,25-32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3.03</v>
      </c>
      <c r="H44" s="95" t="n">
        <v>1</v>
      </c>
      <c r="I44" s="116" t="n">
        <v>3.03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326.63</v>
      </c>
      <c r="M46" s="101" t="n">
        <v>71.26000000000001</v>
      </c>
      <c r="N46" s="103" t="n">
        <v>23275.65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4" t="n">
        <v>38.97792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326.63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1" t="n">
        <v>326.63</v>
      </c>
      <c r="M49" s="100" t="n"/>
      <c r="N49" s="103" t="n">
        <v>23275.65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290.7</v>
      </c>
      <c r="M50" s="100" t="n"/>
      <c r="N50" s="113" t="n">
        <v>20715.33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133.92</v>
      </c>
      <c r="M51" s="100" t="n"/>
      <c r="N51" s="103" t="n">
        <v>9543.02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6" t="n">
        <v>751.25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1.1</v>
      </c>
      <c r="H53" s="95" t="n">
        <v>1</v>
      </c>
      <c r="I53" s="277" t="n">
        <v>1.1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341.58</v>
      </c>
      <c r="M55" s="101" t="n">
        <v>71.26000000000001</v>
      </c>
      <c r="N55" s="103" t="n">
        <v>24340.99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6" t="n">
        <v>40.7616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341.58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1" t="n">
        <v>341.58</v>
      </c>
      <c r="M58" s="100" t="n"/>
      <c r="N58" s="103" t="n">
        <v>24340.99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304.01</v>
      </c>
      <c r="M59" s="100" t="n"/>
      <c r="N59" s="113" t="n">
        <v>21663.48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140.05</v>
      </c>
      <c r="M60" s="100" t="n"/>
      <c r="N60" s="103" t="n">
        <v>9979.809999999999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6" t="n">
        <v>785.64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0.48</v>
      </c>
      <c r="H62" s="95" t="n">
        <v>1</v>
      </c>
      <c r="I62" s="116" t="n">
        <v>0.48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187.28</v>
      </c>
      <c r="M64" s="101" t="n">
        <v>71.26000000000001</v>
      </c>
      <c r="N64" s="103" t="n">
        <v>13345.57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6" t="n">
        <v>22.3488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187.28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1" t="n">
        <v>187.28</v>
      </c>
      <c r="M67" s="100" t="n"/>
      <c r="N67" s="103" t="n">
        <v>13345.57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166.68</v>
      </c>
      <c r="M68" s="100" t="n"/>
      <c r="N68" s="113" t="n">
        <v>11877.56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76.78</v>
      </c>
      <c r="M69" s="100" t="n"/>
      <c r="N69" s="103" t="n">
        <v>5471.68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6" t="n">
        <v>430.74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1967.63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855.49</v>
      </c>
      <c r="M72" s="129" t="n"/>
      <c r="N72" s="128" t="n">
        <v>60962.21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855.49</v>
      </c>
      <c r="M74" s="129" t="n"/>
      <c r="N74" s="128" t="n">
        <v>60962.21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855.49</v>
      </c>
      <c r="M80" s="129" t="n"/>
      <c r="N80" s="128" t="n">
        <v>60962.21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761.39</v>
      </c>
      <c r="M81" s="129" t="n"/>
      <c r="N81" s="128" t="n">
        <v>54256.37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350.75</v>
      </c>
      <c r="M82" s="129" t="n"/>
      <c r="N82" s="128" t="n">
        <v>24994.51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1967.63</v>
      </c>
      <c r="M83" s="134" t="n"/>
      <c r="N83" s="123" t="n">
        <v>140213.09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102.08832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1967.63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1967.63</v>
      </c>
      <c r="M89" s="129" t="n"/>
      <c r="N89" s="128" t="n">
        <v>140213.09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855.49</v>
      </c>
      <c r="M91" s="129" t="n"/>
      <c r="N91" s="128" t="n">
        <v>60962.21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855.49</v>
      </c>
      <c r="M93" s="129" t="n"/>
      <c r="N93" s="128" t="n">
        <v>60962.21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855.49</v>
      </c>
      <c r="M97" s="129" t="n"/>
      <c r="N97" s="128" t="n">
        <v>60962.21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761.39</v>
      </c>
      <c r="M98" s="129" t="n"/>
      <c r="N98" s="128" t="n">
        <v>54256.37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350.75</v>
      </c>
      <c r="M99" s="129" t="n"/>
      <c r="N99" s="128" t="n">
        <v>24994.51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1967.63</v>
      </c>
      <c r="M100" s="124" t="n"/>
      <c r="N100" s="123" t="n">
        <v>140213.09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855.49</v>
      </c>
      <c r="M101" s="129" t="n"/>
      <c r="N101" s="128" t="n">
        <v>60962.21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855.49</v>
      </c>
      <c r="M103" s="129" t="n"/>
      <c r="N103" s="128" t="n">
        <v>60962.21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855.49</v>
      </c>
      <c r="M107" s="129" t="n"/>
      <c r="N107" s="128" t="n">
        <v>60962.21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761.39</v>
      </c>
      <c r="M108" s="129" t="n"/>
      <c r="N108" s="128" t="n">
        <v>54256.37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350.75</v>
      </c>
      <c r="M109" s="129" t="n"/>
      <c r="N109" s="128" t="n">
        <v>24994.51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102.08832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02-26-05</t>
        </is>
      </c>
    </row>
    <row r="25" ht="19.35" customHeight="1">
      <c r="A25" s="56" t="inlineStr">
        <is>
          <t>26 ВЛ 220 Амурская - Шимановск-т с отпайкой на ПС Ледяная-т.  Свободненский р-он Дмитриевский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985.86</v>
      </c>
      <c r="M31" s="65" t="n">
        <v>13.83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2709.35</v>
      </c>
      <c r="E32" s="72" t="inlineStr">
        <is>
          <t>(</t>
        </is>
      </c>
      <c r="F32" s="71" t="n">
        <v>46.42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1637.03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154.07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2709.35</v>
      </c>
      <c r="E34" s="72" t="inlineStr">
        <is>
          <t>(</t>
        </is>
      </c>
      <c r="F34" s="78" t="n">
        <v>46.42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243</v>
      </c>
      <c r="H44" s="95" t="n">
        <v>1</v>
      </c>
      <c r="I44" s="95" t="n">
        <v>243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11019.56</v>
      </c>
      <c r="M45" s="101" t="n">
        <v>71.26000000000001</v>
      </c>
      <c r="N45" s="103" t="n">
        <v>785253.85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8" t="n">
        <v>1291.788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11019.56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11019.56</v>
      </c>
      <c r="M48" s="100" t="n"/>
      <c r="N48" s="103" t="n">
        <v>785253.85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9807.41</v>
      </c>
      <c r="M49" s="100" t="n"/>
      <c r="N49" s="113" t="n">
        <v>698875.9300000001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4518.02</v>
      </c>
      <c r="M50" s="100" t="n"/>
      <c r="N50" s="103" t="n">
        <v>321954.08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25344.99</v>
      </c>
      <c r="M51" s="114" t="n"/>
      <c r="N51" s="94" t="n"/>
    </row>
    <row r="52" ht="19.35" customHeight="1">
      <c r="A52" s="90" t="inlineStr">
        <is>
          <t>Пролет 47-68,96-126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5.42</v>
      </c>
      <c r="H53" s="95" t="n">
        <v>1</v>
      </c>
      <c r="I53" s="116" t="n">
        <v>5.42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318.5</v>
      </c>
      <c r="M54" s="101" t="n">
        <v>71.26000000000001</v>
      </c>
      <c r="N54" s="103" t="n">
        <v>22696.31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4" t="n">
        <v>33.88584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318.5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318.5</v>
      </c>
      <c r="M57" s="100" t="n"/>
      <c r="N57" s="103" t="n">
        <v>22696.31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283.47</v>
      </c>
      <c r="M58" s="100" t="n"/>
      <c r="N58" s="113" t="n">
        <v>20199.72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130.59</v>
      </c>
      <c r="M59" s="100" t="n"/>
      <c r="N59" s="103" t="n">
        <v>9305.49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6" t="n">
        <v>732.5599999999999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1.94</v>
      </c>
      <c r="H61" s="95" t="n">
        <v>1</v>
      </c>
      <c r="I61" s="116" t="n">
        <v>1.94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221.02</v>
      </c>
      <c r="M62" s="101" t="n">
        <v>71.26000000000001</v>
      </c>
      <c r="N62" s="103" t="n">
        <v>15749.89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6" t="n">
        <v>23.5128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221.02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221.02</v>
      </c>
      <c r="M65" s="100" t="n"/>
      <c r="N65" s="103" t="n">
        <v>15749.89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196.71</v>
      </c>
      <c r="M66" s="100" t="n"/>
      <c r="N66" s="113" t="n">
        <v>14017.4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90.62</v>
      </c>
      <c r="M67" s="100" t="n"/>
      <c r="N67" s="103" t="n">
        <v>6457.45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6" t="n">
        <v>508.35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0.87</v>
      </c>
      <c r="H69" s="95" t="n">
        <v>1</v>
      </c>
      <c r="I69" s="116" t="n">
        <v>0.87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131.5</v>
      </c>
      <c r="M70" s="101" t="n">
        <v>71.26000000000001</v>
      </c>
      <c r="N70" s="103" t="n">
        <v>9370.690000000001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6" t="n">
        <v>13.9896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131.5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131.5</v>
      </c>
      <c r="M73" s="100" t="n"/>
      <c r="N73" s="103" t="n">
        <v>9370.690000000001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117.04</v>
      </c>
      <c r="M74" s="100" t="n"/>
      <c r="N74" s="113" t="n">
        <v>8339.91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53.92</v>
      </c>
      <c r="M75" s="100" t="n"/>
      <c r="N75" s="103" t="n">
        <v>3841.98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302.46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0.31</v>
      </c>
      <c r="H77" s="95" t="n">
        <v>1</v>
      </c>
      <c r="I77" s="116" t="n">
        <v>0.31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22.03</v>
      </c>
      <c r="M78" s="101" t="n">
        <v>71.26000000000001</v>
      </c>
      <c r="N78" s="103" t="n">
        <v>1569.86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5" t="n">
        <v>6.3</v>
      </c>
      <c r="H79" s="272" t="n">
        <v>1.2</v>
      </c>
      <c r="I79" s="276" t="n">
        <v>2.3436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22.03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0" t="n"/>
      <c r="E81" s="271" t="n"/>
      <c r="F81" s="99" t="n"/>
      <c r="G81" s="107" t="n"/>
      <c r="H81" s="107" t="n"/>
      <c r="I81" s="100" t="n"/>
      <c r="J81" s="100" t="n"/>
      <c r="K81" s="100" t="n"/>
      <c r="L81" s="101" t="n">
        <v>22.03</v>
      </c>
      <c r="M81" s="100" t="n"/>
      <c r="N81" s="103" t="n">
        <v>1569.86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19.61</v>
      </c>
      <c r="M82" s="100" t="n"/>
      <c r="N82" s="113" t="n">
        <v>1397.18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9.029999999999999</v>
      </c>
      <c r="M83" s="100" t="n"/>
      <c r="N83" s="101" t="n">
        <v>643.64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0" t="n"/>
      <c r="E84" s="271" t="n"/>
      <c r="F84" s="100" t="n"/>
      <c r="G84" s="107" t="n"/>
      <c r="H84" s="107" t="n"/>
      <c r="I84" s="114" t="n"/>
      <c r="J84" s="114" t="n"/>
      <c r="K84" s="114" t="n"/>
      <c r="L84" s="116" t="n">
        <v>50.67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0.13</v>
      </c>
      <c r="H85" s="95" t="n">
        <v>1</v>
      </c>
      <c r="I85" s="116" t="n">
        <v>0.13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18.04</v>
      </c>
      <c r="M86" s="101" t="n">
        <v>71.26000000000001</v>
      </c>
      <c r="N86" s="103" t="n">
        <v>1285.53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5" t="n">
        <v>12.3</v>
      </c>
      <c r="H87" s="272" t="n">
        <v>1.2</v>
      </c>
      <c r="I87" s="276" t="n">
        <v>1.9188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18.04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0" t="n"/>
      <c r="E89" s="271" t="n"/>
      <c r="F89" s="99" t="n"/>
      <c r="G89" s="107" t="n"/>
      <c r="H89" s="107" t="n"/>
      <c r="I89" s="100" t="n"/>
      <c r="J89" s="100" t="n"/>
      <c r="K89" s="100" t="n"/>
      <c r="L89" s="101" t="n">
        <v>18.04</v>
      </c>
      <c r="M89" s="100" t="n"/>
      <c r="N89" s="103" t="n">
        <v>1285.53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16.06</v>
      </c>
      <c r="M90" s="100" t="n"/>
      <c r="N90" s="113" t="n">
        <v>1144.12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7.4</v>
      </c>
      <c r="M91" s="100" t="n"/>
      <c r="N91" s="101" t="n">
        <v>527.0700000000001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0" t="n"/>
      <c r="E92" s="271" t="n"/>
      <c r="F92" s="100" t="n"/>
      <c r="G92" s="107" t="n"/>
      <c r="H92" s="107" t="n"/>
      <c r="I92" s="114" t="n"/>
      <c r="J92" s="114" t="n"/>
      <c r="K92" s="114" t="n"/>
      <c r="L92" s="116" t="n">
        <v>41.5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0.04</v>
      </c>
      <c r="H93" s="95" t="n">
        <v>1</v>
      </c>
      <c r="I93" s="116" t="n">
        <v>0.04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7.4</v>
      </c>
      <c r="M94" s="101" t="n">
        <v>71.26000000000001</v>
      </c>
      <c r="N94" s="101" t="n">
        <v>527.3200000000001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5" t="n">
        <v>16.4</v>
      </c>
      <c r="H95" s="272" t="n">
        <v>1.2</v>
      </c>
      <c r="I95" s="276" t="n">
        <v>0.7872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7.4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0" t="n"/>
      <c r="E97" s="271" t="n"/>
      <c r="F97" s="99" t="n"/>
      <c r="G97" s="107" t="n"/>
      <c r="H97" s="107" t="n"/>
      <c r="I97" s="100" t="n"/>
      <c r="J97" s="100" t="n"/>
      <c r="K97" s="100" t="n"/>
      <c r="L97" s="101" t="n">
        <v>7.4</v>
      </c>
      <c r="M97" s="100" t="n"/>
      <c r="N97" s="101" t="n">
        <v>527.3200000000001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6.59</v>
      </c>
      <c r="M98" s="100" t="n"/>
      <c r="N98" s="151" t="n">
        <v>469.31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3.03</v>
      </c>
      <c r="M99" s="100" t="n"/>
      <c r="N99" s="101" t="n">
        <v>216.2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0" t="n"/>
      <c r="E100" s="271" t="n"/>
      <c r="F100" s="100" t="n"/>
      <c r="G100" s="107" t="n"/>
      <c r="H100" s="107" t="n"/>
      <c r="I100" s="114" t="n"/>
      <c r="J100" s="114" t="n"/>
      <c r="K100" s="114" t="n"/>
      <c r="L100" s="116" t="n">
        <v>17.02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5.73</v>
      </c>
      <c r="H101" s="95" t="n">
        <v>1</v>
      </c>
      <c r="I101" s="116" t="n">
        <v>5.73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1" t="n">
        <v>793.77</v>
      </c>
      <c r="M102" s="101" t="n">
        <v>71.26000000000001</v>
      </c>
      <c r="N102" s="103" t="n">
        <v>56564.05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3" t="n">
        <v>4506.74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1" t="n">
        <v>788.13</v>
      </c>
      <c r="M104" s="101" t="n">
        <v>71.26000000000001</v>
      </c>
      <c r="N104" s="103" t="n">
        <v>56162.14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5" t="n">
        <v>14.8</v>
      </c>
      <c r="H105" s="272" t="n">
        <v>1.2</v>
      </c>
      <c r="I105" s="276" t="n">
        <v>101.7648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4" t="n">
        <v>58.37724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5300.51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0" t="n"/>
      <c r="E108" s="271" t="n"/>
      <c r="F108" s="99" t="n"/>
      <c r="G108" s="107" t="n"/>
      <c r="H108" s="107" t="n"/>
      <c r="I108" s="100" t="n"/>
      <c r="J108" s="100" t="n"/>
      <c r="K108" s="100" t="n"/>
      <c r="L108" s="103" t="n">
        <v>1581.9</v>
      </c>
      <c r="M108" s="100" t="n"/>
      <c r="N108" s="103" t="n">
        <v>112726.19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1407.89</v>
      </c>
      <c r="M109" s="100" t="n"/>
      <c r="N109" s="113" t="n">
        <v>100326.31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648.58</v>
      </c>
      <c r="M110" s="100" t="n"/>
      <c r="N110" s="103" t="n">
        <v>46217.74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0" t="n"/>
      <c r="E111" s="271" t="n"/>
      <c r="F111" s="100" t="n"/>
      <c r="G111" s="107" t="n"/>
      <c r="H111" s="107" t="n"/>
      <c r="I111" s="114" t="n"/>
      <c r="J111" s="114" t="n"/>
      <c r="K111" s="114" t="n"/>
      <c r="L111" s="115" t="n">
        <v>7356.98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5.73</v>
      </c>
      <c r="H112" s="95" t="n">
        <v>1</v>
      </c>
      <c r="I112" s="116" t="n">
        <v>5.73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198.99</v>
      </c>
      <c r="M113" s="101" t="n">
        <v>71.26000000000001</v>
      </c>
      <c r="N113" s="103" t="n">
        <v>14180.03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3" t="n">
        <v>1125.33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196.79</v>
      </c>
      <c r="M115" s="101" t="n">
        <v>71.26000000000001</v>
      </c>
      <c r="N115" s="103" t="n">
        <v>14023.26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4" t="n">
        <v>25.50996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4" t="n">
        <v>14.57712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1324.32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0" t="n"/>
      <c r="E119" s="271" t="n"/>
      <c r="F119" s="99" t="n"/>
      <c r="G119" s="107" t="n"/>
      <c r="H119" s="107" t="n"/>
      <c r="I119" s="100" t="n"/>
      <c r="J119" s="100" t="n"/>
      <c r="K119" s="100" t="n"/>
      <c r="L119" s="101" t="n">
        <v>395.78</v>
      </c>
      <c r="M119" s="100" t="n"/>
      <c r="N119" s="103" t="n">
        <v>28203.29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352.24</v>
      </c>
      <c r="M120" s="100" t="n"/>
      <c r="N120" s="113" t="n">
        <v>25100.93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162.27</v>
      </c>
      <c r="M121" s="100" t="n"/>
      <c r="N121" s="103" t="n">
        <v>11563.35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0" t="n"/>
      <c r="E122" s="271" t="n"/>
      <c r="F122" s="100" t="n"/>
      <c r="G122" s="107" t="n"/>
      <c r="H122" s="107" t="n"/>
      <c r="I122" s="114" t="n"/>
      <c r="J122" s="114" t="n"/>
      <c r="K122" s="114" t="n"/>
      <c r="L122" s="115" t="n">
        <v>1838.83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2.07</v>
      </c>
      <c r="H123" s="95" t="n">
        <v>1</v>
      </c>
      <c r="I123" s="116" t="n">
        <v>2.07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1" t="n">
        <v>499.88</v>
      </c>
      <c r="M124" s="101" t="n">
        <v>71.26000000000001</v>
      </c>
      <c r="N124" s="103" t="n">
        <v>35621.45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3" t="n">
        <v>2838.12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1" t="n">
        <v>496.3</v>
      </c>
      <c r="M126" s="101" t="n">
        <v>71.26000000000001</v>
      </c>
      <c r="N126" s="103" t="n">
        <v>35366.34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5" t="n">
        <v>25.8</v>
      </c>
      <c r="H127" s="272" t="n">
        <v>1.2</v>
      </c>
      <c r="I127" s="276" t="n">
        <v>64.0872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5" t="n">
        <v>14.8</v>
      </c>
      <c r="H128" s="272" t="n">
        <v>1.2</v>
      </c>
      <c r="I128" s="276" t="n">
        <v>36.7632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3338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0" t="n"/>
      <c r="E130" s="271" t="n"/>
      <c r="F130" s="99" t="n"/>
      <c r="G130" s="107" t="n"/>
      <c r="H130" s="107" t="n"/>
      <c r="I130" s="100" t="n"/>
      <c r="J130" s="100" t="n"/>
      <c r="K130" s="100" t="n"/>
      <c r="L130" s="101" t="n">
        <v>996.1799999999999</v>
      </c>
      <c r="M130" s="100" t="n"/>
      <c r="N130" s="103" t="n">
        <v>70987.78999999999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886.6</v>
      </c>
      <c r="M131" s="100" t="n"/>
      <c r="N131" s="113" t="n">
        <v>63179.13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408.43</v>
      </c>
      <c r="M132" s="100" t="n"/>
      <c r="N132" s="103" t="n">
        <v>29104.99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0" t="n"/>
      <c r="E133" s="271" t="n"/>
      <c r="F133" s="100" t="n"/>
      <c r="G133" s="107" t="n"/>
      <c r="H133" s="107" t="n"/>
      <c r="I133" s="114" t="n"/>
      <c r="J133" s="114" t="n"/>
      <c r="K133" s="114" t="n"/>
      <c r="L133" s="115" t="n">
        <v>4633.03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2.07</v>
      </c>
      <c r="H134" s="95" t="n">
        <v>1</v>
      </c>
      <c r="I134" s="116" t="n">
        <v>2.07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144.92</v>
      </c>
      <c r="M135" s="101" t="n">
        <v>71.26000000000001</v>
      </c>
      <c r="N135" s="103" t="n">
        <v>10327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1" t="n">
        <v>820.76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143.53</v>
      </c>
      <c r="M137" s="101" t="n">
        <v>71.26000000000001</v>
      </c>
      <c r="N137" s="103" t="n">
        <v>10227.95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4" t="n">
        <v>18.58032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4" t="n">
        <v>10.63152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965.6799999999999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0" t="n"/>
      <c r="E141" s="271" t="n"/>
      <c r="F141" s="99" t="n"/>
      <c r="G141" s="107" t="n"/>
      <c r="H141" s="107" t="n"/>
      <c r="I141" s="100" t="n"/>
      <c r="J141" s="100" t="n"/>
      <c r="K141" s="100" t="n"/>
      <c r="L141" s="101" t="n">
        <v>288.45</v>
      </c>
      <c r="M141" s="100" t="n"/>
      <c r="N141" s="103" t="n">
        <v>20554.95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256.72</v>
      </c>
      <c r="M142" s="100" t="n"/>
      <c r="N142" s="113" t="n">
        <v>18293.91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118.26</v>
      </c>
      <c r="M143" s="100" t="n"/>
      <c r="N143" s="103" t="n">
        <v>8427.530000000001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0" t="n"/>
      <c r="E144" s="271" t="n"/>
      <c r="F144" s="100" t="n"/>
      <c r="G144" s="107" t="n"/>
      <c r="H144" s="107" t="n"/>
      <c r="I144" s="114" t="n"/>
      <c r="J144" s="114" t="n"/>
      <c r="K144" s="114" t="n"/>
      <c r="L144" s="115" t="n">
        <v>1340.66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0.91</v>
      </c>
      <c r="H145" s="95" t="n">
        <v>1</v>
      </c>
      <c r="I145" s="116" t="n">
        <v>0.91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1" t="n">
        <v>356.89</v>
      </c>
      <c r="M146" s="101" t="n">
        <v>71.26000000000001</v>
      </c>
      <c r="N146" s="103" t="n">
        <v>25431.98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3" t="n">
        <v>2023.26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1" t="n">
        <v>353.81</v>
      </c>
      <c r="M148" s="101" t="n">
        <v>71.26000000000001</v>
      </c>
      <c r="N148" s="103" t="n">
        <v>25212.5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5" t="n">
        <v>41.9</v>
      </c>
      <c r="H149" s="272" t="n">
        <v>1.2</v>
      </c>
      <c r="I149" s="276" t="n">
        <v>45.7548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0" t="n">
        <v>24</v>
      </c>
      <c r="H150" s="272" t="n">
        <v>1.2</v>
      </c>
      <c r="I150" s="273" t="n">
        <v>26.208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2380.15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0" t="n"/>
      <c r="E152" s="271" t="n"/>
      <c r="F152" s="99" t="n"/>
      <c r="G152" s="107" t="n"/>
      <c r="H152" s="107" t="n"/>
      <c r="I152" s="100" t="n"/>
      <c r="J152" s="100" t="n"/>
      <c r="K152" s="100" t="n"/>
      <c r="L152" s="101" t="n">
        <v>710.7</v>
      </c>
      <c r="M152" s="100" t="n"/>
      <c r="N152" s="103" t="n">
        <v>50644.48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632.52</v>
      </c>
      <c r="M153" s="100" t="n"/>
      <c r="N153" s="113" t="n">
        <v>45073.59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291.39</v>
      </c>
      <c r="M154" s="100" t="n"/>
      <c r="N154" s="103" t="n">
        <v>20764.24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0" t="n"/>
      <c r="E155" s="271" t="n"/>
      <c r="F155" s="100" t="n"/>
      <c r="G155" s="107" t="n"/>
      <c r="H155" s="107" t="n"/>
      <c r="I155" s="114" t="n"/>
      <c r="J155" s="114" t="n"/>
      <c r="K155" s="114" t="n"/>
      <c r="L155" s="115" t="n">
        <v>3304.06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0.91</v>
      </c>
      <c r="H156" s="95" t="n">
        <v>1</v>
      </c>
      <c r="I156" s="116" t="n">
        <v>0.91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102.21</v>
      </c>
      <c r="M157" s="101" t="n">
        <v>71.26000000000001</v>
      </c>
      <c r="N157" s="103" t="n">
        <v>7283.48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1" t="n">
        <v>580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101.42</v>
      </c>
      <c r="M159" s="101" t="n">
        <v>71.26000000000001</v>
      </c>
      <c r="N159" s="103" t="n">
        <v>7227.19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0" t="n">
        <v>12</v>
      </c>
      <c r="H160" s="272" t="n">
        <v>1.2</v>
      </c>
      <c r="I160" s="273" t="n">
        <v>13.104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4" t="n">
        <v>7.51296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682.21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0" t="n"/>
      <c r="E163" s="271" t="n"/>
      <c r="F163" s="99" t="n"/>
      <c r="G163" s="107" t="n"/>
      <c r="H163" s="107" t="n"/>
      <c r="I163" s="100" t="n"/>
      <c r="J163" s="100" t="n"/>
      <c r="K163" s="100" t="n"/>
      <c r="L163" s="101" t="n">
        <v>203.63</v>
      </c>
      <c r="M163" s="100" t="n"/>
      <c r="N163" s="103" t="n">
        <v>14510.67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181.23</v>
      </c>
      <c r="M164" s="100" t="n"/>
      <c r="N164" s="113" t="n">
        <v>12914.5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83.48999999999999</v>
      </c>
      <c r="M165" s="100" t="n"/>
      <c r="N165" s="103" t="n">
        <v>5949.37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0" t="n"/>
      <c r="E166" s="271" t="n"/>
      <c r="F166" s="100" t="n"/>
      <c r="G166" s="107" t="n"/>
      <c r="H166" s="107" t="n"/>
      <c r="I166" s="114" t="n"/>
      <c r="J166" s="114" t="n"/>
      <c r="K166" s="114" t="n"/>
      <c r="L166" s="116" t="n">
        <v>946.9299999999999</v>
      </c>
      <c r="M166" s="114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46418.04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25728.92</v>
      </c>
      <c r="M168" s="129" t="n"/>
      <c r="N168" s="128" t="n">
        <v>1235045.14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13834.71</v>
      </c>
      <c r="M170" s="129" t="n"/>
      <c r="N170" s="128" t="n">
        <v>985861.4399999999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11894.21</v>
      </c>
      <c r="M171" s="129" t="n"/>
      <c r="N171" s="128" t="n">
        <v>249183.7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11894.21</v>
      </c>
      <c r="M173" s="129" t="n"/>
      <c r="N173" s="128" t="n">
        <v>249183.7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2079.98</v>
      </c>
      <c r="M175" s="129" t="n"/>
      <c r="N175" s="128" t="n">
        <v>148219.38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15914.69</v>
      </c>
      <c r="M176" s="129" t="n"/>
      <c r="N176" s="128" t="n">
        <v>1134080.82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14164.09</v>
      </c>
      <c r="M177" s="129" t="n"/>
      <c r="N177" s="128" t="n">
        <v>1009331.94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6525.03</v>
      </c>
      <c r="M178" s="129" t="n"/>
      <c r="N178" s="128" t="n">
        <v>464973.13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46418.04</v>
      </c>
      <c r="M179" s="134" t="n"/>
      <c r="N179" s="123" t="n">
        <v>2709350.21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1637.02692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154.07004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46418.04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46418.04</v>
      </c>
      <c r="M185" s="129" t="n"/>
      <c r="N185" s="128" t="n">
        <v>2709350.21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25728.92</v>
      </c>
      <c r="M187" s="129" t="n"/>
      <c r="N187" s="128" t="n">
        <v>1235045.14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13834.71</v>
      </c>
      <c r="M189" s="129" t="n"/>
      <c r="N189" s="128" t="n">
        <v>985861.4399999999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11894.21</v>
      </c>
      <c r="M190" s="129" t="n"/>
      <c r="N190" s="128" t="n">
        <v>249183.7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11894.21</v>
      </c>
      <c r="M191" s="129" t="n"/>
      <c r="N191" s="128" t="n">
        <v>249183.7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2079.98</v>
      </c>
      <c r="M192" s="129" t="n"/>
      <c r="N192" s="128" t="n">
        <v>148219.38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15914.69</v>
      </c>
      <c r="M193" s="129" t="n"/>
      <c r="N193" s="128" t="n">
        <v>1134080.82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14164.09</v>
      </c>
      <c r="M194" s="129" t="n"/>
      <c r="N194" s="128" t="n">
        <v>1009331.94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6525.03</v>
      </c>
      <c r="M195" s="129" t="n"/>
      <c r="N195" s="128" t="n">
        <v>464973.13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46418.04</v>
      </c>
      <c r="M196" s="124" t="n"/>
      <c r="N196" s="123" t="n">
        <v>2709350.21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25728.92</v>
      </c>
      <c r="M197" s="129" t="n"/>
      <c r="N197" s="128" t="n">
        <v>1235045.14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13834.71</v>
      </c>
      <c r="M199" s="129" t="n"/>
      <c r="N199" s="128" t="n">
        <v>985861.4399999999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11894.21</v>
      </c>
      <c r="M200" s="129" t="n"/>
      <c r="N200" s="128" t="n">
        <v>249183.7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11894.21</v>
      </c>
      <c r="M201" s="129" t="n"/>
      <c r="N201" s="128" t="n">
        <v>249183.7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2079.98</v>
      </c>
      <c r="M202" s="129" t="n"/>
      <c r="N202" s="128" t="n">
        <v>148219.38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15914.69</v>
      </c>
      <c r="M203" s="129" t="n"/>
      <c r="N203" s="128" t="n">
        <v>1134080.82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14164.09</v>
      </c>
      <c r="M204" s="129" t="n"/>
      <c r="N204" s="128" t="n">
        <v>1009331.94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6525.03</v>
      </c>
      <c r="M205" s="129" t="n"/>
      <c r="N205" s="128" t="n">
        <v>464973.13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1637.02692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154.07004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02-26-06</t>
        </is>
      </c>
    </row>
    <row r="25" ht="19.35" customHeight="1">
      <c r="A25" s="56" t="inlineStr">
        <is>
          <t>26 ВЛ 220 Амурская - Шимановск-т с отпайкой на ПС Ледяная-т.  Свободненский р-он Дмитриевский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116.32</v>
      </c>
      <c r="M31" s="65" t="n">
        <v>1.63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267.53</v>
      </c>
      <c r="E32" s="72" t="inlineStr">
        <is>
          <t>(</t>
        </is>
      </c>
      <c r="F32" s="71" t="n">
        <v>3.75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194.78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267.53</v>
      </c>
      <c r="E34" s="72" t="inlineStr">
        <is>
          <t>(</t>
        </is>
      </c>
      <c r="F34" s="78" t="n">
        <v>3.75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47-68,96-126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5.42</v>
      </c>
      <c r="H44" s="95" t="n">
        <v>1</v>
      </c>
      <c r="I44" s="116" t="n">
        <v>5.42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584.27</v>
      </c>
      <c r="M46" s="101" t="n">
        <v>71.26000000000001</v>
      </c>
      <c r="N46" s="103" t="n">
        <v>41635.08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4" t="n">
        <v>69.72288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584.27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1" t="n">
        <v>584.27</v>
      </c>
      <c r="M49" s="100" t="n"/>
      <c r="N49" s="103" t="n">
        <v>41635.08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520</v>
      </c>
      <c r="M50" s="100" t="n"/>
      <c r="N50" s="113" t="n">
        <v>37055.22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239.55</v>
      </c>
      <c r="M51" s="100" t="n"/>
      <c r="N51" s="103" t="n">
        <v>17070.38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5" t="n">
        <v>1343.82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1.94</v>
      </c>
      <c r="H53" s="95" t="n">
        <v>1</v>
      </c>
      <c r="I53" s="116" t="n">
        <v>1.94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602.4299999999999</v>
      </c>
      <c r="M55" s="101" t="n">
        <v>71.26000000000001</v>
      </c>
      <c r="N55" s="103" t="n">
        <v>42929.16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4" t="n">
        <v>71.88864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602.4299999999999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1" t="n">
        <v>602.4299999999999</v>
      </c>
      <c r="M58" s="100" t="n"/>
      <c r="N58" s="103" t="n">
        <v>42929.16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536.16</v>
      </c>
      <c r="M59" s="100" t="n"/>
      <c r="N59" s="113" t="n">
        <v>38206.95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247</v>
      </c>
      <c r="M60" s="100" t="n"/>
      <c r="N60" s="103" t="n">
        <v>17600.96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5" t="n">
        <v>1385.59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0.87</v>
      </c>
      <c r="H62" s="95" t="n">
        <v>1</v>
      </c>
      <c r="I62" s="116" t="n">
        <v>0.87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339.45</v>
      </c>
      <c r="M64" s="101" t="n">
        <v>71.26000000000001</v>
      </c>
      <c r="N64" s="103" t="n">
        <v>24189.21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6" t="n">
        <v>40.5072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339.45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1" t="n">
        <v>339.45</v>
      </c>
      <c r="M67" s="100" t="n"/>
      <c r="N67" s="103" t="n">
        <v>24189.21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302.11</v>
      </c>
      <c r="M68" s="100" t="n"/>
      <c r="N68" s="113" t="n">
        <v>21528.4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139.17</v>
      </c>
      <c r="M69" s="100" t="n"/>
      <c r="N69" s="103" t="n">
        <v>9917.58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6" t="n">
        <v>780.73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0.31</v>
      </c>
      <c r="H71" s="95" t="n">
        <v>1</v>
      </c>
      <c r="I71" s="116" t="n">
        <v>0.31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39.16</v>
      </c>
      <c r="M73" s="101" t="n">
        <v>71.26000000000001</v>
      </c>
      <c r="N73" s="103" t="n">
        <v>2790.54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5" t="n">
        <v>15.7</v>
      </c>
      <c r="H74" s="148" t="n">
        <v>0.96</v>
      </c>
      <c r="I74" s="274" t="n">
        <v>4.67232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39.16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0" t="n"/>
      <c r="E76" s="271" t="n"/>
      <c r="F76" s="99" t="n"/>
      <c r="G76" s="107" t="n"/>
      <c r="H76" s="107" t="n"/>
      <c r="I76" s="100" t="n"/>
      <c r="J76" s="100" t="n"/>
      <c r="K76" s="100" t="n"/>
      <c r="L76" s="101" t="n">
        <v>39.16</v>
      </c>
      <c r="M76" s="100" t="n"/>
      <c r="N76" s="103" t="n">
        <v>2790.54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34.85</v>
      </c>
      <c r="M77" s="100" t="n"/>
      <c r="N77" s="113" t="n">
        <v>2483.58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16.06</v>
      </c>
      <c r="M78" s="100" t="n"/>
      <c r="N78" s="103" t="n">
        <v>1144.12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0" t="n"/>
      <c r="E79" s="271" t="n"/>
      <c r="F79" s="100" t="n"/>
      <c r="G79" s="107" t="n"/>
      <c r="H79" s="107" t="n"/>
      <c r="I79" s="114" t="n"/>
      <c r="J79" s="114" t="n"/>
      <c r="K79" s="114" t="n"/>
      <c r="L79" s="116" t="n">
        <v>90.06999999999999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0.13</v>
      </c>
      <c r="H80" s="95" t="n">
        <v>1</v>
      </c>
      <c r="I80" s="116" t="n">
        <v>0.13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48</v>
      </c>
      <c r="M82" s="101" t="n">
        <v>71.26000000000001</v>
      </c>
      <c r="N82" s="103" t="n">
        <v>3420.48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5" t="n">
        <v>45.9</v>
      </c>
      <c r="H83" s="148" t="n">
        <v>0.96</v>
      </c>
      <c r="I83" s="274" t="n">
        <v>5.72832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48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0" t="n"/>
      <c r="E85" s="271" t="n"/>
      <c r="F85" s="99" t="n"/>
      <c r="G85" s="107" t="n"/>
      <c r="H85" s="107" t="n"/>
      <c r="I85" s="100" t="n"/>
      <c r="J85" s="100" t="n"/>
      <c r="K85" s="100" t="n"/>
      <c r="L85" s="101" t="n">
        <v>48</v>
      </c>
      <c r="M85" s="100" t="n"/>
      <c r="N85" s="103" t="n">
        <v>3420.48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42.72</v>
      </c>
      <c r="M86" s="100" t="n"/>
      <c r="N86" s="113" t="n">
        <v>3044.23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19.68</v>
      </c>
      <c r="M87" s="100" t="n"/>
      <c r="N87" s="103" t="n">
        <v>1402.4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0" t="n"/>
      <c r="E88" s="271" t="n"/>
      <c r="F88" s="100" t="n"/>
      <c r="G88" s="107" t="n"/>
      <c r="H88" s="107" t="n"/>
      <c r="I88" s="114" t="n"/>
      <c r="J88" s="114" t="n"/>
      <c r="K88" s="114" t="n"/>
      <c r="L88" s="116" t="n">
        <v>110.4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0.04</v>
      </c>
      <c r="H89" s="95" t="n">
        <v>1</v>
      </c>
      <c r="I89" s="116" t="n">
        <v>0.04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18.99</v>
      </c>
      <c r="M91" s="101" t="n">
        <v>71.26000000000001</v>
      </c>
      <c r="N91" s="103" t="n">
        <v>1353.23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0" t="n">
        <v>59</v>
      </c>
      <c r="H92" s="148" t="n">
        <v>0.96</v>
      </c>
      <c r="I92" s="276" t="n">
        <v>2.2656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18.99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0" t="n"/>
      <c r="E94" s="271" t="n"/>
      <c r="F94" s="99" t="n"/>
      <c r="G94" s="107" t="n"/>
      <c r="H94" s="107" t="n"/>
      <c r="I94" s="100" t="n"/>
      <c r="J94" s="100" t="n"/>
      <c r="K94" s="100" t="n"/>
      <c r="L94" s="101" t="n">
        <v>18.99</v>
      </c>
      <c r="M94" s="100" t="n"/>
      <c r="N94" s="103" t="n">
        <v>1353.23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16.9</v>
      </c>
      <c r="M95" s="100" t="n"/>
      <c r="N95" s="113" t="n">
        <v>1204.37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7.79</v>
      </c>
      <c r="M96" s="100" t="n"/>
      <c r="N96" s="101" t="n">
        <v>554.8200000000001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0" t="n"/>
      <c r="E97" s="271" t="n"/>
      <c r="F97" s="100" t="n"/>
      <c r="G97" s="107" t="n"/>
      <c r="H97" s="107" t="n"/>
      <c r="I97" s="114" t="n"/>
      <c r="J97" s="114" t="n"/>
      <c r="K97" s="114" t="n"/>
      <c r="L97" s="116" t="n">
        <v>43.68</v>
      </c>
      <c r="M97" s="114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3754.29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1632.3</v>
      </c>
      <c r="M99" s="129" t="n"/>
      <c r="N99" s="128" t="n">
        <v>116317.7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1632.3</v>
      </c>
      <c r="M101" s="129" t="n"/>
      <c r="N101" s="128" t="n">
        <v>116317.7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1632.3</v>
      </c>
      <c r="M107" s="129" t="n"/>
      <c r="N107" s="128" t="n">
        <v>116317.7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1452.74</v>
      </c>
      <c r="M108" s="129" t="n"/>
      <c r="N108" s="128" t="n">
        <v>103522.75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669.25</v>
      </c>
      <c r="M109" s="129" t="n"/>
      <c r="N109" s="128" t="n">
        <v>47690.26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3754.29</v>
      </c>
      <c r="M110" s="134" t="n"/>
      <c r="N110" s="123" t="n">
        <v>267530.71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194.78496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3754.29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3754.29</v>
      </c>
      <c r="M116" s="129" t="n"/>
      <c r="N116" s="128" t="n">
        <v>267530.71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1632.3</v>
      </c>
      <c r="M118" s="129" t="n"/>
      <c r="N118" s="128" t="n">
        <v>116317.7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1632.3</v>
      </c>
      <c r="M120" s="129" t="n"/>
      <c r="N120" s="128" t="n">
        <v>116317.7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1632.3</v>
      </c>
      <c r="M124" s="129" t="n"/>
      <c r="N124" s="128" t="n">
        <v>116317.7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1452.74</v>
      </c>
      <c r="M125" s="129" t="n"/>
      <c r="N125" s="128" t="n">
        <v>103522.75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669.25</v>
      </c>
      <c r="M126" s="129" t="n"/>
      <c r="N126" s="128" t="n">
        <v>47690.26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3754.29</v>
      </c>
      <c r="M127" s="124" t="n"/>
      <c r="N127" s="123" t="n">
        <v>267530.71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1632.3</v>
      </c>
      <c r="M128" s="129" t="n"/>
      <c r="N128" s="128" t="n">
        <v>116317.7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1632.3</v>
      </c>
      <c r="M130" s="129" t="n"/>
      <c r="N130" s="128" t="n">
        <v>116317.7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1632.3</v>
      </c>
      <c r="M134" s="129" t="n"/>
      <c r="N134" s="128" t="n">
        <v>116317.7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1452.74</v>
      </c>
      <c r="M135" s="129" t="n"/>
      <c r="N135" s="128" t="n">
        <v>103522.75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669.25</v>
      </c>
      <c r="M136" s="129" t="n"/>
      <c r="N136" s="128" t="n">
        <v>47690.26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194.78496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02-26-07</t>
        </is>
      </c>
    </row>
    <row r="25" ht="19.35" customHeight="1">
      <c r="A25" s="56" t="inlineStr">
        <is>
          <t>26 ВЛ 220 Амурская - Шимановск-т с отпайкой на ПС Ледяная-т. 4 Семеновского уч. л-ва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1639.83</v>
      </c>
      <c r="M31" s="65" t="n">
        <v>23.01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4492.42</v>
      </c>
      <c r="E32" s="72" t="inlineStr">
        <is>
          <t>(</t>
        </is>
      </c>
      <c r="F32" s="71" t="n">
        <v>76.73999999999999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2722.37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251.33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4492.42</v>
      </c>
      <c r="E34" s="72" t="inlineStr">
        <is>
          <t>(</t>
        </is>
      </c>
      <c r="F34" s="78" t="n">
        <v>76.73999999999999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406</v>
      </c>
      <c r="H44" s="95" t="n">
        <v>1</v>
      </c>
      <c r="I44" s="95" t="n">
        <v>406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18411.29</v>
      </c>
      <c r="M45" s="101" t="n">
        <v>71.26000000000001</v>
      </c>
      <c r="N45" s="103" t="n">
        <v>1311988.53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8" t="n">
        <v>2158.296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18411.29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18411.29</v>
      </c>
      <c r="M48" s="100" t="n"/>
      <c r="N48" s="103" t="n">
        <v>1311988.53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16386.05</v>
      </c>
      <c r="M49" s="100" t="n"/>
      <c r="N49" s="113" t="n">
        <v>1167669.79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7548.63</v>
      </c>
      <c r="M50" s="100" t="n"/>
      <c r="N50" s="103" t="n">
        <v>537915.3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42345.97</v>
      </c>
      <c r="M51" s="114" t="n"/>
      <c r="N51" s="94" t="n"/>
    </row>
    <row r="52" ht="19.35" customHeight="1">
      <c r="A52" s="90" t="inlineStr">
        <is>
          <t>Пролет 68-96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8.58</v>
      </c>
      <c r="H53" s="95" t="n">
        <v>1</v>
      </c>
      <c r="I53" s="116" t="n">
        <v>8.58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504.2</v>
      </c>
      <c r="M54" s="101" t="n">
        <v>71.26000000000001</v>
      </c>
      <c r="N54" s="103" t="n">
        <v>35929.29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4" t="n">
        <v>53.64216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504.2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504.2</v>
      </c>
      <c r="M57" s="100" t="n"/>
      <c r="N57" s="103" t="n">
        <v>35929.29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448.74</v>
      </c>
      <c r="M58" s="100" t="n"/>
      <c r="N58" s="113" t="n">
        <v>31977.07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206.72</v>
      </c>
      <c r="M59" s="100" t="n"/>
      <c r="N59" s="103" t="n">
        <v>14731.01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5" t="n">
        <v>1159.66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3.03</v>
      </c>
      <c r="H61" s="95" t="n">
        <v>1</v>
      </c>
      <c r="I61" s="116" t="n">
        <v>3.03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345.2</v>
      </c>
      <c r="M62" s="101" t="n">
        <v>71.26000000000001</v>
      </c>
      <c r="N62" s="103" t="n">
        <v>24598.95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6" t="n">
        <v>36.7236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345.2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345.2</v>
      </c>
      <c r="M65" s="100" t="n"/>
      <c r="N65" s="103" t="n">
        <v>24598.95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307.23</v>
      </c>
      <c r="M66" s="100" t="n"/>
      <c r="N66" s="113" t="n">
        <v>21893.07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141.53</v>
      </c>
      <c r="M67" s="100" t="n"/>
      <c r="N67" s="103" t="n">
        <v>10085.57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6" t="n">
        <v>793.96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1.36</v>
      </c>
      <c r="H69" s="95" t="n">
        <v>1</v>
      </c>
      <c r="I69" s="116" t="n">
        <v>1.36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205.57</v>
      </c>
      <c r="M70" s="101" t="n">
        <v>71.26000000000001</v>
      </c>
      <c r="N70" s="103" t="n">
        <v>14648.92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6" t="n">
        <v>21.8688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205.57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205.57</v>
      </c>
      <c r="M73" s="100" t="n"/>
      <c r="N73" s="103" t="n">
        <v>14648.92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182.96</v>
      </c>
      <c r="M74" s="100" t="n"/>
      <c r="N74" s="113" t="n">
        <v>13037.54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84.28</v>
      </c>
      <c r="M75" s="100" t="n"/>
      <c r="N75" s="103" t="n">
        <v>6006.06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472.81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0.8100000000000001</v>
      </c>
      <c r="H77" s="95" t="n">
        <v>1</v>
      </c>
      <c r="I77" s="116" t="n">
        <v>0.8100000000000001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57.56</v>
      </c>
      <c r="M78" s="101" t="n">
        <v>71.26000000000001</v>
      </c>
      <c r="N78" s="103" t="n">
        <v>4101.73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5" t="n">
        <v>6.3</v>
      </c>
      <c r="H79" s="272" t="n">
        <v>1.2</v>
      </c>
      <c r="I79" s="276" t="n">
        <v>6.1236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57.56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0" t="n"/>
      <c r="E81" s="271" t="n"/>
      <c r="F81" s="99" t="n"/>
      <c r="G81" s="107" t="n"/>
      <c r="H81" s="107" t="n"/>
      <c r="I81" s="100" t="n"/>
      <c r="J81" s="100" t="n"/>
      <c r="K81" s="100" t="n"/>
      <c r="L81" s="101" t="n">
        <v>57.56</v>
      </c>
      <c r="M81" s="100" t="n"/>
      <c r="N81" s="103" t="n">
        <v>4101.73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51.23</v>
      </c>
      <c r="M82" s="100" t="n"/>
      <c r="N82" s="113" t="n">
        <v>3650.54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23.6</v>
      </c>
      <c r="M83" s="100" t="n"/>
      <c r="N83" s="103" t="n">
        <v>1681.71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0" t="n"/>
      <c r="E84" s="271" t="n"/>
      <c r="F84" s="100" t="n"/>
      <c r="G84" s="107" t="n"/>
      <c r="H84" s="107" t="n"/>
      <c r="I84" s="114" t="n"/>
      <c r="J84" s="114" t="n"/>
      <c r="K84" s="114" t="n"/>
      <c r="L84" s="116" t="n">
        <v>132.39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0.33</v>
      </c>
      <c r="H85" s="95" t="n">
        <v>1</v>
      </c>
      <c r="I85" s="116" t="n">
        <v>0.33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45.79</v>
      </c>
      <c r="M86" s="101" t="n">
        <v>71.26000000000001</v>
      </c>
      <c r="N86" s="103" t="n">
        <v>3263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5" t="n">
        <v>12.3</v>
      </c>
      <c r="H87" s="272" t="n">
        <v>1.2</v>
      </c>
      <c r="I87" s="276" t="n">
        <v>4.8708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45.79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0" t="n"/>
      <c r="E89" s="271" t="n"/>
      <c r="F89" s="99" t="n"/>
      <c r="G89" s="107" t="n"/>
      <c r="H89" s="107" t="n"/>
      <c r="I89" s="100" t="n"/>
      <c r="J89" s="100" t="n"/>
      <c r="K89" s="100" t="n"/>
      <c r="L89" s="101" t="n">
        <v>45.79</v>
      </c>
      <c r="M89" s="100" t="n"/>
      <c r="N89" s="103" t="n">
        <v>3263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40.75</v>
      </c>
      <c r="M90" s="100" t="n"/>
      <c r="N90" s="113" t="n">
        <v>2904.07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18.77</v>
      </c>
      <c r="M91" s="100" t="n"/>
      <c r="N91" s="103" t="n">
        <v>1337.83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0" t="n"/>
      <c r="E92" s="271" t="n"/>
      <c r="F92" s="100" t="n"/>
      <c r="G92" s="107" t="n"/>
      <c r="H92" s="107" t="n"/>
      <c r="I92" s="114" t="n"/>
      <c r="J92" s="114" t="n"/>
      <c r="K92" s="114" t="n"/>
      <c r="L92" s="116" t="n">
        <v>105.31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0.12</v>
      </c>
      <c r="H93" s="95" t="n">
        <v>1</v>
      </c>
      <c r="I93" s="116" t="n">
        <v>0.12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22.2</v>
      </c>
      <c r="M94" s="101" t="n">
        <v>71.26000000000001</v>
      </c>
      <c r="N94" s="103" t="n">
        <v>1581.97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5" t="n">
        <v>16.4</v>
      </c>
      <c r="H95" s="272" t="n">
        <v>1.2</v>
      </c>
      <c r="I95" s="276" t="n">
        <v>2.3616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22.2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0" t="n"/>
      <c r="E97" s="271" t="n"/>
      <c r="F97" s="99" t="n"/>
      <c r="G97" s="107" t="n"/>
      <c r="H97" s="107" t="n"/>
      <c r="I97" s="100" t="n"/>
      <c r="J97" s="100" t="n"/>
      <c r="K97" s="100" t="n"/>
      <c r="L97" s="101" t="n">
        <v>22.2</v>
      </c>
      <c r="M97" s="100" t="n"/>
      <c r="N97" s="103" t="n">
        <v>1581.97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19.76</v>
      </c>
      <c r="M98" s="100" t="n"/>
      <c r="N98" s="113" t="n">
        <v>1407.95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9.1</v>
      </c>
      <c r="M99" s="100" t="n"/>
      <c r="N99" s="101" t="n">
        <v>648.61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0" t="n"/>
      <c r="E100" s="271" t="n"/>
      <c r="F100" s="100" t="n"/>
      <c r="G100" s="107" t="n"/>
      <c r="H100" s="107" t="n"/>
      <c r="I100" s="114" t="n"/>
      <c r="J100" s="114" t="n"/>
      <c r="K100" s="114" t="n"/>
      <c r="L100" s="116" t="n">
        <v>51.06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9.390000000000001</v>
      </c>
      <c r="H101" s="95" t="n">
        <v>1</v>
      </c>
      <c r="I101" s="116" t="n">
        <v>9.390000000000001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3" t="n">
        <v>1300.78</v>
      </c>
      <c r="M102" s="101" t="n">
        <v>71.26000000000001</v>
      </c>
      <c r="N102" s="103" t="n">
        <v>92693.58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3" t="n">
        <v>7385.39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3" t="n">
        <v>1291.54</v>
      </c>
      <c r="M104" s="101" t="n">
        <v>71.26000000000001</v>
      </c>
      <c r="N104" s="103" t="n">
        <v>92035.14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5" t="n">
        <v>14.8</v>
      </c>
      <c r="H105" s="272" t="n">
        <v>1.2</v>
      </c>
      <c r="I105" s="276" t="n">
        <v>166.7664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4" t="n">
        <v>95.66531999999999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8686.17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0" t="n"/>
      <c r="E108" s="271" t="n"/>
      <c r="F108" s="99" t="n"/>
      <c r="G108" s="107" t="n"/>
      <c r="H108" s="107" t="n"/>
      <c r="I108" s="100" t="n"/>
      <c r="J108" s="100" t="n"/>
      <c r="K108" s="100" t="n"/>
      <c r="L108" s="103" t="n">
        <v>2592.32</v>
      </c>
      <c r="M108" s="100" t="n"/>
      <c r="N108" s="103" t="n">
        <v>184728.72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2307.16</v>
      </c>
      <c r="M109" s="100" t="n"/>
      <c r="N109" s="113" t="n">
        <v>164408.56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3" t="n">
        <v>1062.85</v>
      </c>
      <c r="M110" s="100" t="n"/>
      <c r="N110" s="103" t="n">
        <v>75738.78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0" t="n"/>
      <c r="E111" s="271" t="n"/>
      <c r="F111" s="100" t="n"/>
      <c r="G111" s="107" t="n"/>
      <c r="H111" s="107" t="n"/>
      <c r="I111" s="114" t="n"/>
      <c r="J111" s="114" t="n"/>
      <c r="K111" s="114" t="n"/>
      <c r="L111" s="115" t="n">
        <v>12056.18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9.390000000000001</v>
      </c>
      <c r="H112" s="95" t="n">
        <v>1</v>
      </c>
      <c r="I112" s="116" t="n">
        <v>9.390000000000001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326.1</v>
      </c>
      <c r="M113" s="101" t="n">
        <v>71.26000000000001</v>
      </c>
      <c r="N113" s="103" t="n">
        <v>23237.89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3" t="n">
        <v>1844.12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322.49</v>
      </c>
      <c r="M115" s="101" t="n">
        <v>71.26000000000001</v>
      </c>
      <c r="N115" s="103" t="n">
        <v>22980.64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4" t="n">
        <v>41.80428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4" t="n">
        <v>23.88816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2170.22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0" t="n"/>
      <c r="E119" s="271" t="n"/>
      <c r="F119" s="99" t="n"/>
      <c r="G119" s="107" t="n"/>
      <c r="H119" s="107" t="n"/>
      <c r="I119" s="100" t="n"/>
      <c r="J119" s="100" t="n"/>
      <c r="K119" s="100" t="n"/>
      <c r="L119" s="101" t="n">
        <v>648.59</v>
      </c>
      <c r="M119" s="100" t="n"/>
      <c r="N119" s="103" t="n">
        <v>46218.53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577.25</v>
      </c>
      <c r="M120" s="100" t="n"/>
      <c r="N120" s="113" t="n">
        <v>41134.49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265.92</v>
      </c>
      <c r="M121" s="100" t="n"/>
      <c r="N121" s="103" t="n">
        <v>18949.6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0" t="n"/>
      <c r="E122" s="271" t="n"/>
      <c r="F122" s="100" t="n"/>
      <c r="G122" s="107" t="n"/>
      <c r="H122" s="107" t="n"/>
      <c r="I122" s="114" t="n"/>
      <c r="J122" s="114" t="n"/>
      <c r="K122" s="114" t="n"/>
      <c r="L122" s="115" t="n">
        <v>3013.39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3.36</v>
      </c>
      <c r="H123" s="95" t="n">
        <v>1</v>
      </c>
      <c r="I123" s="116" t="n">
        <v>3.36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1" t="n">
        <v>811.4</v>
      </c>
      <c r="M124" s="101" t="n">
        <v>71.26000000000001</v>
      </c>
      <c r="N124" s="103" t="n">
        <v>57820.36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3" t="n">
        <v>4606.8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1" t="n">
        <v>805.59</v>
      </c>
      <c r="M126" s="101" t="n">
        <v>71.26000000000001</v>
      </c>
      <c r="N126" s="103" t="n">
        <v>57406.34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5" t="n">
        <v>25.8</v>
      </c>
      <c r="H127" s="272" t="n">
        <v>1.2</v>
      </c>
      <c r="I127" s="276" t="n">
        <v>104.0256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5" t="n">
        <v>14.8</v>
      </c>
      <c r="H128" s="272" t="n">
        <v>1.2</v>
      </c>
      <c r="I128" s="276" t="n">
        <v>59.6736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5418.2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0" t="n"/>
      <c r="E130" s="271" t="n"/>
      <c r="F130" s="99" t="n"/>
      <c r="G130" s="107" t="n"/>
      <c r="H130" s="107" t="n"/>
      <c r="I130" s="100" t="n"/>
      <c r="J130" s="100" t="n"/>
      <c r="K130" s="100" t="n"/>
      <c r="L130" s="103" t="n">
        <v>1616.99</v>
      </c>
      <c r="M130" s="100" t="n"/>
      <c r="N130" s="103" t="n">
        <v>115226.7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3" t="n">
        <v>1439.12</v>
      </c>
      <c r="M131" s="100" t="n"/>
      <c r="N131" s="113" t="n">
        <v>102551.76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662.97</v>
      </c>
      <c r="M132" s="100" t="n"/>
      <c r="N132" s="103" t="n">
        <v>47242.95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0" t="n"/>
      <c r="E133" s="271" t="n"/>
      <c r="F133" s="100" t="n"/>
      <c r="G133" s="107" t="n"/>
      <c r="H133" s="107" t="n"/>
      <c r="I133" s="114" t="n"/>
      <c r="J133" s="114" t="n"/>
      <c r="K133" s="114" t="n"/>
      <c r="L133" s="115" t="n">
        <v>7520.29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3.36</v>
      </c>
      <c r="H134" s="95" t="n">
        <v>1</v>
      </c>
      <c r="I134" s="116" t="n">
        <v>3.36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235.23</v>
      </c>
      <c r="M135" s="101" t="n">
        <v>71.26000000000001</v>
      </c>
      <c r="N135" s="103" t="n">
        <v>16762.49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3" t="n">
        <v>1332.25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232.97</v>
      </c>
      <c r="M137" s="101" t="n">
        <v>71.26000000000001</v>
      </c>
      <c r="N137" s="103" t="n">
        <v>16601.44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4" t="n">
        <v>30.15936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4" t="n">
        <v>17.25696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1567.48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0" t="n"/>
      <c r="E141" s="271" t="n"/>
      <c r="F141" s="99" t="n"/>
      <c r="G141" s="107" t="n"/>
      <c r="H141" s="107" t="n"/>
      <c r="I141" s="100" t="n"/>
      <c r="J141" s="100" t="n"/>
      <c r="K141" s="100" t="n"/>
      <c r="L141" s="101" t="n">
        <v>468.2</v>
      </c>
      <c r="M141" s="100" t="n"/>
      <c r="N141" s="103" t="n">
        <v>33363.93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416.7</v>
      </c>
      <c r="M142" s="100" t="n"/>
      <c r="N142" s="113" t="n">
        <v>29693.9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191.96</v>
      </c>
      <c r="M143" s="100" t="n"/>
      <c r="N143" s="103" t="n">
        <v>13679.21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0" t="n"/>
      <c r="E144" s="271" t="n"/>
      <c r="F144" s="100" t="n"/>
      <c r="G144" s="107" t="n"/>
      <c r="H144" s="107" t="n"/>
      <c r="I144" s="114" t="n"/>
      <c r="J144" s="114" t="n"/>
      <c r="K144" s="114" t="n"/>
      <c r="L144" s="115" t="n">
        <v>2176.14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1.48</v>
      </c>
      <c r="H145" s="95" t="n">
        <v>1</v>
      </c>
      <c r="I145" s="116" t="n">
        <v>1.48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1" t="n">
        <v>580.4299999999999</v>
      </c>
      <c r="M146" s="101" t="n">
        <v>71.26000000000001</v>
      </c>
      <c r="N146" s="103" t="n">
        <v>41361.44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3" t="n">
        <v>3290.57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1" t="n">
        <v>575.42</v>
      </c>
      <c r="M148" s="101" t="n">
        <v>71.26000000000001</v>
      </c>
      <c r="N148" s="103" t="n">
        <v>41004.43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5" t="n">
        <v>41.9</v>
      </c>
      <c r="H149" s="272" t="n">
        <v>1.2</v>
      </c>
      <c r="I149" s="276" t="n">
        <v>74.4144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0" t="n">
        <v>24</v>
      </c>
      <c r="H150" s="272" t="n">
        <v>1.2</v>
      </c>
      <c r="I150" s="273" t="n">
        <v>42.624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3871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0" t="n"/>
      <c r="E152" s="271" t="n"/>
      <c r="F152" s="99" t="n"/>
      <c r="G152" s="107" t="n"/>
      <c r="H152" s="107" t="n"/>
      <c r="I152" s="100" t="n"/>
      <c r="J152" s="100" t="n"/>
      <c r="K152" s="100" t="n"/>
      <c r="L152" s="103" t="n">
        <v>1155.85</v>
      </c>
      <c r="M152" s="100" t="n"/>
      <c r="N152" s="103" t="n">
        <v>82365.87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3" t="n">
        <v>1028.71</v>
      </c>
      <c r="M153" s="100" t="n"/>
      <c r="N153" s="113" t="n">
        <v>73305.62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473.9</v>
      </c>
      <c r="M154" s="100" t="n"/>
      <c r="N154" s="103" t="n">
        <v>33770.01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0" t="n"/>
      <c r="E155" s="271" t="n"/>
      <c r="F155" s="100" t="n"/>
      <c r="G155" s="107" t="n"/>
      <c r="H155" s="107" t="n"/>
      <c r="I155" s="114" t="n"/>
      <c r="J155" s="114" t="n"/>
      <c r="K155" s="114" t="n"/>
      <c r="L155" s="115" t="n">
        <v>5373.61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1.48</v>
      </c>
      <c r="H156" s="95" t="n">
        <v>1</v>
      </c>
      <c r="I156" s="116" t="n">
        <v>1.48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166.23</v>
      </c>
      <c r="M157" s="101" t="n">
        <v>71.26000000000001</v>
      </c>
      <c r="N157" s="103" t="n">
        <v>11845.55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1" t="n">
        <v>943.3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164.95</v>
      </c>
      <c r="M159" s="101" t="n">
        <v>71.26000000000001</v>
      </c>
      <c r="N159" s="103" t="n">
        <v>11754.34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0" t="n">
        <v>12</v>
      </c>
      <c r="H160" s="272" t="n">
        <v>1.2</v>
      </c>
      <c r="I160" s="273" t="n">
        <v>21.312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4" t="n">
        <v>12.21888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7" t="n"/>
      <c r="H162" s="107" t="n"/>
      <c r="I162" s="100" t="n"/>
      <c r="J162" s="101" t="n">
        <v>624.74</v>
      </c>
      <c r="K162" s="100" t="n"/>
      <c r="L162" s="103" t="n">
        <v>1109.53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0" t="n"/>
      <c r="E163" s="271" t="n"/>
      <c r="F163" s="99" t="n"/>
      <c r="G163" s="107" t="n"/>
      <c r="H163" s="107" t="n"/>
      <c r="I163" s="100" t="n"/>
      <c r="J163" s="100" t="n"/>
      <c r="K163" s="100" t="n"/>
      <c r="L163" s="101" t="n">
        <v>331.18</v>
      </c>
      <c r="M163" s="100" t="n"/>
      <c r="N163" s="103" t="n">
        <v>23599.89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294.75</v>
      </c>
      <c r="M164" s="100" t="n"/>
      <c r="N164" s="113" t="n">
        <v>21003.9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135.78</v>
      </c>
      <c r="M165" s="100" t="n"/>
      <c r="N165" s="103" t="n">
        <v>9675.950000000001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0" t="n"/>
      <c r="E166" s="271" t="n"/>
      <c r="F166" s="100" t="n"/>
      <c r="G166" s="107" t="n"/>
      <c r="H166" s="107" t="n"/>
      <c r="I166" s="114" t="n"/>
      <c r="J166" s="114" t="n"/>
      <c r="K166" s="114" t="n"/>
      <c r="L166" s="115" t="n">
        <v>1540.06</v>
      </c>
      <c r="M166" s="114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76740.83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42414.41</v>
      </c>
      <c r="M168" s="129" t="n"/>
      <c r="N168" s="128" t="n">
        <v>2046314.61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23011.98</v>
      </c>
      <c r="M170" s="129" t="n"/>
      <c r="N170" s="128" t="n">
        <v>1639833.7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19402.43</v>
      </c>
      <c r="M171" s="129" t="n"/>
      <c r="N171" s="128" t="n">
        <v>406480.91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19402.43</v>
      </c>
      <c r="M173" s="129" t="n"/>
      <c r="N173" s="128" t="n">
        <v>406480.91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3392.96</v>
      </c>
      <c r="M175" s="129" t="n"/>
      <c r="N175" s="128" t="n">
        <v>241782.33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26404.94</v>
      </c>
      <c r="M176" s="129" t="n"/>
      <c r="N176" s="128" t="n">
        <v>1881616.03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23500.41</v>
      </c>
      <c r="M177" s="129" t="n"/>
      <c r="N177" s="128" t="n">
        <v>1674638.26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10826.01</v>
      </c>
      <c r="M178" s="129" t="n"/>
      <c r="N178" s="128" t="n">
        <v>771462.59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76740.83</v>
      </c>
      <c r="M179" s="134" t="n"/>
      <c r="N179" s="123" t="n">
        <v>4492415.46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2722.3686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251.32692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76740.83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76740.83</v>
      </c>
      <c r="M185" s="129" t="n"/>
      <c r="N185" s="128" t="n">
        <v>4492415.46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42414.41</v>
      </c>
      <c r="M187" s="129" t="n"/>
      <c r="N187" s="128" t="n">
        <v>2046314.61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23011.98</v>
      </c>
      <c r="M189" s="129" t="n"/>
      <c r="N189" s="128" t="n">
        <v>1639833.7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19402.43</v>
      </c>
      <c r="M190" s="129" t="n"/>
      <c r="N190" s="128" t="n">
        <v>406480.91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19402.43</v>
      </c>
      <c r="M191" s="129" t="n"/>
      <c r="N191" s="128" t="n">
        <v>406480.91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3392.96</v>
      </c>
      <c r="M192" s="129" t="n"/>
      <c r="N192" s="128" t="n">
        <v>241782.33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26404.94</v>
      </c>
      <c r="M193" s="129" t="n"/>
      <c r="N193" s="128" t="n">
        <v>1881616.03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23500.41</v>
      </c>
      <c r="M194" s="129" t="n"/>
      <c r="N194" s="128" t="n">
        <v>1674638.26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10826.01</v>
      </c>
      <c r="M195" s="129" t="n"/>
      <c r="N195" s="128" t="n">
        <v>771462.59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76740.83</v>
      </c>
      <c r="M196" s="124" t="n"/>
      <c r="N196" s="123" t="n">
        <v>4492415.46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42414.41</v>
      </c>
      <c r="M197" s="129" t="n"/>
      <c r="N197" s="128" t="n">
        <v>2046314.61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23011.98</v>
      </c>
      <c r="M199" s="129" t="n"/>
      <c r="N199" s="128" t="n">
        <v>1639833.7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19402.43</v>
      </c>
      <c r="M200" s="129" t="n"/>
      <c r="N200" s="128" t="n">
        <v>406480.91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19402.43</v>
      </c>
      <c r="M201" s="129" t="n"/>
      <c r="N201" s="128" t="n">
        <v>406480.91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3392.96</v>
      </c>
      <c r="M202" s="129" t="n"/>
      <c r="N202" s="128" t="n">
        <v>241782.33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26404.94</v>
      </c>
      <c r="M203" s="129" t="n"/>
      <c r="N203" s="128" t="n">
        <v>1881616.03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23500.41</v>
      </c>
      <c r="M204" s="129" t="n"/>
      <c r="N204" s="128" t="n">
        <v>1674638.26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10826.01</v>
      </c>
      <c r="M205" s="129" t="n"/>
      <c r="N205" s="128" t="n">
        <v>771462.59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2722.3686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251.32692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02-26-08</t>
        </is>
      </c>
    </row>
    <row r="25" ht="19.35" customHeight="1">
      <c r="A25" s="56" t="inlineStr">
        <is>
          <t>26 ВЛ 220 Амурская - Шимановск-т с отпайкой на ПС Ледяная-т. 4 Семеновского уч. л-ва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190.8</v>
      </c>
      <c r="M31" s="65" t="n">
        <v>2.68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438.85</v>
      </c>
      <c r="E32" s="72" t="inlineStr">
        <is>
          <t>(</t>
        </is>
      </c>
      <c r="F32" s="71" t="n">
        <v>6.16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319.52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438.85</v>
      </c>
      <c r="E34" s="72" t="inlineStr">
        <is>
          <t>(</t>
        </is>
      </c>
      <c r="F34" s="78" t="n">
        <v>6.16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68-96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8.58</v>
      </c>
      <c r="H44" s="95" t="n">
        <v>1</v>
      </c>
      <c r="I44" s="116" t="n">
        <v>8.58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924.91</v>
      </c>
      <c r="M46" s="101" t="n">
        <v>71.26000000000001</v>
      </c>
      <c r="N46" s="103" t="n">
        <v>65909.09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4" t="n">
        <v>110.37312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924.91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1" t="n">
        <v>924.91</v>
      </c>
      <c r="M49" s="100" t="n"/>
      <c r="N49" s="103" t="n">
        <v>65909.09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823.17</v>
      </c>
      <c r="M50" s="100" t="n"/>
      <c r="N50" s="113" t="n">
        <v>58659.09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379.21</v>
      </c>
      <c r="M51" s="100" t="n"/>
      <c r="N51" s="103" t="n">
        <v>27022.73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5" t="n">
        <v>2127.29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3.03</v>
      </c>
      <c r="H53" s="95" t="n">
        <v>1</v>
      </c>
      <c r="I53" s="116" t="n">
        <v>3.03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940.91</v>
      </c>
      <c r="M55" s="101" t="n">
        <v>71.26000000000001</v>
      </c>
      <c r="N55" s="103" t="n">
        <v>67049.25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4" t="n">
        <v>112.27968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940.91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1" t="n">
        <v>940.91</v>
      </c>
      <c r="M58" s="100" t="n"/>
      <c r="N58" s="103" t="n">
        <v>67049.25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837.41</v>
      </c>
      <c r="M59" s="100" t="n"/>
      <c r="N59" s="113" t="n">
        <v>59673.83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385.77</v>
      </c>
      <c r="M60" s="100" t="n"/>
      <c r="N60" s="103" t="n">
        <v>27490.19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5" t="n">
        <v>2164.09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1.36</v>
      </c>
      <c r="H62" s="95" t="n">
        <v>1</v>
      </c>
      <c r="I62" s="116" t="n">
        <v>1.36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530.64</v>
      </c>
      <c r="M64" s="101" t="n">
        <v>71.26000000000001</v>
      </c>
      <c r="N64" s="103" t="n">
        <v>37813.41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6" t="n">
        <v>63.3216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530.64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1" t="n">
        <v>530.64</v>
      </c>
      <c r="M67" s="100" t="n"/>
      <c r="N67" s="103" t="n">
        <v>37813.41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472.27</v>
      </c>
      <c r="M68" s="100" t="n"/>
      <c r="N68" s="113" t="n">
        <v>33653.93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217.56</v>
      </c>
      <c r="M69" s="100" t="n"/>
      <c r="N69" s="103" t="n">
        <v>15503.5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5" t="n">
        <v>1220.47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0.8100000000000001</v>
      </c>
      <c r="H71" s="95" t="n">
        <v>1</v>
      </c>
      <c r="I71" s="116" t="n">
        <v>0.8100000000000001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102.31</v>
      </c>
      <c r="M73" s="101" t="n">
        <v>71.26000000000001</v>
      </c>
      <c r="N73" s="103" t="n">
        <v>7290.61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5" t="n">
        <v>15.7</v>
      </c>
      <c r="H74" s="148" t="n">
        <v>0.96</v>
      </c>
      <c r="I74" s="274" t="n">
        <v>12.20832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102.31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0" t="n"/>
      <c r="E76" s="271" t="n"/>
      <c r="F76" s="99" t="n"/>
      <c r="G76" s="107" t="n"/>
      <c r="H76" s="107" t="n"/>
      <c r="I76" s="100" t="n"/>
      <c r="J76" s="100" t="n"/>
      <c r="K76" s="100" t="n"/>
      <c r="L76" s="101" t="n">
        <v>102.31</v>
      </c>
      <c r="M76" s="100" t="n"/>
      <c r="N76" s="103" t="n">
        <v>7290.61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91.06</v>
      </c>
      <c r="M77" s="100" t="n"/>
      <c r="N77" s="113" t="n">
        <v>6488.64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41.95</v>
      </c>
      <c r="M78" s="100" t="n"/>
      <c r="N78" s="103" t="n">
        <v>2989.15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0" t="n"/>
      <c r="E79" s="271" t="n"/>
      <c r="F79" s="100" t="n"/>
      <c r="G79" s="107" t="n"/>
      <c r="H79" s="107" t="n"/>
      <c r="I79" s="114" t="n"/>
      <c r="J79" s="114" t="n"/>
      <c r="K79" s="114" t="n"/>
      <c r="L79" s="116" t="n">
        <v>235.32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0.33</v>
      </c>
      <c r="H80" s="95" t="n">
        <v>1</v>
      </c>
      <c r="I80" s="116" t="n">
        <v>0.33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121.85</v>
      </c>
      <c r="M82" s="101" t="n">
        <v>71.26000000000001</v>
      </c>
      <c r="N82" s="103" t="n">
        <v>8683.030000000001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5" t="n">
        <v>45.9</v>
      </c>
      <c r="H83" s="148" t="n">
        <v>0.96</v>
      </c>
      <c r="I83" s="274" t="n">
        <v>14.54112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121.85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0" t="n"/>
      <c r="E85" s="271" t="n"/>
      <c r="F85" s="99" t="n"/>
      <c r="G85" s="107" t="n"/>
      <c r="H85" s="107" t="n"/>
      <c r="I85" s="100" t="n"/>
      <c r="J85" s="100" t="n"/>
      <c r="K85" s="100" t="n"/>
      <c r="L85" s="101" t="n">
        <v>121.85</v>
      </c>
      <c r="M85" s="100" t="n"/>
      <c r="N85" s="103" t="n">
        <v>8683.030000000001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108.45</v>
      </c>
      <c r="M86" s="100" t="n"/>
      <c r="N86" s="113" t="n">
        <v>7727.9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49.96</v>
      </c>
      <c r="M87" s="100" t="n"/>
      <c r="N87" s="103" t="n">
        <v>3560.04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0" t="n"/>
      <c r="E88" s="271" t="n"/>
      <c r="F88" s="100" t="n"/>
      <c r="G88" s="107" t="n"/>
      <c r="H88" s="107" t="n"/>
      <c r="I88" s="114" t="n"/>
      <c r="J88" s="114" t="n"/>
      <c r="K88" s="114" t="n"/>
      <c r="L88" s="116" t="n">
        <v>280.26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0.12</v>
      </c>
      <c r="H89" s="95" t="n">
        <v>1</v>
      </c>
      <c r="I89" s="116" t="n">
        <v>0.12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56.96</v>
      </c>
      <c r="M91" s="101" t="n">
        <v>71.26000000000001</v>
      </c>
      <c r="N91" s="103" t="n">
        <v>4058.97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0" t="n">
        <v>59</v>
      </c>
      <c r="H92" s="148" t="n">
        <v>0.96</v>
      </c>
      <c r="I92" s="276" t="n">
        <v>6.7968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56.96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0" t="n"/>
      <c r="E94" s="271" t="n"/>
      <c r="F94" s="99" t="n"/>
      <c r="G94" s="107" t="n"/>
      <c r="H94" s="107" t="n"/>
      <c r="I94" s="100" t="n"/>
      <c r="J94" s="100" t="n"/>
      <c r="K94" s="100" t="n"/>
      <c r="L94" s="101" t="n">
        <v>56.96</v>
      </c>
      <c r="M94" s="100" t="n"/>
      <c r="N94" s="103" t="n">
        <v>4058.97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50.69</v>
      </c>
      <c r="M95" s="100" t="n"/>
      <c r="N95" s="113" t="n">
        <v>3612.48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23.35</v>
      </c>
      <c r="M96" s="100" t="n"/>
      <c r="N96" s="103" t="n">
        <v>1664.18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0" t="n"/>
      <c r="E97" s="271" t="n"/>
      <c r="F97" s="100" t="n"/>
      <c r="G97" s="107" t="n"/>
      <c r="H97" s="107" t="n"/>
      <c r="I97" s="114" t="n"/>
      <c r="J97" s="114" t="n"/>
      <c r="K97" s="114" t="n"/>
      <c r="L97" s="116" t="n">
        <v>131</v>
      </c>
      <c r="M97" s="114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6158.43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2677.58</v>
      </c>
      <c r="M99" s="129" t="n"/>
      <c r="N99" s="128" t="n">
        <v>190804.36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2677.58</v>
      </c>
      <c r="M101" s="129" t="n"/>
      <c r="N101" s="128" t="n">
        <v>190804.36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2677.58</v>
      </c>
      <c r="M107" s="129" t="n"/>
      <c r="N107" s="128" t="n">
        <v>190804.36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2383.05</v>
      </c>
      <c r="M108" s="129" t="n"/>
      <c r="N108" s="128" t="n">
        <v>169815.87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1097.8</v>
      </c>
      <c r="M109" s="129" t="n"/>
      <c r="N109" s="128" t="n">
        <v>78229.78999999999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6158.43</v>
      </c>
      <c r="M110" s="134" t="n"/>
      <c r="N110" s="123" t="n">
        <v>438850.02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319.52064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6158.43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6158.43</v>
      </c>
      <c r="M116" s="129" t="n"/>
      <c r="N116" s="128" t="n">
        <v>438850.02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2677.58</v>
      </c>
      <c r="M118" s="129" t="n"/>
      <c r="N118" s="128" t="n">
        <v>190804.36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2677.58</v>
      </c>
      <c r="M120" s="129" t="n"/>
      <c r="N120" s="128" t="n">
        <v>190804.36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2677.58</v>
      </c>
      <c r="M124" s="129" t="n"/>
      <c r="N124" s="128" t="n">
        <v>190804.36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2383.05</v>
      </c>
      <c r="M125" s="129" t="n"/>
      <c r="N125" s="128" t="n">
        <v>169815.87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1097.8</v>
      </c>
      <c r="M126" s="129" t="n"/>
      <c r="N126" s="128" t="n">
        <v>78229.78999999999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6158.43</v>
      </c>
      <c r="M127" s="124" t="n"/>
      <c r="N127" s="123" t="n">
        <v>438850.02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2677.58</v>
      </c>
      <c r="M128" s="129" t="n"/>
      <c r="N128" s="128" t="n">
        <v>190804.36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2677.58</v>
      </c>
      <c r="M130" s="129" t="n"/>
      <c r="N130" s="128" t="n">
        <v>190804.36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2677.58</v>
      </c>
      <c r="M134" s="129" t="n"/>
      <c r="N134" s="128" t="n">
        <v>190804.36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2383.05</v>
      </c>
      <c r="M135" s="129" t="n"/>
      <c r="N135" s="128" t="n">
        <v>169815.87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1097.8</v>
      </c>
      <c r="M136" s="129" t="n"/>
      <c r="N136" s="128" t="n">
        <v>78229.78999999999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319.52064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02-26-09</t>
        </is>
      </c>
    </row>
    <row r="25" ht="19.35" customHeight="1">
      <c r="A25" s="56" t="inlineStr">
        <is>
          <t>26 ВЛ 220 Амурская - Шимановск-т с отпайкой на ПС Ледяная-т. Свободненский р-он Черновский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561.29</v>
      </c>
      <c r="M31" s="65" t="n">
        <v>7.88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1558.77</v>
      </c>
      <c r="E32" s="72" t="inlineStr">
        <is>
          <t>(</t>
        </is>
      </c>
      <c r="F32" s="71" t="n">
        <v>26.96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932.55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93.38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1558.77</v>
      </c>
      <c r="E34" s="72" t="inlineStr">
        <is>
          <t>(</t>
        </is>
      </c>
      <c r="F34" s="78" t="n">
        <v>26.96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136</v>
      </c>
      <c r="H44" s="95" t="n">
        <v>1</v>
      </c>
      <c r="I44" s="95" t="n">
        <v>136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6167.33</v>
      </c>
      <c r="M45" s="101" t="n">
        <v>71.26000000000001</v>
      </c>
      <c r="N45" s="103" t="n">
        <v>439483.94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3" t="n">
        <v>722.976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6167.33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6167.33</v>
      </c>
      <c r="M48" s="100" t="n"/>
      <c r="N48" s="103" t="n">
        <v>439483.94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5488.92</v>
      </c>
      <c r="M49" s="100" t="n"/>
      <c r="N49" s="113" t="n">
        <v>391140.71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2528.61</v>
      </c>
      <c r="M50" s="100" t="n"/>
      <c r="N50" s="103" t="n">
        <v>180188.42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14184.86</v>
      </c>
      <c r="M51" s="114" t="n"/>
      <c r="N51" s="94" t="n"/>
    </row>
    <row r="52" ht="19.35" customHeight="1">
      <c r="A52" s="90" t="inlineStr">
        <is>
          <t>Пролет 126-162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3.23</v>
      </c>
      <c r="H53" s="95" t="n">
        <v>1</v>
      </c>
      <c r="I53" s="116" t="n">
        <v>3.23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189.81</v>
      </c>
      <c r="M54" s="101" t="n">
        <v>71.26000000000001</v>
      </c>
      <c r="N54" s="103" t="n">
        <v>13525.86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4" t="n">
        <v>20.19396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189.81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189.81</v>
      </c>
      <c r="M57" s="100" t="n"/>
      <c r="N57" s="103" t="n">
        <v>13525.86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168.93</v>
      </c>
      <c r="M58" s="100" t="n"/>
      <c r="N58" s="113" t="n">
        <v>12038.02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77.81999999999999</v>
      </c>
      <c r="M59" s="100" t="n"/>
      <c r="N59" s="103" t="n">
        <v>5545.6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6" t="n">
        <v>436.56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1.18</v>
      </c>
      <c r="H61" s="95" t="n">
        <v>1</v>
      </c>
      <c r="I61" s="116" t="n">
        <v>1.18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134.44</v>
      </c>
      <c r="M62" s="101" t="n">
        <v>71.26000000000001</v>
      </c>
      <c r="N62" s="103" t="n">
        <v>9580.190000000001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6" t="n">
        <v>14.3016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134.44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134.44</v>
      </c>
      <c r="M65" s="100" t="n"/>
      <c r="N65" s="103" t="n">
        <v>9580.190000000001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119.65</v>
      </c>
      <c r="M66" s="100" t="n"/>
      <c r="N66" s="113" t="n">
        <v>8526.370000000001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55.12</v>
      </c>
      <c r="M67" s="100" t="n"/>
      <c r="N67" s="103" t="n">
        <v>3927.88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6" t="n">
        <v>309.21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0.49</v>
      </c>
      <c r="H69" s="95" t="n">
        <v>1</v>
      </c>
      <c r="I69" s="116" t="n">
        <v>0.49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74.06</v>
      </c>
      <c r="M70" s="101" t="n">
        <v>71.26000000000001</v>
      </c>
      <c r="N70" s="103" t="n">
        <v>5277.52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6" t="n">
        <v>7.8792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74.06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74.06</v>
      </c>
      <c r="M73" s="100" t="n"/>
      <c r="N73" s="103" t="n">
        <v>5277.52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65.91</v>
      </c>
      <c r="M74" s="100" t="n"/>
      <c r="N74" s="113" t="n">
        <v>4696.99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30.36</v>
      </c>
      <c r="M75" s="100" t="n"/>
      <c r="N75" s="103" t="n">
        <v>2163.78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170.33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0.3</v>
      </c>
      <c r="H77" s="95" t="n">
        <v>1</v>
      </c>
      <c r="I77" s="277" t="n">
        <v>0.3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21.32</v>
      </c>
      <c r="M78" s="101" t="n">
        <v>71.26000000000001</v>
      </c>
      <c r="N78" s="103" t="n">
        <v>1519.26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5" t="n">
        <v>6.3</v>
      </c>
      <c r="H79" s="272" t="n">
        <v>1.2</v>
      </c>
      <c r="I79" s="273" t="n">
        <v>2.268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21.32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0" t="n"/>
      <c r="E81" s="271" t="n"/>
      <c r="F81" s="99" t="n"/>
      <c r="G81" s="107" t="n"/>
      <c r="H81" s="107" t="n"/>
      <c r="I81" s="100" t="n"/>
      <c r="J81" s="100" t="n"/>
      <c r="K81" s="100" t="n"/>
      <c r="L81" s="101" t="n">
        <v>21.32</v>
      </c>
      <c r="M81" s="100" t="n"/>
      <c r="N81" s="103" t="n">
        <v>1519.26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18.97</v>
      </c>
      <c r="M82" s="100" t="n"/>
      <c r="N82" s="113" t="n">
        <v>1352.14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8.74</v>
      </c>
      <c r="M83" s="100" t="n"/>
      <c r="N83" s="101" t="n">
        <v>622.9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0" t="n"/>
      <c r="E84" s="271" t="n"/>
      <c r="F84" s="100" t="n"/>
      <c r="G84" s="107" t="n"/>
      <c r="H84" s="107" t="n"/>
      <c r="I84" s="114" t="n"/>
      <c r="J84" s="114" t="n"/>
      <c r="K84" s="114" t="n"/>
      <c r="L84" s="116" t="n">
        <v>49.03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0.11</v>
      </c>
      <c r="H85" s="95" t="n">
        <v>1</v>
      </c>
      <c r="I85" s="116" t="n">
        <v>0.11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15.26</v>
      </c>
      <c r="M86" s="101" t="n">
        <v>71.26000000000001</v>
      </c>
      <c r="N86" s="103" t="n">
        <v>1087.43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5" t="n">
        <v>12.3</v>
      </c>
      <c r="H87" s="272" t="n">
        <v>1.2</v>
      </c>
      <c r="I87" s="276" t="n">
        <v>1.6236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15.26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0" t="n"/>
      <c r="E89" s="271" t="n"/>
      <c r="F89" s="99" t="n"/>
      <c r="G89" s="107" t="n"/>
      <c r="H89" s="107" t="n"/>
      <c r="I89" s="100" t="n"/>
      <c r="J89" s="100" t="n"/>
      <c r="K89" s="100" t="n"/>
      <c r="L89" s="101" t="n">
        <v>15.26</v>
      </c>
      <c r="M89" s="100" t="n"/>
      <c r="N89" s="103" t="n">
        <v>1087.43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13.58</v>
      </c>
      <c r="M90" s="100" t="n"/>
      <c r="N90" s="151" t="n">
        <v>967.8099999999999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6.26</v>
      </c>
      <c r="M91" s="100" t="n"/>
      <c r="N91" s="101" t="n">
        <v>445.85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0" t="n"/>
      <c r="E92" s="271" t="n"/>
      <c r="F92" s="100" t="n"/>
      <c r="G92" s="107" t="n"/>
      <c r="H92" s="107" t="n"/>
      <c r="I92" s="114" t="n"/>
      <c r="J92" s="114" t="n"/>
      <c r="K92" s="114" t="n"/>
      <c r="L92" s="116" t="n">
        <v>35.1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0.02</v>
      </c>
      <c r="H93" s="95" t="n">
        <v>1</v>
      </c>
      <c r="I93" s="116" t="n">
        <v>0.02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3.7</v>
      </c>
      <c r="M94" s="101" t="n">
        <v>71.26000000000001</v>
      </c>
      <c r="N94" s="101" t="n">
        <v>263.66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5" t="n">
        <v>16.4</v>
      </c>
      <c r="H95" s="272" t="n">
        <v>1.2</v>
      </c>
      <c r="I95" s="276" t="n">
        <v>0.3936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3.7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0" t="n"/>
      <c r="E97" s="271" t="n"/>
      <c r="F97" s="99" t="n"/>
      <c r="G97" s="107" t="n"/>
      <c r="H97" s="107" t="n"/>
      <c r="I97" s="100" t="n"/>
      <c r="J97" s="100" t="n"/>
      <c r="K97" s="100" t="n"/>
      <c r="L97" s="101" t="n">
        <v>3.7</v>
      </c>
      <c r="M97" s="100" t="n"/>
      <c r="N97" s="101" t="n">
        <v>263.66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3.29</v>
      </c>
      <c r="M98" s="100" t="n"/>
      <c r="N98" s="151" t="n">
        <v>234.66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1.52</v>
      </c>
      <c r="M99" s="100" t="n"/>
      <c r="N99" s="101" t="n">
        <v>108.1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0" t="n"/>
      <c r="E100" s="271" t="n"/>
      <c r="F100" s="100" t="n"/>
      <c r="G100" s="107" t="n"/>
      <c r="H100" s="107" t="n"/>
      <c r="I100" s="114" t="n"/>
      <c r="J100" s="114" t="n"/>
      <c r="K100" s="114" t="n"/>
      <c r="L100" s="116" t="n">
        <v>8.51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3.53</v>
      </c>
      <c r="H101" s="95" t="n">
        <v>1</v>
      </c>
      <c r="I101" s="116" t="n">
        <v>3.53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1" t="n">
        <v>489</v>
      </c>
      <c r="M102" s="101" t="n">
        <v>71.26000000000001</v>
      </c>
      <c r="N102" s="103" t="n">
        <v>34846.14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3" t="n">
        <v>2776.4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1" t="n">
        <v>485.53</v>
      </c>
      <c r="M104" s="101" t="n">
        <v>71.26000000000001</v>
      </c>
      <c r="N104" s="103" t="n">
        <v>34598.87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5" t="n">
        <v>14.8</v>
      </c>
      <c r="H105" s="272" t="n">
        <v>1.2</v>
      </c>
      <c r="I105" s="276" t="n">
        <v>62.6928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4" t="n">
        <v>35.96364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3265.4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0" t="n"/>
      <c r="E108" s="271" t="n"/>
      <c r="F108" s="99" t="n"/>
      <c r="G108" s="107" t="n"/>
      <c r="H108" s="107" t="n"/>
      <c r="I108" s="100" t="n"/>
      <c r="J108" s="100" t="n"/>
      <c r="K108" s="100" t="n"/>
      <c r="L108" s="101" t="n">
        <v>974.53</v>
      </c>
      <c r="M108" s="100" t="n"/>
      <c r="N108" s="103" t="n">
        <v>69445.00999999999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867.33</v>
      </c>
      <c r="M109" s="100" t="n"/>
      <c r="N109" s="113" t="n">
        <v>61806.06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399.56</v>
      </c>
      <c r="M110" s="100" t="n"/>
      <c r="N110" s="103" t="n">
        <v>28472.45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0" t="n"/>
      <c r="E111" s="271" t="n"/>
      <c r="F111" s="100" t="n"/>
      <c r="G111" s="107" t="n"/>
      <c r="H111" s="107" t="n"/>
      <c r="I111" s="114" t="n"/>
      <c r="J111" s="114" t="n"/>
      <c r="K111" s="114" t="n"/>
      <c r="L111" s="115" t="n">
        <v>4532.29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3.53</v>
      </c>
      <c r="H112" s="95" t="n">
        <v>1</v>
      </c>
      <c r="I112" s="116" t="n">
        <v>3.53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122.59</v>
      </c>
      <c r="M113" s="101" t="n">
        <v>71.26000000000001</v>
      </c>
      <c r="N113" s="103" t="n">
        <v>8735.76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1" t="n">
        <v>693.26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121.23</v>
      </c>
      <c r="M115" s="101" t="n">
        <v>71.26000000000001</v>
      </c>
      <c r="N115" s="103" t="n">
        <v>8638.85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4" t="n">
        <v>15.71556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4" t="n">
        <v>8.980320000000001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815.85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0" t="n"/>
      <c r="E119" s="271" t="n"/>
      <c r="F119" s="99" t="n"/>
      <c r="G119" s="107" t="n"/>
      <c r="H119" s="107" t="n"/>
      <c r="I119" s="100" t="n"/>
      <c r="J119" s="100" t="n"/>
      <c r="K119" s="100" t="n"/>
      <c r="L119" s="101" t="n">
        <v>243.82</v>
      </c>
      <c r="M119" s="100" t="n"/>
      <c r="N119" s="103" t="n">
        <v>17374.61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217</v>
      </c>
      <c r="M120" s="100" t="n"/>
      <c r="N120" s="113" t="n">
        <v>15463.4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99.97</v>
      </c>
      <c r="M121" s="100" t="n"/>
      <c r="N121" s="103" t="n">
        <v>7123.59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0" t="n"/>
      <c r="E122" s="271" t="n"/>
      <c r="F122" s="100" t="n"/>
      <c r="G122" s="107" t="n"/>
      <c r="H122" s="107" t="n"/>
      <c r="I122" s="114" t="n"/>
      <c r="J122" s="114" t="n"/>
      <c r="K122" s="114" t="n"/>
      <c r="L122" s="115" t="n">
        <v>1132.82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1.29</v>
      </c>
      <c r="H123" s="95" t="n">
        <v>1</v>
      </c>
      <c r="I123" s="116" t="n">
        <v>1.29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1" t="n">
        <v>311.52</v>
      </c>
      <c r="M124" s="101" t="n">
        <v>71.26000000000001</v>
      </c>
      <c r="N124" s="103" t="n">
        <v>22198.92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3" t="n">
        <v>1768.68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1" t="n">
        <v>309.29</v>
      </c>
      <c r="M126" s="101" t="n">
        <v>71.26000000000001</v>
      </c>
      <c r="N126" s="103" t="n">
        <v>22040.01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5" t="n">
        <v>25.8</v>
      </c>
      <c r="H127" s="272" t="n">
        <v>1.2</v>
      </c>
      <c r="I127" s="276" t="n">
        <v>39.9384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5" t="n">
        <v>14.8</v>
      </c>
      <c r="H128" s="272" t="n">
        <v>1.2</v>
      </c>
      <c r="I128" s="276" t="n">
        <v>22.9104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2080.2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0" t="n"/>
      <c r="E130" s="271" t="n"/>
      <c r="F130" s="99" t="n"/>
      <c r="G130" s="107" t="n"/>
      <c r="H130" s="107" t="n"/>
      <c r="I130" s="100" t="n"/>
      <c r="J130" s="100" t="n"/>
      <c r="K130" s="100" t="n"/>
      <c r="L130" s="101" t="n">
        <v>620.8099999999999</v>
      </c>
      <c r="M130" s="100" t="n"/>
      <c r="N130" s="103" t="n">
        <v>44238.93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552.52</v>
      </c>
      <c r="M131" s="100" t="n"/>
      <c r="N131" s="113" t="n">
        <v>39372.65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254.53</v>
      </c>
      <c r="M132" s="100" t="n"/>
      <c r="N132" s="103" t="n">
        <v>18137.96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0" t="n"/>
      <c r="E133" s="271" t="n"/>
      <c r="F133" s="100" t="n"/>
      <c r="G133" s="107" t="n"/>
      <c r="H133" s="107" t="n"/>
      <c r="I133" s="114" t="n"/>
      <c r="J133" s="114" t="n"/>
      <c r="K133" s="114" t="n"/>
      <c r="L133" s="115" t="n">
        <v>2887.25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1.29</v>
      </c>
      <c r="H134" s="95" t="n">
        <v>1</v>
      </c>
      <c r="I134" s="116" t="n">
        <v>1.29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90.31</v>
      </c>
      <c r="M135" s="101" t="n">
        <v>71.26000000000001</v>
      </c>
      <c r="N135" s="103" t="n">
        <v>6435.49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1" t="n">
        <v>511.49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89.44</v>
      </c>
      <c r="M137" s="101" t="n">
        <v>71.26000000000001</v>
      </c>
      <c r="N137" s="103" t="n">
        <v>6373.49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4" t="n">
        <v>11.57904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4" t="n">
        <v>6.62544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601.8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0" t="n"/>
      <c r="E141" s="271" t="n"/>
      <c r="F141" s="99" t="n"/>
      <c r="G141" s="107" t="n"/>
      <c r="H141" s="107" t="n"/>
      <c r="I141" s="100" t="n"/>
      <c r="J141" s="100" t="n"/>
      <c r="K141" s="100" t="n"/>
      <c r="L141" s="101" t="n">
        <v>179.75</v>
      </c>
      <c r="M141" s="100" t="n"/>
      <c r="N141" s="103" t="n">
        <v>12808.98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159.98</v>
      </c>
      <c r="M142" s="100" t="n"/>
      <c r="N142" s="113" t="n">
        <v>11399.99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73.7</v>
      </c>
      <c r="M143" s="100" t="n"/>
      <c r="N143" s="103" t="n">
        <v>5251.68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0" t="n"/>
      <c r="E144" s="271" t="n"/>
      <c r="F144" s="100" t="n"/>
      <c r="G144" s="107" t="n"/>
      <c r="H144" s="107" t="n"/>
      <c r="I144" s="114" t="n"/>
      <c r="J144" s="114" t="n"/>
      <c r="K144" s="114" t="n"/>
      <c r="L144" s="116" t="n">
        <v>835.48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0.51</v>
      </c>
      <c r="H145" s="95" t="n">
        <v>1</v>
      </c>
      <c r="I145" s="116" t="n">
        <v>0.51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1" t="n">
        <v>200.01</v>
      </c>
      <c r="M146" s="101" t="n">
        <v>71.26000000000001</v>
      </c>
      <c r="N146" s="103" t="n">
        <v>14252.71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3" t="n">
        <v>1133.91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1" t="n">
        <v>198.29</v>
      </c>
      <c r="M148" s="101" t="n">
        <v>71.26000000000001</v>
      </c>
      <c r="N148" s="103" t="n">
        <v>14130.15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5" t="n">
        <v>41.9</v>
      </c>
      <c r="H149" s="272" t="n">
        <v>1.2</v>
      </c>
      <c r="I149" s="276" t="n">
        <v>25.6428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0" t="n">
        <v>24</v>
      </c>
      <c r="H150" s="272" t="n">
        <v>1.2</v>
      </c>
      <c r="I150" s="273" t="n">
        <v>14.688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1333.92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0" t="n"/>
      <c r="E152" s="271" t="n"/>
      <c r="F152" s="99" t="n"/>
      <c r="G152" s="107" t="n"/>
      <c r="H152" s="107" t="n"/>
      <c r="I152" s="100" t="n"/>
      <c r="J152" s="100" t="n"/>
      <c r="K152" s="100" t="n"/>
      <c r="L152" s="101" t="n">
        <v>398.3</v>
      </c>
      <c r="M152" s="100" t="n"/>
      <c r="N152" s="103" t="n">
        <v>28382.86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354.49</v>
      </c>
      <c r="M153" s="100" t="n"/>
      <c r="N153" s="113" t="n">
        <v>25260.75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163.3</v>
      </c>
      <c r="M154" s="100" t="n"/>
      <c r="N154" s="103" t="n">
        <v>11636.97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0" t="n"/>
      <c r="E155" s="271" t="n"/>
      <c r="F155" s="100" t="n"/>
      <c r="G155" s="107" t="n"/>
      <c r="H155" s="107" t="n"/>
      <c r="I155" s="114" t="n"/>
      <c r="J155" s="114" t="n"/>
      <c r="K155" s="114" t="n"/>
      <c r="L155" s="115" t="n">
        <v>1851.71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0.51</v>
      </c>
      <c r="H156" s="95" t="n">
        <v>1</v>
      </c>
      <c r="I156" s="116" t="n">
        <v>0.51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57.28</v>
      </c>
      <c r="M157" s="101" t="n">
        <v>71.26000000000001</v>
      </c>
      <c r="N157" s="103" t="n">
        <v>4081.77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1" t="n">
        <v>325.06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56.84</v>
      </c>
      <c r="M159" s="101" t="n">
        <v>71.26000000000001</v>
      </c>
      <c r="N159" s="103" t="n">
        <v>4050.42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0" t="n">
        <v>12</v>
      </c>
      <c r="H160" s="272" t="n">
        <v>1.2</v>
      </c>
      <c r="I160" s="273" t="n">
        <v>7.344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4" t="n">
        <v>4.21056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382.34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0" t="n"/>
      <c r="E163" s="271" t="n"/>
      <c r="F163" s="99" t="n"/>
      <c r="G163" s="107" t="n"/>
      <c r="H163" s="107" t="n"/>
      <c r="I163" s="100" t="n"/>
      <c r="J163" s="100" t="n"/>
      <c r="K163" s="100" t="n"/>
      <c r="L163" s="101" t="n">
        <v>114.12</v>
      </c>
      <c r="M163" s="100" t="n"/>
      <c r="N163" s="103" t="n">
        <v>8132.19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101.57</v>
      </c>
      <c r="M164" s="100" t="n"/>
      <c r="N164" s="113" t="n">
        <v>7237.65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46.79</v>
      </c>
      <c r="M165" s="100" t="n"/>
      <c r="N165" s="103" t="n">
        <v>3334.2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0" t="n"/>
      <c r="E166" s="271" t="n"/>
      <c r="F166" s="100" t="n"/>
      <c r="G166" s="107" t="n"/>
      <c r="H166" s="107" t="n"/>
      <c r="I166" s="114" t="n"/>
      <c r="J166" s="114" t="n"/>
      <c r="K166" s="114" t="n"/>
      <c r="L166" s="116" t="n">
        <v>530.7</v>
      </c>
      <c r="M166" s="114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26963.85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15085.43</v>
      </c>
      <c r="M168" s="129" t="n"/>
      <c r="N168" s="128" t="n">
        <v>712313.01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7876.63</v>
      </c>
      <c r="M170" s="129" t="n"/>
      <c r="N170" s="128" t="n">
        <v>561288.65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7208.8</v>
      </c>
      <c r="M171" s="129" t="n"/>
      <c r="N171" s="128" t="n">
        <v>151024.36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7208.8</v>
      </c>
      <c r="M173" s="129" t="n"/>
      <c r="N173" s="128" t="n">
        <v>151024.36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1260.62</v>
      </c>
      <c r="M175" s="129" t="n"/>
      <c r="N175" s="128" t="n">
        <v>89831.78999999999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9137.25</v>
      </c>
      <c r="M176" s="129" t="n"/>
      <c r="N176" s="128" t="n">
        <v>651120.4399999999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8132.14</v>
      </c>
      <c r="M177" s="129" t="n"/>
      <c r="N177" s="128" t="n">
        <v>579497.2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3746.28</v>
      </c>
      <c r="M178" s="129" t="n"/>
      <c r="N178" s="128" t="n">
        <v>266959.38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26963.85</v>
      </c>
      <c r="M179" s="134" t="n"/>
      <c r="N179" s="123" t="n">
        <v>1558769.59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932.54856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93.37836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26963.85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26963.85</v>
      </c>
      <c r="M185" s="129" t="n"/>
      <c r="N185" s="128" t="n">
        <v>1558769.59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15085.43</v>
      </c>
      <c r="M187" s="129" t="n"/>
      <c r="N187" s="128" t="n">
        <v>712313.01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7876.63</v>
      </c>
      <c r="M189" s="129" t="n"/>
      <c r="N189" s="128" t="n">
        <v>561288.65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7208.8</v>
      </c>
      <c r="M190" s="129" t="n"/>
      <c r="N190" s="128" t="n">
        <v>151024.36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7208.8</v>
      </c>
      <c r="M191" s="129" t="n"/>
      <c r="N191" s="128" t="n">
        <v>151024.36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1260.62</v>
      </c>
      <c r="M192" s="129" t="n"/>
      <c r="N192" s="128" t="n">
        <v>89831.78999999999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9137.25</v>
      </c>
      <c r="M193" s="129" t="n"/>
      <c r="N193" s="128" t="n">
        <v>651120.4399999999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8132.14</v>
      </c>
      <c r="M194" s="129" t="n"/>
      <c r="N194" s="128" t="n">
        <v>579497.2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3746.28</v>
      </c>
      <c r="M195" s="129" t="n"/>
      <c r="N195" s="128" t="n">
        <v>266959.38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26963.85</v>
      </c>
      <c r="M196" s="124" t="n"/>
      <c r="N196" s="123" t="n">
        <v>1558769.59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15085.43</v>
      </c>
      <c r="M197" s="129" t="n"/>
      <c r="N197" s="128" t="n">
        <v>712313.01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7876.63</v>
      </c>
      <c r="M199" s="129" t="n"/>
      <c r="N199" s="128" t="n">
        <v>561288.65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7208.8</v>
      </c>
      <c r="M200" s="129" t="n"/>
      <c r="N200" s="128" t="n">
        <v>151024.36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7208.8</v>
      </c>
      <c r="M201" s="129" t="n"/>
      <c r="N201" s="128" t="n">
        <v>151024.36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1260.62</v>
      </c>
      <c r="M202" s="129" t="n"/>
      <c r="N202" s="128" t="n">
        <v>89831.78999999999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9137.25</v>
      </c>
      <c r="M203" s="129" t="n"/>
      <c r="N203" s="128" t="n">
        <v>651120.4399999999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8132.14</v>
      </c>
      <c r="M204" s="129" t="n"/>
      <c r="N204" s="128" t="n">
        <v>579497.2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3746.28</v>
      </c>
      <c r="M205" s="129" t="n"/>
      <c r="N205" s="128" t="n">
        <v>266959.38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932.54856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93.37836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02-26-10</t>
        </is>
      </c>
    </row>
    <row r="25" ht="19.35" customHeight="1">
      <c r="A25" s="56" t="inlineStr">
        <is>
          <t>26 ВЛ 220 Амурская - Шимановск-т с отпайкой на ПС Ледяная-т. Свободненский р-он Черновский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70.81999999999999</v>
      </c>
      <c r="M31" s="65" t="n">
        <v>0.99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162.88</v>
      </c>
      <c r="E32" s="72" t="inlineStr">
        <is>
          <t>(</t>
        </is>
      </c>
      <c r="F32" s="71" t="n">
        <v>2.29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118.59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162.88</v>
      </c>
      <c r="E34" s="72" t="inlineStr">
        <is>
          <t>(</t>
        </is>
      </c>
      <c r="F34" s="78" t="n">
        <v>2.29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126-162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3.23</v>
      </c>
      <c r="H44" s="95" t="n">
        <v>1</v>
      </c>
      <c r="I44" s="116" t="n">
        <v>3.23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348.19</v>
      </c>
      <c r="M46" s="101" t="n">
        <v>71.26000000000001</v>
      </c>
      <c r="N46" s="103" t="n">
        <v>24812.02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4" t="n">
        <v>41.55072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348.19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1" t="n">
        <v>348.19</v>
      </c>
      <c r="M49" s="100" t="n"/>
      <c r="N49" s="103" t="n">
        <v>24812.02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309.89</v>
      </c>
      <c r="M50" s="100" t="n"/>
      <c r="N50" s="113" t="n">
        <v>22082.7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142.76</v>
      </c>
      <c r="M51" s="100" t="n"/>
      <c r="N51" s="103" t="n">
        <v>10172.93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6" t="n">
        <v>800.84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1.18</v>
      </c>
      <c r="H53" s="95" t="n">
        <v>1</v>
      </c>
      <c r="I53" s="116" t="n">
        <v>1.18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366.43</v>
      </c>
      <c r="M55" s="101" t="n">
        <v>71.26000000000001</v>
      </c>
      <c r="N55" s="103" t="n">
        <v>26111.8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4" t="n">
        <v>43.72608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366.43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1" t="n">
        <v>366.43</v>
      </c>
      <c r="M58" s="100" t="n"/>
      <c r="N58" s="103" t="n">
        <v>26111.8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326.12</v>
      </c>
      <c r="M59" s="100" t="n"/>
      <c r="N59" s="113" t="n">
        <v>23239.5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150.24</v>
      </c>
      <c r="M60" s="100" t="n"/>
      <c r="N60" s="103" t="n">
        <v>10705.84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6" t="n">
        <v>842.79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0.49</v>
      </c>
      <c r="H62" s="95" t="n">
        <v>1</v>
      </c>
      <c r="I62" s="116" t="n">
        <v>0.49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191.18</v>
      </c>
      <c r="M64" s="101" t="n">
        <v>71.26000000000001</v>
      </c>
      <c r="N64" s="103" t="n">
        <v>13623.49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6" t="n">
        <v>22.8144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191.18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1" t="n">
        <v>191.18</v>
      </c>
      <c r="M67" s="100" t="n"/>
      <c r="N67" s="103" t="n">
        <v>13623.49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170.15</v>
      </c>
      <c r="M68" s="100" t="n"/>
      <c r="N68" s="113" t="n">
        <v>12124.91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78.38</v>
      </c>
      <c r="M69" s="100" t="n"/>
      <c r="N69" s="103" t="n">
        <v>5585.63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6" t="n">
        <v>439.71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0.3</v>
      </c>
      <c r="H71" s="95" t="n">
        <v>1</v>
      </c>
      <c r="I71" s="277" t="n">
        <v>0.3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37.89</v>
      </c>
      <c r="M73" s="101" t="n">
        <v>71.26000000000001</v>
      </c>
      <c r="N73" s="103" t="n">
        <v>2700.04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5" t="n">
        <v>15.7</v>
      </c>
      <c r="H74" s="148" t="n">
        <v>0.96</v>
      </c>
      <c r="I74" s="276" t="n">
        <v>4.5216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37.89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0" t="n"/>
      <c r="E76" s="271" t="n"/>
      <c r="F76" s="99" t="n"/>
      <c r="G76" s="107" t="n"/>
      <c r="H76" s="107" t="n"/>
      <c r="I76" s="100" t="n"/>
      <c r="J76" s="100" t="n"/>
      <c r="K76" s="100" t="n"/>
      <c r="L76" s="101" t="n">
        <v>37.89</v>
      </c>
      <c r="M76" s="100" t="n"/>
      <c r="N76" s="103" t="n">
        <v>2700.04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33.72</v>
      </c>
      <c r="M77" s="100" t="n"/>
      <c r="N77" s="113" t="n">
        <v>2403.04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15.53</v>
      </c>
      <c r="M78" s="100" t="n"/>
      <c r="N78" s="103" t="n">
        <v>1107.02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0" t="n"/>
      <c r="E79" s="271" t="n"/>
      <c r="F79" s="100" t="n"/>
      <c r="G79" s="107" t="n"/>
      <c r="H79" s="107" t="n"/>
      <c r="I79" s="114" t="n"/>
      <c r="J79" s="114" t="n"/>
      <c r="K79" s="114" t="n"/>
      <c r="L79" s="116" t="n">
        <v>87.14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0.11</v>
      </c>
      <c r="H80" s="95" t="n">
        <v>1</v>
      </c>
      <c r="I80" s="116" t="n">
        <v>0.11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40.62</v>
      </c>
      <c r="M82" s="101" t="n">
        <v>71.26000000000001</v>
      </c>
      <c r="N82" s="103" t="n">
        <v>2894.58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5" t="n">
        <v>45.9</v>
      </c>
      <c r="H83" s="148" t="n">
        <v>0.96</v>
      </c>
      <c r="I83" s="274" t="n">
        <v>4.84704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40.62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0" t="n"/>
      <c r="E85" s="271" t="n"/>
      <c r="F85" s="99" t="n"/>
      <c r="G85" s="107" t="n"/>
      <c r="H85" s="107" t="n"/>
      <c r="I85" s="100" t="n"/>
      <c r="J85" s="100" t="n"/>
      <c r="K85" s="100" t="n"/>
      <c r="L85" s="101" t="n">
        <v>40.62</v>
      </c>
      <c r="M85" s="100" t="n"/>
      <c r="N85" s="103" t="n">
        <v>2894.58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36.15</v>
      </c>
      <c r="M86" s="100" t="n"/>
      <c r="N86" s="113" t="n">
        <v>2576.18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16.65</v>
      </c>
      <c r="M87" s="100" t="n"/>
      <c r="N87" s="103" t="n">
        <v>1186.78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0" t="n"/>
      <c r="E88" s="271" t="n"/>
      <c r="F88" s="100" t="n"/>
      <c r="G88" s="107" t="n"/>
      <c r="H88" s="107" t="n"/>
      <c r="I88" s="114" t="n"/>
      <c r="J88" s="114" t="n"/>
      <c r="K88" s="114" t="n"/>
      <c r="L88" s="116" t="n">
        <v>93.42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0.02</v>
      </c>
      <c r="H89" s="95" t="n">
        <v>1</v>
      </c>
      <c r="I89" s="116" t="n">
        <v>0.02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9.49</v>
      </c>
      <c r="M91" s="101" t="n">
        <v>71.26000000000001</v>
      </c>
      <c r="N91" s="101" t="n">
        <v>676.26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0" t="n">
        <v>59</v>
      </c>
      <c r="H92" s="148" t="n">
        <v>0.96</v>
      </c>
      <c r="I92" s="276" t="n">
        <v>1.1328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9.49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0" t="n"/>
      <c r="E94" s="271" t="n"/>
      <c r="F94" s="99" t="n"/>
      <c r="G94" s="107" t="n"/>
      <c r="H94" s="107" t="n"/>
      <c r="I94" s="100" t="n"/>
      <c r="J94" s="100" t="n"/>
      <c r="K94" s="100" t="n"/>
      <c r="L94" s="101" t="n">
        <v>9.49</v>
      </c>
      <c r="M94" s="100" t="n"/>
      <c r="N94" s="101" t="n">
        <v>676.26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8.449999999999999</v>
      </c>
      <c r="M95" s="100" t="n"/>
      <c r="N95" s="151" t="n">
        <v>601.87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3.89</v>
      </c>
      <c r="M96" s="100" t="n"/>
      <c r="N96" s="101" t="n">
        <v>277.27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0" t="n"/>
      <c r="E97" s="271" t="n"/>
      <c r="F97" s="100" t="n"/>
      <c r="G97" s="107" t="n"/>
      <c r="H97" s="107" t="n"/>
      <c r="I97" s="114" t="n"/>
      <c r="J97" s="114" t="n"/>
      <c r="K97" s="114" t="n"/>
      <c r="L97" s="116" t="n">
        <v>21.83</v>
      </c>
      <c r="M97" s="114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2285.73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993.8</v>
      </c>
      <c r="M99" s="129" t="n"/>
      <c r="N99" s="128" t="n">
        <v>70818.19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993.8</v>
      </c>
      <c r="M101" s="129" t="n"/>
      <c r="N101" s="128" t="n">
        <v>70818.19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993.8</v>
      </c>
      <c r="M107" s="129" t="n"/>
      <c r="N107" s="128" t="n">
        <v>70818.19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884.48</v>
      </c>
      <c r="M108" s="129" t="n"/>
      <c r="N108" s="128" t="n">
        <v>63028.2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407.45</v>
      </c>
      <c r="M109" s="129" t="n"/>
      <c r="N109" s="128" t="n">
        <v>29035.47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2285.73</v>
      </c>
      <c r="M110" s="134" t="n"/>
      <c r="N110" s="123" t="n">
        <v>162881.86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118.59264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2285.73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2285.73</v>
      </c>
      <c r="M116" s="129" t="n"/>
      <c r="N116" s="128" t="n">
        <v>162881.86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993.8</v>
      </c>
      <c r="M118" s="129" t="n"/>
      <c r="N118" s="128" t="n">
        <v>70818.19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993.8</v>
      </c>
      <c r="M120" s="129" t="n"/>
      <c r="N120" s="128" t="n">
        <v>70818.19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993.8</v>
      </c>
      <c r="M124" s="129" t="n"/>
      <c r="N124" s="128" t="n">
        <v>70818.19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884.48</v>
      </c>
      <c r="M125" s="129" t="n"/>
      <c r="N125" s="128" t="n">
        <v>63028.2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407.45</v>
      </c>
      <c r="M126" s="129" t="n"/>
      <c r="N126" s="128" t="n">
        <v>29035.47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2285.73</v>
      </c>
      <c r="M127" s="124" t="n"/>
      <c r="N127" s="123" t="n">
        <v>162881.86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993.8</v>
      </c>
      <c r="M128" s="129" t="n"/>
      <c r="N128" s="128" t="n">
        <v>70818.19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993.8</v>
      </c>
      <c r="M130" s="129" t="n"/>
      <c r="N130" s="128" t="n">
        <v>70818.19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993.8</v>
      </c>
      <c r="M134" s="129" t="n"/>
      <c r="N134" s="128" t="n">
        <v>70818.19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884.48</v>
      </c>
      <c r="M135" s="129" t="n"/>
      <c r="N135" s="128" t="n">
        <v>63028.2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407.45</v>
      </c>
      <c r="M136" s="129" t="n"/>
      <c r="N136" s="128" t="n">
        <v>29035.47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118.59264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02-26-11</t>
        </is>
      </c>
    </row>
    <row r="25" ht="19.35" customHeight="1">
      <c r="A25" s="56" t="inlineStr">
        <is>
          <t>26 ВЛ 220 Амурская - Шимановск-т с отпайкой на ПС Ледяная-т. Ледянского уч. л-ва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561.13</v>
      </c>
      <c r="M31" s="65" t="n">
        <v>7.87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1605.72</v>
      </c>
      <c r="E32" s="72" t="inlineStr">
        <is>
          <t>(</t>
        </is>
      </c>
      <c r="F32" s="71" t="n">
        <v>28.52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933.77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109.88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1605.72</v>
      </c>
      <c r="E34" s="72" t="inlineStr">
        <is>
          <t>(</t>
        </is>
      </c>
      <c r="F34" s="78" t="n">
        <v>28.52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129</v>
      </c>
      <c r="H44" s="95" t="n">
        <v>1</v>
      </c>
      <c r="I44" s="95" t="n">
        <v>129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5849.89</v>
      </c>
      <c r="M45" s="101" t="n">
        <v>71.26000000000001</v>
      </c>
      <c r="N45" s="103" t="n">
        <v>416863.16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3" t="n">
        <v>685.764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5849.89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5849.89</v>
      </c>
      <c r="M48" s="100" t="n"/>
      <c r="N48" s="103" t="n">
        <v>416863.16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5206.4</v>
      </c>
      <c r="M49" s="100" t="n"/>
      <c r="N49" s="113" t="n">
        <v>371008.21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2398.45</v>
      </c>
      <c r="M50" s="100" t="n"/>
      <c r="N50" s="103" t="n">
        <v>170913.9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13454.74</v>
      </c>
      <c r="M51" s="114" t="n"/>
      <c r="N51" s="94" t="n"/>
    </row>
    <row r="52" ht="19.35" customHeight="1">
      <c r="A52" s="90" t="inlineStr">
        <is>
          <t>Пролет 162-173, 1-11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3.22</v>
      </c>
      <c r="H53" s="95" t="n">
        <v>1</v>
      </c>
      <c r="I53" s="116" t="n">
        <v>3.22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189.22</v>
      </c>
      <c r="M54" s="101" t="n">
        <v>71.26000000000001</v>
      </c>
      <c r="N54" s="103" t="n">
        <v>13483.82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4" t="n">
        <v>20.13144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189.22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189.22</v>
      </c>
      <c r="M57" s="100" t="n"/>
      <c r="N57" s="103" t="n">
        <v>13483.82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168.41</v>
      </c>
      <c r="M58" s="100" t="n"/>
      <c r="N58" s="113" t="n">
        <v>12000.6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77.58</v>
      </c>
      <c r="M59" s="100" t="n"/>
      <c r="N59" s="103" t="n">
        <v>5528.37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6" t="n">
        <v>435.21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1.16</v>
      </c>
      <c r="H61" s="95" t="n">
        <v>1</v>
      </c>
      <c r="I61" s="116" t="n">
        <v>1.16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132.16</v>
      </c>
      <c r="M62" s="101" t="n">
        <v>71.26000000000001</v>
      </c>
      <c r="N62" s="103" t="n">
        <v>9417.719999999999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6" t="n">
        <v>14.0592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132.16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132.16</v>
      </c>
      <c r="M65" s="100" t="n"/>
      <c r="N65" s="103" t="n">
        <v>9417.719999999999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117.62</v>
      </c>
      <c r="M66" s="100" t="n"/>
      <c r="N66" s="113" t="n">
        <v>8381.77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54.19</v>
      </c>
      <c r="M67" s="100" t="n"/>
      <c r="N67" s="103" t="n">
        <v>3861.27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6" t="n">
        <v>303.97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0.55</v>
      </c>
      <c r="H69" s="95" t="n">
        <v>1</v>
      </c>
      <c r="I69" s="116" t="n">
        <v>0.55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83.13</v>
      </c>
      <c r="M70" s="101" t="n">
        <v>71.26000000000001</v>
      </c>
      <c r="N70" s="103" t="n">
        <v>5923.84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3" t="n">
        <v>8.843999999999999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83.13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83.13</v>
      </c>
      <c r="M73" s="100" t="n"/>
      <c r="N73" s="103" t="n">
        <v>5923.84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73.98999999999999</v>
      </c>
      <c r="M74" s="100" t="n"/>
      <c r="N74" s="113" t="n">
        <v>5272.22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34.08</v>
      </c>
      <c r="M75" s="100" t="n"/>
      <c r="N75" s="103" t="n">
        <v>2428.77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191.2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0.89</v>
      </c>
      <c r="H77" s="95" t="n">
        <v>1</v>
      </c>
      <c r="I77" s="116" t="n">
        <v>0.89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63.25</v>
      </c>
      <c r="M78" s="101" t="n">
        <v>71.26000000000001</v>
      </c>
      <c r="N78" s="103" t="n">
        <v>4507.2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5" t="n">
        <v>6.3</v>
      </c>
      <c r="H79" s="272" t="n">
        <v>1.2</v>
      </c>
      <c r="I79" s="276" t="n">
        <v>6.7284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63.25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0" t="n"/>
      <c r="E81" s="271" t="n"/>
      <c r="F81" s="99" t="n"/>
      <c r="G81" s="107" t="n"/>
      <c r="H81" s="107" t="n"/>
      <c r="I81" s="100" t="n"/>
      <c r="J81" s="100" t="n"/>
      <c r="K81" s="100" t="n"/>
      <c r="L81" s="101" t="n">
        <v>63.25</v>
      </c>
      <c r="M81" s="100" t="n"/>
      <c r="N81" s="103" t="n">
        <v>4507.2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56.29</v>
      </c>
      <c r="M82" s="100" t="n"/>
      <c r="N82" s="113" t="n">
        <v>4011.41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25.93</v>
      </c>
      <c r="M83" s="100" t="n"/>
      <c r="N83" s="103" t="n">
        <v>1847.95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0" t="n"/>
      <c r="E84" s="271" t="n"/>
      <c r="F84" s="100" t="n"/>
      <c r="G84" s="107" t="n"/>
      <c r="H84" s="107" t="n"/>
      <c r="I84" s="114" t="n"/>
      <c r="J84" s="114" t="n"/>
      <c r="K84" s="114" t="n"/>
      <c r="L84" s="116" t="n">
        <v>145.47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0.35</v>
      </c>
      <c r="H85" s="95" t="n">
        <v>1</v>
      </c>
      <c r="I85" s="116" t="n">
        <v>0.35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48.56</v>
      </c>
      <c r="M86" s="101" t="n">
        <v>71.26000000000001</v>
      </c>
      <c r="N86" s="103" t="n">
        <v>3460.39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5" t="n">
        <v>12.3</v>
      </c>
      <c r="H87" s="272" t="n">
        <v>1.2</v>
      </c>
      <c r="I87" s="273" t="n">
        <v>5.166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48.56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0" t="n"/>
      <c r="E89" s="271" t="n"/>
      <c r="F89" s="99" t="n"/>
      <c r="G89" s="107" t="n"/>
      <c r="H89" s="107" t="n"/>
      <c r="I89" s="100" t="n"/>
      <c r="J89" s="100" t="n"/>
      <c r="K89" s="100" t="n"/>
      <c r="L89" s="101" t="n">
        <v>48.56</v>
      </c>
      <c r="M89" s="100" t="n"/>
      <c r="N89" s="103" t="n">
        <v>3460.39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43.22</v>
      </c>
      <c r="M90" s="100" t="n"/>
      <c r="N90" s="113" t="n">
        <v>3079.75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19.91</v>
      </c>
      <c r="M91" s="100" t="n"/>
      <c r="N91" s="103" t="n">
        <v>1418.76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0" t="n"/>
      <c r="E92" s="271" t="n"/>
      <c r="F92" s="100" t="n"/>
      <c r="G92" s="107" t="n"/>
      <c r="H92" s="107" t="n"/>
      <c r="I92" s="114" t="n"/>
      <c r="J92" s="114" t="n"/>
      <c r="K92" s="114" t="n"/>
      <c r="L92" s="116" t="n">
        <v>111.69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0.07000000000000001</v>
      </c>
      <c r="H93" s="95" t="n">
        <v>1</v>
      </c>
      <c r="I93" s="116" t="n">
        <v>0.07000000000000001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12.95</v>
      </c>
      <c r="M94" s="101" t="n">
        <v>71.26000000000001</v>
      </c>
      <c r="N94" s="101" t="n">
        <v>922.8200000000001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5" t="n">
        <v>16.4</v>
      </c>
      <c r="H95" s="272" t="n">
        <v>1.2</v>
      </c>
      <c r="I95" s="276" t="n">
        <v>1.3776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12.95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0" t="n"/>
      <c r="E97" s="271" t="n"/>
      <c r="F97" s="99" t="n"/>
      <c r="G97" s="107" t="n"/>
      <c r="H97" s="107" t="n"/>
      <c r="I97" s="100" t="n"/>
      <c r="J97" s="100" t="n"/>
      <c r="K97" s="100" t="n"/>
      <c r="L97" s="101" t="n">
        <v>12.95</v>
      </c>
      <c r="M97" s="100" t="n"/>
      <c r="N97" s="101" t="n">
        <v>922.8200000000001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11.53</v>
      </c>
      <c r="M98" s="100" t="n"/>
      <c r="N98" s="151" t="n">
        <v>821.3099999999999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5.31</v>
      </c>
      <c r="M99" s="100" t="n"/>
      <c r="N99" s="101" t="n">
        <v>378.36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0" t="n"/>
      <c r="E100" s="271" t="n"/>
      <c r="F100" s="100" t="n"/>
      <c r="G100" s="107" t="n"/>
      <c r="H100" s="107" t="n"/>
      <c r="I100" s="114" t="n"/>
      <c r="J100" s="114" t="n"/>
      <c r="K100" s="114" t="n"/>
      <c r="L100" s="116" t="n">
        <v>29.79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4.11</v>
      </c>
      <c r="H101" s="95" t="n">
        <v>1</v>
      </c>
      <c r="I101" s="116" t="n">
        <v>4.11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1" t="n">
        <v>569.35</v>
      </c>
      <c r="M102" s="101" t="n">
        <v>71.26000000000001</v>
      </c>
      <c r="N102" s="103" t="n">
        <v>40571.88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3" t="n">
        <v>3232.58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1" t="n">
        <v>565.3099999999999</v>
      </c>
      <c r="M104" s="101" t="n">
        <v>71.26000000000001</v>
      </c>
      <c r="N104" s="103" t="n">
        <v>40283.99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5" t="n">
        <v>14.8</v>
      </c>
      <c r="H105" s="272" t="n">
        <v>1.2</v>
      </c>
      <c r="I105" s="276" t="n">
        <v>72.9936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4" t="n">
        <v>41.87268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3801.93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0" t="n"/>
      <c r="E108" s="271" t="n"/>
      <c r="F108" s="99" t="n"/>
      <c r="G108" s="107" t="n"/>
      <c r="H108" s="107" t="n"/>
      <c r="I108" s="100" t="n"/>
      <c r="J108" s="100" t="n"/>
      <c r="K108" s="100" t="n"/>
      <c r="L108" s="103" t="n">
        <v>1134.66</v>
      </c>
      <c r="M108" s="100" t="n"/>
      <c r="N108" s="103" t="n">
        <v>80855.87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1009.85</v>
      </c>
      <c r="M109" s="100" t="n"/>
      <c r="N109" s="113" t="n">
        <v>71961.72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465.21</v>
      </c>
      <c r="M110" s="100" t="n"/>
      <c r="N110" s="103" t="n">
        <v>33150.91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0" t="n"/>
      <c r="E111" s="271" t="n"/>
      <c r="F111" s="100" t="n"/>
      <c r="G111" s="107" t="n"/>
      <c r="H111" s="107" t="n"/>
      <c r="I111" s="114" t="n"/>
      <c r="J111" s="114" t="n"/>
      <c r="K111" s="114" t="n"/>
      <c r="L111" s="115" t="n">
        <v>5276.99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4.11</v>
      </c>
      <c r="H112" s="95" t="n">
        <v>1</v>
      </c>
      <c r="I112" s="116" t="n">
        <v>4.11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142.73</v>
      </c>
      <c r="M113" s="101" t="n">
        <v>71.26000000000001</v>
      </c>
      <c r="N113" s="103" t="n">
        <v>10170.94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1" t="n">
        <v>807.17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141.15</v>
      </c>
      <c r="M115" s="101" t="n">
        <v>71.26000000000001</v>
      </c>
      <c r="N115" s="103" t="n">
        <v>10058.35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4" t="n">
        <v>18.29772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4" t="n">
        <v>10.45584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949.9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0" t="n"/>
      <c r="E119" s="271" t="n"/>
      <c r="F119" s="99" t="n"/>
      <c r="G119" s="107" t="n"/>
      <c r="H119" s="107" t="n"/>
      <c r="I119" s="100" t="n"/>
      <c r="J119" s="100" t="n"/>
      <c r="K119" s="100" t="n"/>
      <c r="L119" s="101" t="n">
        <v>283.88</v>
      </c>
      <c r="M119" s="100" t="n"/>
      <c r="N119" s="103" t="n">
        <v>20229.29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252.65</v>
      </c>
      <c r="M120" s="100" t="n"/>
      <c r="N120" s="113" t="n">
        <v>18004.07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116.39</v>
      </c>
      <c r="M121" s="100" t="n"/>
      <c r="N121" s="103" t="n">
        <v>8294.01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0" t="n"/>
      <c r="E122" s="271" t="n"/>
      <c r="F122" s="100" t="n"/>
      <c r="G122" s="107" t="n"/>
      <c r="H122" s="107" t="n"/>
      <c r="I122" s="114" t="n"/>
      <c r="J122" s="114" t="n"/>
      <c r="K122" s="114" t="n"/>
      <c r="L122" s="115" t="n">
        <v>1318.94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1.51</v>
      </c>
      <c r="H123" s="95" t="n">
        <v>1</v>
      </c>
      <c r="I123" s="116" t="n">
        <v>1.51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1" t="n">
        <v>364.65</v>
      </c>
      <c r="M124" s="101" t="n">
        <v>71.26000000000001</v>
      </c>
      <c r="N124" s="103" t="n">
        <v>25984.96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3" t="n">
        <v>2070.32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1" t="n">
        <v>362.04</v>
      </c>
      <c r="M126" s="101" t="n">
        <v>71.26000000000001</v>
      </c>
      <c r="N126" s="103" t="n">
        <v>25798.97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5" t="n">
        <v>25.8</v>
      </c>
      <c r="H127" s="272" t="n">
        <v>1.2</v>
      </c>
      <c r="I127" s="276" t="n">
        <v>46.7496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5" t="n">
        <v>14.8</v>
      </c>
      <c r="H128" s="272" t="n">
        <v>1.2</v>
      </c>
      <c r="I128" s="276" t="n">
        <v>26.8176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2434.97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0" t="n"/>
      <c r="E130" s="271" t="n"/>
      <c r="F130" s="99" t="n"/>
      <c r="G130" s="107" t="n"/>
      <c r="H130" s="107" t="n"/>
      <c r="I130" s="100" t="n"/>
      <c r="J130" s="100" t="n"/>
      <c r="K130" s="100" t="n"/>
      <c r="L130" s="101" t="n">
        <v>726.6900000000001</v>
      </c>
      <c r="M130" s="100" t="n"/>
      <c r="N130" s="103" t="n">
        <v>51783.93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646.75</v>
      </c>
      <c r="M131" s="100" t="n"/>
      <c r="N131" s="113" t="n">
        <v>46087.7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297.94</v>
      </c>
      <c r="M132" s="100" t="n"/>
      <c r="N132" s="103" t="n">
        <v>21231.41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0" t="n"/>
      <c r="E133" s="271" t="n"/>
      <c r="F133" s="100" t="n"/>
      <c r="G133" s="107" t="n"/>
      <c r="H133" s="107" t="n"/>
      <c r="I133" s="114" t="n"/>
      <c r="J133" s="114" t="n"/>
      <c r="K133" s="114" t="n"/>
      <c r="L133" s="115" t="n">
        <v>3379.66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1.51</v>
      </c>
      <c r="H134" s="95" t="n">
        <v>1</v>
      </c>
      <c r="I134" s="116" t="n">
        <v>1.51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105.71</v>
      </c>
      <c r="M135" s="101" t="n">
        <v>71.26000000000001</v>
      </c>
      <c r="N135" s="103" t="n">
        <v>7532.89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1" t="n">
        <v>598.72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104.7</v>
      </c>
      <c r="M137" s="101" t="n">
        <v>71.26000000000001</v>
      </c>
      <c r="N137" s="103" t="n">
        <v>7460.92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4" t="n">
        <v>13.55376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4" t="n">
        <v>7.75536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704.4299999999999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0" t="n"/>
      <c r="E141" s="271" t="n"/>
      <c r="F141" s="99" t="n"/>
      <c r="G141" s="107" t="n"/>
      <c r="H141" s="107" t="n"/>
      <c r="I141" s="100" t="n"/>
      <c r="J141" s="100" t="n"/>
      <c r="K141" s="100" t="n"/>
      <c r="L141" s="101" t="n">
        <v>210.41</v>
      </c>
      <c r="M141" s="100" t="n"/>
      <c r="N141" s="103" t="n">
        <v>14993.81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187.26</v>
      </c>
      <c r="M142" s="100" t="n"/>
      <c r="N142" s="113" t="n">
        <v>13344.49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86.27</v>
      </c>
      <c r="M143" s="100" t="n"/>
      <c r="N143" s="103" t="n">
        <v>6147.46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0" t="n"/>
      <c r="E144" s="271" t="n"/>
      <c r="F144" s="100" t="n"/>
      <c r="G144" s="107" t="n"/>
      <c r="H144" s="107" t="n"/>
      <c r="I144" s="114" t="n"/>
      <c r="J144" s="114" t="n"/>
      <c r="K144" s="114" t="n"/>
      <c r="L144" s="116" t="n">
        <v>977.96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0.62</v>
      </c>
      <c r="H145" s="95" t="n">
        <v>1</v>
      </c>
      <c r="I145" s="116" t="n">
        <v>0.62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1" t="n">
        <v>243.15</v>
      </c>
      <c r="M146" s="101" t="n">
        <v>71.26000000000001</v>
      </c>
      <c r="N146" s="103" t="n">
        <v>17326.87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3" t="n">
        <v>1378.48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1" t="n">
        <v>241.06</v>
      </c>
      <c r="M148" s="101" t="n">
        <v>71.26000000000001</v>
      </c>
      <c r="N148" s="103" t="n">
        <v>17177.94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5" t="n">
        <v>41.9</v>
      </c>
      <c r="H149" s="272" t="n">
        <v>1.2</v>
      </c>
      <c r="I149" s="276" t="n">
        <v>31.1736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0" t="n">
        <v>24</v>
      </c>
      <c r="H150" s="272" t="n">
        <v>1.2</v>
      </c>
      <c r="I150" s="273" t="n">
        <v>17.856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1621.63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0" t="n"/>
      <c r="E152" s="271" t="n"/>
      <c r="F152" s="99" t="n"/>
      <c r="G152" s="107" t="n"/>
      <c r="H152" s="107" t="n"/>
      <c r="I152" s="100" t="n"/>
      <c r="J152" s="100" t="n"/>
      <c r="K152" s="100" t="n"/>
      <c r="L152" s="101" t="n">
        <v>484.21</v>
      </c>
      <c r="M152" s="100" t="n"/>
      <c r="N152" s="103" t="n">
        <v>34504.81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430.95</v>
      </c>
      <c r="M153" s="100" t="n"/>
      <c r="N153" s="113" t="n">
        <v>30709.28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198.53</v>
      </c>
      <c r="M154" s="100" t="n"/>
      <c r="N154" s="103" t="n">
        <v>14146.97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0" t="n"/>
      <c r="E155" s="271" t="n"/>
      <c r="F155" s="100" t="n"/>
      <c r="G155" s="107" t="n"/>
      <c r="H155" s="107" t="n"/>
      <c r="I155" s="114" t="n"/>
      <c r="J155" s="114" t="n"/>
      <c r="K155" s="114" t="n"/>
      <c r="L155" s="115" t="n">
        <v>2251.11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0.62</v>
      </c>
      <c r="H156" s="95" t="n">
        <v>1</v>
      </c>
      <c r="I156" s="116" t="n">
        <v>0.62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69.64</v>
      </c>
      <c r="M157" s="101" t="n">
        <v>71.26000000000001</v>
      </c>
      <c r="N157" s="103" t="n">
        <v>4962.55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1" t="n">
        <v>395.17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69.09999999999999</v>
      </c>
      <c r="M159" s="101" t="n">
        <v>71.26000000000001</v>
      </c>
      <c r="N159" s="103" t="n">
        <v>4924.07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0" t="n">
        <v>12</v>
      </c>
      <c r="H160" s="272" t="n">
        <v>1.2</v>
      </c>
      <c r="I160" s="273" t="n">
        <v>8.928000000000001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4" t="n">
        <v>5.11872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464.81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0" t="n"/>
      <c r="E163" s="271" t="n"/>
      <c r="F163" s="99" t="n"/>
      <c r="G163" s="107" t="n"/>
      <c r="H163" s="107" t="n"/>
      <c r="I163" s="100" t="n"/>
      <c r="J163" s="100" t="n"/>
      <c r="K163" s="100" t="n"/>
      <c r="L163" s="101" t="n">
        <v>138.74</v>
      </c>
      <c r="M163" s="100" t="n"/>
      <c r="N163" s="103" t="n">
        <v>9886.620000000001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123.48</v>
      </c>
      <c r="M164" s="100" t="n"/>
      <c r="N164" s="113" t="n">
        <v>8799.09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56.88</v>
      </c>
      <c r="M165" s="100" t="n"/>
      <c r="N165" s="103" t="n">
        <v>4053.51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0" t="n"/>
      <c r="E166" s="271" t="n"/>
      <c r="F166" s="100" t="n"/>
      <c r="G166" s="107" t="n"/>
      <c r="H166" s="107" t="n"/>
      <c r="I166" s="114" t="n"/>
      <c r="J166" s="114" t="n"/>
      <c r="K166" s="114" t="n"/>
      <c r="L166" s="116" t="n">
        <v>645.17</v>
      </c>
      <c r="M166" s="114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28521.9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16356.83</v>
      </c>
      <c r="M168" s="129" t="n"/>
      <c r="N168" s="128" t="n">
        <v>738836.16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7874.39</v>
      </c>
      <c r="M170" s="129" t="n"/>
      <c r="N170" s="128" t="n">
        <v>561129.04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8482.440000000001</v>
      </c>
      <c r="M171" s="129" t="n"/>
      <c r="N171" s="128" t="n">
        <v>177707.12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8482.440000000001</v>
      </c>
      <c r="M173" s="129" t="n"/>
      <c r="N173" s="128" t="n">
        <v>177707.12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1483.36</v>
      </c>
      <c r="M175" s="129" t="n"/>
      <c r="N175" s="128" t="n">
        <v>105704.24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9357.75</v>
      </c>
      <c r="M176" s="129" t="n"/>
      <c r="N176" s="128" t="n">
        <v>666833.28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8328.4</v>
      </c>
      <c r="M177" s="129" t="n"/>
      <c r="N177" s="128" t="n">
        <v>593481.62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3836.67</v>
      </c>
      <c r="M178" s="129" t="n"/>
      <c r="N178" s="128" t="n">
        <v>273401.65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28521.9</v>
      </c>
      <c r="M179" s="134" t="n"/>
      <c r="N179" s="123" t="n">
        <v>1605719.43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933.76692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109.8762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28521.9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28521.9</v>
      </c>
      <c r="M185" s="129" t="n"/>
      <c r="N185" s="128" t="n">
        <v>1605719.43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16356.83</v>
      </c>
      <c r="M187" s="129" t="n"/>
      <c r="N187" s="128" t="n">
        <v>738836.16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7874.39</v>
      </c>
      <c r="M189" s="129" t="n"/>
      <c r="N189" s="128" t="n">
        <v>561129.04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8482.440000000001</v>
      </c>
      <c r="M190" s="129" t="n"/>
      <c r="N190" s="128" t="n">
        <v>177707.12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8482.440000000001</v>
      </c>
      <c r="M191" s="129" t="n"/>
      <c r="N191" s="128" t="n">
        <v>177707.12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1483.36</v>
      </c>
      <c r="M192" s="129" t="n"/>
      <c r="N192" s="128" t="n">
        <v>105704.24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9357.75</v>
      </c>
      <c r="M193" s="129" t="n"/>
      <c r="N193" s="128" t="n">
        <v>666833.28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8328.4</v>
      </c>
      <c r="M194" s="129" t="n"/>
      <c r="N194" s="128" t="n">
        <v>593481.62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3836.67</v>
      </c>
      <c r="M195" s="129" t="n"/>
      <c r="N195" s="128" t="n">
        <v>273401.65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28521.9</v>
      </c>
      <c r="M196" s="124" t="n"/>
      <c r="N196" s="123" t="n">
        <v>1605719.43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16356.83</v>
      </c>
      <c r="M197" s="129" t="n"/>
      <c r="N197" s="128" t="n">
        <v>738836.16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7874.39</v>
      </c>
      <c r="M199" s="129" t="n"/>
      <c r="N199" s="128" t="n">
        <v>561129.04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8482.440000000001</v>
      </c>
      <c r="M200" s="129" t="n"/>
      <c r="N200" s="128" t="n">
        <v>177707.12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8482.440000000001</v>
      </c>
      <c r="M201" s="129" t="n"/>
      <c r="N201" s="128" t="n">
        <v>177707.12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1483.36</v>
      </c>
      <c r="M202" s="129" t="n"/>
      <c r="N202" s="128" t="n">
        <v>105704.24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9357.75</v>
      </c>
      <c r="M203" s="129" t="n"/>
      <c r="N203" s="128" t="n">
        <v>666833.28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8328.4</v>
      </c>
      <c r="M204" s="129" t="n"/>
      <c r="N204" s="128" t="n">
        <v>593481.62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3836.67</v>
      </c>
      <c r="M205" s="129" t="n"/>
      <c r="N205" s="128" t="n">
        <v>273401.65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933.76692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109.8762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02-26-12</t>
        </is>
      </c>
    </row>
    <row r="25" ht="19.35" customHeight="1">
      <c r="A25" s="56" t="inlineStr">
        <is>
          <t>26 ВЛ 220 Амурская - Шимановск-т с отпайкой на ПС Ледяная-т. Ледянского уч. л-ва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85.28</v>
      </c>
      <c r="M31" s="65" t="n">
        <v>1.2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196.15</v>
      </c>
      <c r="E32" s="72" t="inlineStr">
        <is>
          <t>(</t>
        </is>
      </c>
      <c r="F32" s="71" t="n">
        <v>2.75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142.82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196.15</v>
      </c>
      <c r="E34" s="72" t="inlineStr">
        <is>
          <t>(</t>
        </is>
      </c>
      <c r="F34" s="78" t="n">
        <v>2.75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162-173, 1-11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3.22</v>
      </c>
      <c r="H44" s="95" t="n">
        <v>1</v>
      </c>
      <c r="I44" s="116" t="n">
        <v>3.22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347.11</v>
      </c>
      <c r="M46" s="101" t="n">
        <v>71.26000000000001</v>
      </c>
      <c r="N46" s="103" t="n">
        <v>24735.06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4" t="n">
        <v>41.42208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347.11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1" t="n">
        <v>347.11</v>
      </c>
      <c r="M49" s="100" t="n"/>
      <c r="N49" s="103" t="n">
        <v>24735.06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308.93</v>
      </c>
      <c r="M50" s="100" t="n"/>
      <c r="N50" s="113" t="n">
        <v>22014.2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142.32</v>
      </c>
      <c r="M51" s="100" t="n"/>
      <c r="N51" s="103" t="n">
        <v>10141.37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6" t="n">
        <v>798.36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1.16</v>
      </c>
      <c r="H53" s="95" t="n">
        <v>1</v>
      </c>
      <c r="I53" s="116" t="n">
        <v>1.16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360.22</v>
      </c>
      <c r="M55" s="101" t="n">
        <v>71.26000000000001</v>
      </c>
      <c r="N55" s="103" t="n">
        <v>25669.28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4" t="n">
        <v>42.98496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360.22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1" t="n">
        <v>360.22</v>
      </c>
      <c r="M58" s="100" t="n"/>
      <c r="N58" s="103" t="n">
        <v>25669.28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320.6</v>
      </c>
      <c r="M59" s="100" t="n"/>
      <c r="N59" s="113" t="n">
        <v>22845.66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147.69</v>
      </c>
      <c r="M60" s="100" t="n"/>
      <c r="N60" s="103" t="n">
        <v>10524.4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6" t="n">
        <v>828.51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0.55</v>
      </c>
      <c r="H62" s="95" t="n">
        <v>1</v>
      </c>
      <c r="I62" s="116" t="n">
        <v>0.55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214.6</v>
      </c>
      <c r="M64" s="101" t="n">
        <v>71.26000000000001</v>
      </c>
      <c r="N64" s="103" t="n">
        <v>15292.4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3" t="n">
        <v>25.608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214.6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1" t="n">
        <v>214.6</v>
      </c>
      <c r="M67" s="100" t="n"/>
      <c r="N67" s="103" t="n">
        <v>15292.4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190.99</v>
      </c>
      <c r="M68" s="100" t="n"/>
      <c r="N68" s="113" t="n">
        <v>13610.24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87.98999999999999</v>
      </c>
      <c r="M69" s="100" t="n"/>
      <c r="N69" s="103" t="n">
        <v>6269.88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6" t="n">
        <v>493.58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0.89</v>
      </c>
      <c r="H71" s="95" t="n">
        <v>1</v>
      </c>
      <c r="I71" s="116" t="n">
        <v>0.89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112.41</v>
      </c>
      <c r="M73" s="101" t="n">
        <v>71.26000000000001</v>
      </c>
      <c r="N73" s="103" t="n">
        <v>8010.34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5" t="n">
        <v>15.7</v>
      </c>
      <c r="H74" s="148" t="n">
        <v>0.96</v>
      </c>
      <c r="I74" s="274" t="n">
        <v>13.41408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112.41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0" t="n"/>
      <c r="E76" s="271" t="n"/>
      <c r="F76" s="99" t="n"/>
      <c r="G76" s="107" t="n"/>
      <c r="H76" s="107" t="n"/>
      <c r="I76" s="100" t="n"/>
      <c r="J76" s="100" t="n"/>
      <c r="K76" s="100" t="n"/>
      <c r="L76" s="101" t="n">
        <v>112.41</v>
      </c>
      <c r="M76" s="100" t="n"/>
      <c r="N76" s="103" t="n">
        <v>8010.34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100.04</v>
      </c>
      <c r="M77" s="100" t="n"/>
      <c r="N77" s="113" t="n">
        <v>7129.2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46.09</v>
      </c>
      <c r="M78" s="100" t="n"/>
      <c r="N78" s="103" t="n">
        <v>3284.24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0" t="n"/>
      <c r="E79" s="271" t="n"/>
      <c r="F79" s="100" t="n"/>
      <c r="G79" s="107" t="n"/>
      <c r="H79" s="107" t="n"/>
      <c r="I79" s="114" t="n"/>
      <c r="J79" s="114" t="n"/>
      <c r="K79" s="114" t="n"/>
      <c r="L79" s="116" t="n">
        <v>258.54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0.35</v>
      </c>
      <c r="H80" s="95" t="n">
        <v>1</v>
      </c>
      <c r="I80" s="116" t="n">
        <v>0.35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129.24</v>
      </c>
      <c r="M82" s="101" t="n">
        <v>71.26000000000001</v>
      </c>
      <c r="N82" s="103" t="n">
        <v>9209.639999999999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5" t="n">
        <v>45.9</v>
      </c>
      <c r="H83" s="148" t="n">
        <v>0.96</v>
      </c>
      <c r="I83" s="276" t="n">
        <v>15.4224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129.24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0" t="n"/>
      <c r="E85" s="271" t="n"/>
      <c r="F85" s="99" t="n"/>
      <c r="G85" s="107" t="n"/>
      <c r="H85" s="107" t="n"/>
      <c r="I85" s="100" t="n"/>
      <c r="J85" s="100" t="n"/>
      <c r="K85" s="100" t="n"/>
      <c r="L85" s="101" t="n">
        <v>129.24</v>
      </c>
      <c r="M85" s="100" t="n"/>
      <c r="N85" s="103" t="n">
        <v>9209.639999999999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115.02</v>
      </c>
      <c r="M86" s="100" t="n"/>
      <c r="N86" s="113" t="n">
        <v>8196.58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52.99</v>
      </c>
      <c r="M87" s="100" t="n"/>
      <c r="N87" s="103" t="n">
        <v>3775.95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0" t="n"/>
      <c r="E88" s="271" t="n"/>
      <c r="F88" s="100" t="n"/>
      <c r="G88" s="107" t="n"/>
      <c r="H88" s="107" t="n"/>
      <c r="I88" s="114" t="n"/>
      <c r="J88" s="114" t="n"/>
      <c r="K88" s="114" t="n"/>
      <c r="L88" s="116" t="n">
        <v>297.25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0.07000000000000001</v>
      </c>
      <c r="H89" s="95" t="n">
        <v>1</v>
      </c>
      <c r="I89" s="116" t="n">
        <v>0.07000000000000001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33.23</v>
      </c>
      <c r="M91" s="101" t="n">
        <v>71.26000000000001</v>
      </c>
      <c r="N91" s="103" t="n">
        <v>2367.97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0" t="n">
        <v>59</v>
      </c>
      <c r="H92" s="148" t="n">
        <v>0.96</v>
      </c>
      <c r="I92" s="276" t="n">
        <v>3.9648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33.23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0" t="n"/>
      <c r="E94" s="271" t="n"/>
      <c r="F94" s="99" t="n"/>
      <c r="G94" s="107" t="n"/>
      <c r="H94" s="107" t="n"/>
      <c r="I94" s="100" t="n"/>
      <c r="J94" s="100" t="n"/>
      <c r="K94" s="100" t="n"/>
      <c r="L94" s="101" t="n">
        <v>33.23</v>
      </c>
      <c r="M94" s="100" t="n"/>
      <c r="N94" s="103" t="n">
        <v>2367.97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29.57</v>
      </c>
      <c r="M95" s="100" t="n"/>
      <c r="N95" s="113" t="n">
        <v>2107.49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13.62</v>
      </c>
      <c r="M96" s="100" t="n"/>
      <c r="N96" s="101" t="n">
        <v>970.87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0" t="n"/>
      <c r="E97" s="271" t="n"/>
      <c r="F97" s="100" t="n"/>
      <c r="G97" s="107" t="n"/>
      <c r="H97" s="107" t="n"/>
      <c r="I97" s="114" t="n"/>
      <c r="J97" s="114" t="n"/>
      <c r="K97" s="114" t="n"/>
      <c r="L97" s="116" t="n">
        <v>76.42</v>
      </c>
      <c r="M97" s="114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2752.66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1196.81</v>
      </c>
      <c r="M99" s="129" t="n"/>
      <c r="N99" s="128" t="n">
        <v>85284.69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1196.81</v>
      </c>
      <c r="M101" s="129" t="n"/>
      <c r="N101" s="128" t="n">
        <v>85284.69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1196.81</v>
      </c>
      <c r="M107" s="129" t="n"/>
      <c r="N107" s="128" t="n">
        <v>85284.69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1065.15</v>
      </c>
      <c r="M108" s="129" t="n"/>
      <c r="N108" s="128" t="n">
        <v>75903.37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490.7</v>
      </c>
      <c r="M109" s="129" t="n"/>
      <c r="N109" s="128" t="n">
        <v>34966.71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2752.66</v>
      </c>
      <c r="M110" s="134" t="n"/>
      <c r="N110" s="123" t="n">
        <v>196154.77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142.81632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2752.66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2752.66</v>
      </c>
      <c r="M116" s="129" t="n"/>
      <c r="N116" s="128" t="n">
        <v>196154.77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1196.81</v>
      </c>
      <c r="M118" s="129" t="n"/>
      <c r="N118" s="128" t="n">
        <v>85284.69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1196.81</v>
      </c>
      <c r="M120" s="129" t="n"/>
      <c r="N120" s="128" t="n">
        <v>85284.69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1196.81</v>
      </c>
      <c r="M124" s="129" t="n"/>
      <c r="N124" s="128" t="n">
        <v>85284.69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1065.15</v>
      </c>
      <c r="M125" s="129" t="n"/>
      <c r="N125" s="128" t="n">
        <v>75903.37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490.7</v>
      </c>
      <c r="M126" s="129" t="n"/>
      <c r="N126" s="128" t="n">
        <v>34966.71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2752.66</v>
      </c>
      <c r="M127" s="124" t="n"/>
      <c r="N127" s="123" t="n">
        <v>196154.77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1196.81</v>
      </c>
      <c r="M128" s="129" t="n"/>
      <c r="N128" s="128" t="n">
        <v>85284.69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1196.81</v>
      </c>
      <c r="M130" s="129" t="n"/>
      <c r="N130" s="128" t="n">
        <v>85284.69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1196.81</v>
      </c>
      <c r="M134" s="129" t="n"/>
      <c r="N134" s="128" t="n">
        <v>85284.69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1065.15</v>
      </c>
      <c r="M135" s="129" t="n"/>
      <c r="N135" s="128" t="n">
        <v>75903.37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490.7</v>
      </c>
      <c r="M136" s="129" t="n"/>
      <c r="N136" s="128" t="n">
        <v>34966.71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142.81632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5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02-26-13</t>
        </is>
      </c>
    </row>
    <row r="25" ht="19.35" customHeight="1">
      <c r="A25" s="56" t="inlineStr">
        <is>
          <t>26 ВЛ 220 Амурская - Шимановск-т с отпайкой на ПС Ледяная-т.  Свободненский р-он Курганский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1378.38</v>
      </c>
      <c r="M31" s="65" t="n">
        <v>19.34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3767.68</v>
      </c>
      <c r="E32" s="72" t="inlineStr">
        <is>
          <t>(</t>
        </is>
      </c>
      <c r="F32" s="71" t="n">
        <v>64.23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2287.8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208.31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3767.68</v>
      </c>
      <c r="E34" s="72" t="inlineStr">
        <is>
          <t>(</t>
        </is>
      </c>
      <c r="F34" s="78" t="n">
        <v>64.23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342</v>
      </c>
      <c r="H44" s="95" t="n">
        <v>1</v>
      </c>
      <c r="I44" s="95" t="n">
        <v>342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15509.02</v>
      </c>
      <c r="M45" s="101" t="n">
        <v>71.26000000000001</v>
      </c>
      <c r="N45" s="103" t="n">
        <v>1105172.77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8" t="n">
        <v>1818.072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15509.02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15509.02</v>
      </c>
      <c r="M48" s="100" t="n"/>
      <c r="N48" s="103" t="n">
        <v>1105172.77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13803.03</v>
      </c>
      <c r="M49" s="100" t="n"/>
      <c r="N49" s="113" t="n">
        <v>983603.77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6358.7</v>
      </c>
      <c r="M50" s="100" t="n"/>
      <c r="N50" s="103" t="n">
        <v>453120.84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35670.75</v>
      </c>
      <c r="M51" s="114" t="n"/>
      <c r="N51" s="94" t="n"/>
    </row>
    <row r="52" ht="19.35" customHeight="1">
      <c r="A52" s="90" t="inlineStr">
        <is>
          <t>Пролет 173-198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6.33</v>
      </c>
      <c r="H53" s="95" t="n">
        <v>1</v>
      </c>
      <c r="I53" s="116" t="n">
        <v>6.33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371.98</v>
      </c>
      <c r="M54" s="101" t="n">
        <v>71.26000000000001</v>
      </c>
      <c r="N54" s="103" t="n">
        <v>26507.29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4" t="n">
        <v>39.57516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371.98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371.98</v>
      </c>
      <c r="M57" s="100" t="n"/>
      <c r="N57" s="103" t="n">
        <v>26507.29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331.06</v>
      </c>
      <c r="M58" s="100" t="n"/>
      <c r="N58" s="113" t="n">
        <v>23591.49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152.51</v>
      </c>
      <c r="M59" s="100" t="n"/>
      <c r="N59" s="103" t="n">
        <v>10867.99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6" t="n">
        <v>855.55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2.23</v>
      </c>
      <c r="H61" s="95" t="n">
        <v>1</v>
      </c>
      <c r="I61" s="116" t="n">
        <v>2.23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254.06</v>
      </c>
      <c r="M62" s="101" t="n">
        <v>71.26000000000001</v>
      </c>
      <c r="N62" s="103" t="n">
        <v>18104.32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6" t="n">
        <v>27.0276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254.06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254.06</v>
      </c>
      <c r="M65" s="100" t="n"/>
      <c r="N65" s="103" t="n">
        <v>18104.32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226.11</v>
      </c>
      <c r="M66" s="100" t="n"/>
      <c r="N66" s="113" t="n">
        <v>16112.84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104.16</v>
      </c>
      <c r="M67" s="100" t="n"/>
      <c r="N67" s="103" t="n">
        <v>7422.77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6" t="n">
        <v>584.33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1.03</v>
      </c>
      <c r="H69" s="95" t="n">
        <v>1</v>
      </c>
      <c r="I69" s="116" t="n">
        <v>1.03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155.69</v>
      </c>
      <c r="M70" s="101" t="n">
        <v>71.26000000000001</v>
      </c>
      <c r="N70" s="103" t="n">
        <v>11094.47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6" t="n">
        <v>16.5624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155.69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155.69</v>
      </c>
      <c r="M73" s="100" t="n"/>
      <c r="N73" s="103" t="n">
        <v>11094.47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138.56</v>
      </c>
      <c r="M74" s="100" t="n"/>
      <c r="N74" s="113" t="n">
        <v>9874.08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63.83</v>
      </c>
      <c r="M75" s="100" t="n"/>
      <c r="N75" s="103" t="n">
        <v>4548.73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358.08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1.42</v>
      </c>
      <c r="H77" s="95" t="n">
        <v>1</v>
      </c>
      <c r="I77" s="116" t="n">
        <v>1.42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100.91</v>
      </c>
      <c r="M78" s="101" t="n">
        <v>71.26000000000001</v>
      </c>
      <c r="N78" s="103" t="n">
        <v>7190.85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5" t="n">
        <v>6.3</v>
      </c>
      <c r="H79" s="272" t="n">
        <v>1.2</v>
      </c>
      <c r="I79" s="276" t="n">
        <v>10.7352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100.91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0" t="n"/>
      <c r="E81" s="271" t="n"/>
      <c r="F81" s="99" t="n"/>
      <c r="G81" s="107" t="n"/>
      <c r="H81" s="107" t="n"/>
      <c r="I81" s="100" t="n"/>
      <c r="J81" s="100" t="n"/>
      <c r="K81" s="100" t="n"/>
      <c r="L81" s="101" t="n">
        <v>100.91</v>
      </c>
      <c r="M81" s="100" t="n"/>
      <c r="N81" s="103" t="n">
        <v>7190.85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89.81</v>
      </c>
      <c r="M82" s="100" t="n"/>
      <c r="N82" s="113" t="n">
        <v>6399.86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41.37</v>
      </c>
      <c r="M83" s="100" t="n"/>
      <c r="N83" s="103" t="n">
        <v>2948.25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0" t="n"/>
      <c r="E84" s="271" t="n"/>
      <c r="F84" s="100" t="n"/>
      <c r="G84" s="107" t="n"/>
      <c r="H84" s="107" t="n"/>
      <c r="I84" s="114" t="n"/>
      <c r="J84" s="114" t="n"/>
      <c r="K84" s="114" t="n"/>
      <c r="L84" s="116" t="n">
        <v>232.09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0.6</v>
      </c>
      <c r="H85" s="95" t="n">
        <v>1</v>
      </c>
      <c r="I85" s="277" t="n">
        <v>0.6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83.25</v>
      </c>
      <c r="M86" s="101" t="n">
        <v>71.26000000000001</v>
      </c>
      <c r="N86" s="103" t="n">
        <v>5932.4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5" t="n">
        <v>12.3</v>
      </c>
      <c r="H87" s="272" t="n">
        <v>1.2</v>
      </c>
      <c r="I87" s="273" t="n">
        <v>8.856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83.25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0" t="n"/>
      <c r="E89" s="271" t="n"/>
      <c r="F89" s="99" t="n"/>
      <c r="G89" s="107" t="n"/>
      <c r="H89" s="107" t="n"/>
      <c r="I89" s="100" t="n"/>
      <c r="J89" s="100" t="n"/>
      <c r="K89" s="100" t="n"/>
      <c r="L89" s="101" t="n">
        <v>83.25</v>
      </c>
      <c r="M89" s="100" t="n"/>
      <c r="N89" s="103" t="n">
        <v>5932.4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74.09</v>
      </c>
      <c r="M90" s="100" t="n"/>
      <c r="N90" s="113" t="n">
        <v>5279.84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34.13</v>
      </c>
      <c r="M91" s="100" t="n"/>
      <c r="N91" s="103" t="n">
        <v>2432.28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0" t="n"/>
      <c r="E92" s="271" t="n"/>
      <c r="F92" s="100" t="n"/>
      <c r="G92" s="107" t="n"/>
      <c r="H92" s="107" t="n"/>
      <c r="I92" s="114" t="n"/>
      <c r="J92" s="114" t="n"/>
      <c r="K92" s="114" t="n"/>
      <c r="L92" s="116" t="n">
        <v>191.47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0.18</v>
      </c>
      <c r="H93" s="95" t="n">
        <v>1</v>
      </c>
      <c r="I93" s="116" t="n">
        <v>0.18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33.3</v>
      </c>
      <c r="M94" s="101" t="n">
        <v>71.26000000000001</v>
      </c>
      <c r="N94" s="103" t="n">
        <v>2372.96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5" t="n">
        <v>16.4</v>
      </c>
      <c r="H95" s="272" t="n">
        <v>1.2</v>
      </c>
      <c r="I95" s="276" t="n">
        <v>3.5424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33.3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0" t="n"/>
      <c r="E97" s="271" t="n"/>
      <c r="F97" s="99" t="n"/>
      <c r="G97" s="107" t="n"/>
      <c r="H97" s="107" t="n"/>
      <c r="I97" s="100" t="n"/>
      <c r="J97" s="100" t="n"/>
      <c r="K97" s="100" t="n"/>
      <c r="L97" s="101" t="n">
        <v>33.3</v>
      </c>
      <c r="M97" s="100" t="n"/>
      <c r="N97" s="103" t="n">
        <v>2372.96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29.64</v>
      </c>
      <c r="M98" s="100" t="n"/>
      <c r="N98" s="113" t="n">
        <v>2111.93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13.65</v>
      </c>
      <c r="M99" s="100" t="n"/>
      <c r="N99" s="101" t="n">
        <v>972.91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0" t="n"/>
      <c r="E100" s="271" t="n"/>
      <c r="F100" s="100" t="n"/>
      <c r="G100" s="107" t="n"/>
      <c r="H100" s="107" t="n"/>
      <c r="I100" s="114" t="n"/>
      <c r="J100" s="114" t="n"/>
      <c r="K100" s="114" t="n"/>
      <c r="L100" s="116" t="n">
        <v>76.59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7.75</v>
      </c>
      <c r="H101" s="95" t="n">
        <v>1</v>
      </c>
      <c r="I101" s="116" t="n">
        <v>7.75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3" t="n">
        <v>1073.59</v>
      </c>
      <c r="M102" s="101" t="n">
        <v>71.26000000000001</v>
      </c>
      <c r="N102" s="103" t="n">
        <v>76504.02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3" t="n">
        <v>6095.5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3" t="n">
        <v>1065.97</v>
      </c>
      <c r="M104" s="101" t="n">
        <v>71.26000000000001</v>
      </c>
      <c r="N104" s="103" t="n">
        <v>75961.02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5" t="n">
        <v>14.8</v>
      </c>
      <c r="H105" s="272" t="n">
        <v>1.2</v>
      </c>
      <c r="I105" s="101" t="n">
        <v>137.64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3" t="n">
        <v>78.95699999999999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7169.09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0" t="n"/>
      <c r="E108" s="271" t="n"/>
      <c r="F108" s="99" t="n"/>
      <c r="G108" s="107" t="n"/>
      <c r="H108" s="107" t="n"/>
      <c r="I108" s="100" t="n"/>
      <c r="J108" s="100" t="n"/>
      <c r="K108" s="100" t="n"/>
      <c r="L108" s="103" t="n">
        <v>2139.56</v>
      </c>
      <c r="M108" s="100" t="n"/>
      <c r="N108" s="103" t="n">
        <v>152465.04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1904.21</v>
      </c>
      <c r="M109" s="100" t="n"/>
      <c r="N109" s="113" t="n">
        <v>135693.89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877.22</v>
      </c>
      <c r="M110" s="100" t="n"/>
      <c r="N110" s="103" t="n">
        <v>62510.67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0" t="n"/>
      <c r="E111" s="271" t="n"/>
      <c r="F111" s="100" t="n"/>
      <c r="G111" s="107" t="n"/>
      <c r="H111" s="107" t="n"/>
      <c r="I111" s="114" t="n"/>
      <c r="J111" s="114" t="n"/>
      <c r="K111" s="114" t="n"/>
      <c r="L111" s="115" t="n">
        <v>9950.52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7.75</v>
      </c>
      <c r="H112" s="95" t="n">
        <v>1</v>
      </c>
      <c r="I112" s="116" t="n">
        <v>7.75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269.14</v>
      </c>
      <c r="M113" s="101" t="n">
        <v>71.26000000000001</v>
      </c>
      <c r="N113" s="103" t="n">
        <v>19178.92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3" t="n">
        <v>1522.04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266.17</v>
      </c>
      <c r="M115" s="101" t="n">
        <v>71.26000000000001</v>
      </c>
      <c r="N115" s="103" t="n">
        <v>18967.27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3" t="n">
        <v>34.503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3" t="n">
        <v>19.716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1791.18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0" t="n"/>
      <c r="E119" s="271" t="n"/>
      <c r="F119" s="99" t="n"/>
      <c r="G119" s="107" t="n"/>
      <c r="H119" s="107" t="n"/>
      <c r="I119" s="100" t="n"/>
      <c r="J119" s="100" t="n"/>
      <c r="K119" s="100" t="n"/>
      <c r="L119" s="101" t="n">
        <v>535.3099999999999</v>
      </c>
      <c r="M119" s="100" t="n"/>
      <c r="N119" s="103" t="n">
        <v>38146.19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476.43</v>
      </c>
      <c r="M120" s="100" t="n"/>
      <c r="N120" s="113" t="n">
        <v>33950.11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219.48</v>
      </c>
      <c r="M121" s="100" t="n"/>
      <c r="N121" s="103" t="n">
        <v>15639.94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0" t="n"/>
      <c r="E122" s="271" t="n"/>
      <c r="F122" s="100" t="n"/>
      <c r="G122" s="107" t="n"/>
      <c r="H122" s="107" t="n"/>
      <c r="I122" s="114" t="n"/>
      <c r="J122" s="114" t="n"/>
      <c r="K122" s="114" t="n"/>
      <c r="L122" s="115" t="n">
        <v>2487.09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2.83</v>
      </c>
      <c r="H123" s="95" t="n">
        <v>1</v>
      </c>
      <c r="I123" s="116" t="n">
        <v>2.83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1" t="n">
        <v>683.41</v>
      </c>
      <c r="M124" s="101" t="n">
        <v>71.26000000000001</v>
      </c>
      <c r="N124" s="103" t="n">
        <v>48699.8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3" t="n">
        <v>3880.13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1" t="n">
        <v>678.52</v>
      </c>
      <c r="M126" s="101" t="n">
        <v>71.26000000000001</v>
      </c>
      <c r="N126" s="103" t="n">
        <v>48351.34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5" t="n">
        <v>25.8</v>
      </c>
      <c r="H127" s="272" t="n">
        <v>1.2</v>
      </c>
      <c r="I127" s="276" t="n">
        <v>87.6168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5" t="n">
        <v>14.8</v>
      </c>
      <c r="H128" s="272" t="n">
        <v>1.2</v>
      </c>
      <c r="I128" s="276" t="n">
        <v>50.2608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4563.54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0" t="n"/>
      <c r="E130" s="271" t="n"/>
      <c r="F130" s="99" t="n"/>
      <c r="G130" s="107" t="n"/>
      <c r="H130" s="107" t="n"/>
      <c r="I130" s="100" t="n"/>
      <c r="J130" s="100" t="n"/>
      <c r="K130" s="100" t="n"/>
      <c r="L130" s="103" t="n">
        <v>1361.93</v>
      </c>
      <c r="M130" s="100" t="n"/>
      <c r="N130" s="103" t="n">
        <v>97051.14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3" t="n">
        <v>1212.12</v>
      </c>
      <c r="M131" s="100" t="n"/>
      <c r="N131" s="113" t="n">
        <v>86375.50999999999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558.39</v>
      </c>
      <c r="M132" s="100" t="n"/>
      <c r="N132" s="103" t="n">
        <v>39790.97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0" t="n"/>
      <c r="E133" s="271" t="n"/>
      <c r="F133" s="100" t="n"/>
      <c r="G133" s="107" t="n"/>
      <c r="H133" s="107" t="n"/>
      <c r="I133" s="114" t="n"/>
      <c r="J133" s="114" t="n"/>
      <c r="K133" s="114" t="n"/>
      <c r="L133" s="115" t="n">
        <v>6334.05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2.83</v>
      </c>
      <c r="H134" s="95" t="n">
        <v>1</v>
      </c>
      <c r="I134" s="116" t="n">
        <v>2.83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198.12</v>
      </c>
      <c r="M135" s="101" t="n">
        <v>71.26000000000001</v>
      </c>
      <c r="N135" s="103" t="n">
        <v>14118.03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3" t="n">
        <v>1122.11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196.22</v>
      </c>
      <c r="M137" s="101" t="n">
        <v>71.26000000000001</v>
      </c>
      <c r="N137" s="103" t="n">
        <v>13982.64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4" t="n">
        <v>25.40208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4" t="n">
        <v>14.53488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1320.23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0" t="n"/>
      <c r="E141" s="271" t="n"/>
      <c r="F141" s="99" t="n"/>
      <c r="G141" s="107" t="n"/>
      <c r="H141" s="107" t="n"/>
      <c r="I141" s="100" t="n"/>
      <c r="J141" s="100" t="n"/>
      <c r="K141" s="100" t="n"/>
      <c r="L141" s="101" t="n">
        <v>394.34</v>
      </c>
      <c r="M141" s="100" t="n"/>
      <c r="N141" s="103" t="n">
        <v>28100.67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350.96</v>
      </c>
      <c r="M142" s="100" t="n"/>
      <c r="N142" s="113" t="n">
        <v>25009.6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161.68</v>
      </c>
      <c r="M143" s="100" t="n"/>
      <c r="N143" s="103" t="n">
        <v>11521.27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0" t="n"/>
      <c r="E144" s="271" t="n"/>
      <c r="F144" s="100" t="n"/>
      <c r="G144" s="107" t="n"/>
      <c r="H144" s="107" t="n"/>
      <c r="I144" s="114" t="n"/>
      <c r="J144" s="114" t="n"/>
      <c r="K144" s="114" t="n"/>
      <c r="L144" s="115" t="n">
        <v>1832.87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1.21</v>
      </c>
      <c r="H145" s="95" t="n">
        <v>1</v>
      </c>
      <c r="I145" s="116" t="n">
        <v>1.21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1" t="n">
        <v>474.54</v>
      </c>
      <c r="M146" s="101" t="n">
        <v>71.26000000000001</v>
      </c>
      <c r="N146" s="103" t="n">
        <v>33815.72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3" t="n">
        <v>2690.27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1" t="n">
        <v>470.45</v>
      </c>
      <c r="M148" s="101" t="n">
        <v>71.26000000000001</v>
      </c>
      <c r="N148" s="103" t="n">
        <v>33524.27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5" t="n">
        <v>41.9</v>
      </c>
      <c r="H149" s="272" t="n">
        <v>1.2</v>
      </c>
      <c r="I149" s="276" t="n">
        <v>60.8388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0" t="n">
        <v>24</v>
      </c>
      <c r="H150" s="272" t="n">
        <v>1.2</v>
      </c>
      <c r="I150" s="273" t="n">
        <v>34.848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3164.81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0" t="n"/>
      <c r="E152" s="271" t="n"/>
      <c r="F152" s="99" t="n"/>
      <c r="G152" s="107" t="n"/>
      <c r="H152" s="107" t="n"/>
      <c r="I152" s="100" t="n"/>
      <c r="J152" s="100" t="n"/>
      <c r="K152" s="100" t="n"/>
      <c r="L152" s="101" t="n">
        <v>944.99</v>
      </c>
      <c r="M152" s="100" t="n"/>
      <c r="N152" s="103" t="n">
        <v>67339.99000000001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841.04</v>
      </c>
      <c r="M153" s="100" t="n"/>
      <c r="N153" s="113" t="n">
        <v>59932.59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387.45</v>
      </c>
      <c r="M154" s="100" t="n"/>
      <c r="N154" s="103" t="n">
        <v>27609.4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0" t="n"/>
      <c r="E155" s="271" t="n"/>
      <c r="F155" s="100" t="n"/>
      <c r="G155" s="107" t="n"/>
      <c r="H155" s="107" t="n"/>
      <c r="I155" s="114" t="n"/>
      <c r="J155" s="114" t="n"/>
      <c r="K155" s="114" t="n"/>
      <c r="L155" s="115" t="n">
        <v>4393.3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1.21</v>
      </c>
      <c r="H156" s="95" t="n">
        <v>1</v>
      </c>
      <c r="I156" s="116" t="n">
        <v>1.21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135.91</v>
      </c>
      <c r="M157" s="101" t="n">
        <v>71.26000000000001</v>
      </c>
      <c r="N157" s="103" t="n">
        <v>9684.950000000001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1" t="n">
        <v>771.22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134.86</v>
      </c>
      <c r="M159" s="101" t="n">
        <v>71.26000000000001</v>
      </c>
      <c r="N159" s="103" t="n">
        <v>9610.120000000001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0" t="n">
        <v>12</v>
      </c>
      <c r="H160" s="272" t="n">
        <v>1.2</v>
      </c>
      <c r="I160" s="273" t="n">
        <v>17.424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4" t="n">
        <v>9.98976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907.13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0" t="n"/>
      <c r="E163" s="271" t="n"/>
      <c r="F163" s="99" t="n"/>
      <c r="G163" s="107" t="n"/>
      <c r="H163" s="107" t="n"/>
      <c r="I163" s="100" t="n"/>
      <c r="J163" s="100" t="n"/>
      <c r="K163" s="100" t="n"/>
      <c r="L163" s="101" t="n">
        <v>270.77</v>
      </c>
      <c r="M163" s="100" t="n"/>
      <c r="N163" s="103" t="n">
        <v>19295.07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240.99</v>
      </c>
      <c r="M164" s="100" t="n"/>
      <c r="N164" s="113" t="n">
        <v>17172.61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111.02</v>
      </c>
      <c r="M165" s="100" t="n"/>
      <c r="N165" s="103" t="n">
        <v>7910.98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0" t="n"/>
      <c r="E166" s="271" t="n"/>
      <c r="F166" s="100" t="n"/>
      <c r="G166" s="107" t="n"/>
      <c r="H166" s="107" t="n"/>
      <c r="I166" s="114" t="n"/>
      <c r="J166" s="114" t="n"/>
      <c r="K166" s="114" t="n"/>
      <c r="L166" s="115" t="n">
        <v>1259.14</v>
      </c>
      <c r="M166" s="114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64225.83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35424.19</v>
      </c>
      <c r="M168" s="129" t="n"/>
      <c r="N168" s="128" t="n">
        <v>1715279.11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19342.92</v>
      </c>
      <c r="M170" s="129" t="n"/>
      <c r="N170" s="128" t="n">
        <v>1378376.5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16081.27</v>
      </c>
      <c r="M171" s="129" t="n"/>
      <c r="N171" s="128" t="n">
        <v>336902.61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16081.27</v>
      </c>
      <c r="M173" s="129" t="n"/>
      <c r="N173" s="128" t="n">
        <v>336902.61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2812.19</v>
      </c>
      <c r="M175" s="129" t="n"/>
      <c r="N175" s="128" t="n">
        <v>200396.66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22155.11</v>
      </c>
      <c r="M176" s="129" t="n"/>
      <c r="N176" s="128" t="n">
        <v>1578773.16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19718.05</v>
      </c>
      <c r="M177" s="129" t="n"/>
      <c r="N177" s="128" t="n">
        <v>1405108.12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9083.59</v>
      </c>
      <c r="M178" s="129" t="n"/>
      <c r="N178" s="128" t="n">
        <v>647297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64225.83</v>
      </c>
      <c r="M179" s="134" t="n"/>
      <c r="N179" s="123" t="n">
        <v>3767684.23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2287.79544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208.30644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64225.83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64225.83</v>
      </c>
      <c r="M185" s="129" t="n"/>
      <c r="N185" s="128" t="n">
        <v>3767684.23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35424.19</v>
      </c>
      <c r="M187" s="129" t="n"/>
      <c r="N187" s="128" t="n">
        <v>1715279.11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19342.92</v>
      </c>
      <c r="M189" s="129" t="n"/>
      <c r="N189" s="128" t="n">
        <v>1378376.5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16081.27</v>
      </c>
      <c r="M190" s="129" t="n"/>
      <c r="N190" s="128" t="n">
        <v>336902.61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16081.27</v>
      </c>
      <c r="M191" s="129" t="n"/>
      <c r="N191" s="128" t="n">
        <v>336902.61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2812.19</v>
      </c>
      <c r="M192" s="129" t="n"/>
      <c r="N192" s="128" t="n">
        <v>200396.66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22155.11</v>
      </c>
      <c r="M193" s="129" t="n"/>
      <c r="N193" s="128" t="n">
        <v>1578773.16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19718.05</v>
      </c>
      <c r="M194" s="129" t="n"/>
      <c r="N194" s="128" t="n">
        <v>1405108.12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9083.59</v>
      </c>
      <c r="M195" s="129" t="n"/>
      <c r="N195" s="128" t="n">
        <v>647297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64225.83</v>
      </c>
      <c r="M196" s="124" t="n"/>
      <c r="N196" s="123" t="n">
        <v>3767684.23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35424.19</v>
      </c>
      <c r="M197" s="129" t="n"/>
      <c r="N197" s="128" t="n">
        <v>1715279.11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19342.92</v>
      </c>
      <c r="M199" s="129" t="n"/>
      <c r="N199" s="128" t="n">
        <v>1378376.5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16081.27</v>
      </c>
      <c r="M200" s="129" t="n"/>
      <c r="N200" s="128" t="n">
        <v>336902.61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16081.27</v>
      </c>
      <c r="M201" s="129" t="n"/>
      <c r="N201" s="128" t="n">
        <v>336902.61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2812.19</v>
      </c>
      <c r="M202" s="129" t="n"/>
      <c r="N202" s="128" t="n">
        <v>200396.66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22155.11</v>
      </c>
      <c r="M203" s="129" t="n"/>
      <c r="N203" s="128" t="n">
        <v>1578773.16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19718.05</v>
      </c>
      <c r="M204" s="129" t="n"/>
      <c r="N204" s="128" t="n">
        <v>1405108.12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9083.59</v>
      </c>
      <c r="M205" s="129" t="n"/>
      <c r="N205" s="128" t="n">
        <v>647297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2287.79544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208.30644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6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02-26-14</t>
        </is>
      </c>
    </row>
    <row r="25" ht="19.35" customHeight="1">
      <c r="A25" s="56" t="inlineStr">
        <is>
          <t>26 ВЛ 220 Амурская - Шимановск-т с отпайкой на ПС Ледяная-т.  Свободненский р-он Курганский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161.27</v>
      </c>
      <c r="M31" s="65" t="n">
        <v>2.26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370.91</v>
      </c>
      <c r="E32" s="72" t="inlineStr">
        <is>
          <t>(</t>
        </is>
      </c>
      <c r="F32" s="71" t="n">
        <v>5.21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270.06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370.91</v>
      </c>
      <c r="E34" s="72" t="inlineStr">
        <is>
          <t>(</t>
        </is>
      </c>
      <c r="F34" s="78" t="n">
        <v>5.21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173-198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6.33</v>
      </c>
      <c r="H44" s="95" t="n">
        <v>1</v>
      </c>
      <c r="I44" s="116" t="n">
        <v>6.33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682.36</v>
      </c>
      <c r="M46" s="101" t="n">
        <v>71.26000000000001</v>
      </c>
      <c r="N46" s="103" t="n">
        <v>48624.97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4" t="n">
        <v>81.42912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682.36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1" t="n">
        <v>682.36</v>
      </c>
      <c r="M49" s="100" t="n"/>
      <c r="N49" s="103" t="n">
        <v>48624.97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607.3</v>
      </c>
      <c r="M50" s="100" t="n"/>
      <c r="N50" s="113" t="n">
        <v>43276.22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279.77</v>
      </c>
      <c r="M51" s="100" t="n"/>
      <c r="N51" s="103" t="n">
        <v>19936.24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5" t="n">
        <v>1569.43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2.23</v>
      </c>
      <c r="H53" s="95" t="n">
        <v>1</v>
      </c>
      <c r="I53" s="116" t="n">
        <v>2.23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692.48</v>
      </c>
      <c r="M55" s="101" t="n">
        <v>71.26000000000001</v>
      </c>
      <c r="N55" s="103" t="n">
        <v>49346.12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4" t="n">
        <v>82.63488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692.48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1" t="n">
        <v>692.48</v>
      </c>
      <c r="M58" s="100" t="n"/>
      <c r="N58" s="103" t="n">
        <v>49346.12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616.3099999999999</v>
      </c>
      <c r="M59" s="100" t="n"/>
      <c r="N59" s="113" t="n">
        <v>43918.05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283.92</v>
      </c>
      <c r="M60" s="100" t="n"/>
      <c r="N60" s="103" t="n">
        <v>20231.91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5" t="n">
        <v>1592.71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1.03</v>
      </c>
      <c r="H62" s="95" t="n">
        <v>1</v>
      </c>
      <c r="I62" s="116" t="n">
        <v>1.03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401.88</v>
      </c>
      <c r="M64" s="101" t="n">
        <v>71.26000000000001</v>
      </c>
      <c r="N64" s="103" t="n">
        <v>28637.97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6" t="n">
        <v>47.9568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401.88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1" t="n">
        <v>401.88</v>
      </c>
      <c r="M67" s="100" t="n"/>
      <c r="N67" s="103" t="n">
        <v>28637.97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357.67</v>
      </c>
      <c r="M68" s="100" t="n"/>
      <c r="N68" s="113" t="n">
        <v>25487.79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164.77</v>
      </c>
      <c r="M69" s="100" t="n"/>
      <c r="N69" s="103" t="n">
        <v>11741.57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6" t="n">
        <v>924.3200000000001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1.42</v>
      </c>
      <c r="H71" s="95" t="n">
        <v>1</v>
      </c>
      <c r="I71" s="116" t="n">
        <v>1.42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179.36</v>
      </c>
      <c r="M73" s="101" t="n">
        <v>71.26000000000001</v>
      </c>
      <c r="N73" s="103" t="n">
        <v>12781.19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5" t="n">
        <v>15.7</v>
      </c>
      <c r="H74" s="148" t="n">
        <v>0.96</v>
      </c>
      <c r="I74" s="274" t="n">
        <v>21.40224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179.36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0" t="n"/>
      <c r="E76" s="271" t="n"/>
      <c r="F76" s="99" t="n"/>
      <c r="G76" s="107" t="n"/>
      <c r="H76" s="107" t="n"/>
      <c r="I76" s="100" t="n"/>
      <c r="J76" s="100" t="n"/>
      <c r="K76" s="100" t="n"/>
      <c r="L76" s="101" t="n">
        <v>179.36</v>
      </c>
      <c r="M76" s="100" t="n"/>
      <c r="N76" s="103" t="n">
        <v>12781.19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159.63</v>
      </c>
      <c r="M77" s="100" t="n"/>
      <c r="N77" s="113" t="n">
        <v>11375.26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73.54000000000001</v>
      </c>
      <c r="M78" s="100" t="n"/>
      <c r="N78" s="103" t="n">
        <v>5240.29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0" t="n"/>
      <c r="E79" s="271" t="n"/>
      <c r="F79" s="100" t="n"/>
      <c r="G79" s="107" t="n"/>
      <c r="H79" s="107" t="n"/>
      <c r="I79" s="114" t="n"/>
      <c r="J79" s="114" t="n"/>
      <c r="K79" s="114" t="n"/>
      <c r="L79" s="116" t="n">
        <v>412.53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0.6</v>
      </c>
      <c r="H80" s="95" t="n">
        <v>1</v>
      </c>
      <c r="I80" s="277" t="n">
        <v>0.6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221.55</v>
      </c>
      <c r="M82" s="101" t="n">
        <v>71.26000000000001</v>
      </c>
      <c r="N82" s="103" t="n">
        <v>15787.65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5" t="n">
        <v>45.9</v>
      </c>
      <c r="H83" s="148" t="n">
        <v>0.96</v>
      </c>
      <c r="I83" s="276" t="n">
        <v>26.4384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221.55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0" t="n"/>
      <c r="E85" s="271" t="n"/>
      <c r="F85" s="99" t="n"/>
      <c r="G85" s="107" t="n"/>
      <c r="H85" s="107" t="n"/>
      <c r="I85" s="100" t="n"/>
      <c r="J85" s="100" t="n"/>
      <c r="K85" s="100" t="n"/>
      <c r="L85" s="101" t="n">
        <v>221.55</v>
      </c>
      <c r="M85" s="100" t="n"/>
      <c r="N85" s="103" t="n">
        <v>15787.65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197.18</v>
      </c>
      <c r="M86" s="100" t="n"/>
      <c r="N86" s="113" t="n">
        <v>14051.01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90.84</v>
      </c>
      <c r="M87" s="100" t="n"/>
      <c r="N87" s="103" t="n">
        <v>6472.94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0" t="n"/>
      <c r="E88" s="271" t="n"/>
      <c r="F88" s="100" t="n"/>
      <c r="G88" s="107" t="n"/>
      <c r="H88" s="107" t="n"/>
      <c r="I88" s="114" t="n"/>
      <c r="J88" s="114" t="n"/>
      <c r="K88" s="114" t="n"/>
      <c r="L88" s="116" t="n">
        <v>509.57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0.18</v>
      </c>
      <c r="H89" s="95" t="n">
        <v>1</v>
      </c>
      <c r="I89" s="116" t="n">
        <v>0.18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85.44</v>
      </c>
      <c r="M91" s="101" t="n">
        <v>71.26000000000001</v>
      </c>
      <c r="N91" s="103" t="n">
        <v>6088.45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0" t="n">
        <v>59</v>
      </c>
      <c r="H92" s="148" t="n">
        <v>0.96</v>
      </c>
      <c r="I92" s="276" t="n">
        <v>10.1952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85.44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0" t="n"/>
      <c r="E94" s="271" t="n"/>
      <c r="F94" s="99" t="n"/>
      <c r="G94" s="107" t="n"/>
      <c r="H94" s="107" t="n"/>
      <c r="I94" s="100" t="n"/>
      <c r="J94" s="100" t="n"/>
      <c r="K94" s="100" t="n"/>
      <c r="L94" s="101" t="n">
        <v>85.44</v>
      </c>
      <c r="M94" s="100" t="n"/>
      <c r="N94" s="103" t="n">
        <v>6088.45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76.04000000000001</v>
      </c>
      <c r="M95" s="100" t="n"/>
      <c r="N95" s="113" t="n">
        <v>5418.72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35.03</v>
      </c>
      <c r="M96" s="100" t="n"/>
      <c r="N96" s="103" t="n">
        <v>2496.26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0" t="n"/>
      <c r="E97" s="271" t="n"/>
      <c r="F97" s="100" t="n"/>
      <c r="G97" s="107" t="n"/>
      <c r="H97" s="107" t="n"/>
      <c r="I97" s="114" t="n"/>
      <c r="J97" s="114" t="n"/>
      <c r="K97" s="114" t="n"/>
      <c r="L97" s="116" t="n">
        <v>196.51</v>
      </c>
      <c r="M97" s="114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5205.07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2263.07</v>
      </c>
      <c r="M99" s="129" t="n"/>
      <c r="N99" s="128" t="n">
        <v>161266.35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2263.07</v>
      </c>
      <c r="M101" s="129" t="n"/>
      <c r="N101" s="128" t="n">
        <v>161266.35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2263.07</v>
      </c>
      <c r="M107" s="129" t="n"/>
      <c r="N107" s="128" t="n">
        <v>161266.35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2014.13</v>
      </c>
      <c r="M108" s="129" t="n"/>
      <c r="N108" s="128" t="n">
        <v>143527.05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927.87</v>
      </c>
      <c r="M109" s="129" t="n"/>
      <c r="N109" s="128" t="n">
        <v>66119.21000000001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5205.07</v>
      </c>
      <c r="M110" s="134" t="n"/>
      <c r="N110" s="123" t="n">
        <v>370912.61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270.05664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5205.07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5205.07</v>
      </c>
      <c r="M116" s="129" t="n"/>
      <c r="N116" s="128" t="n">
        <v>370912.61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2263.07</v>
      </c>
      <c r="M118" s="129" t="n"/>
      <c r="N118" s="128" t="n">
        <v>161266.35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2263.07</v>
      </c>
      <c r="M120" s="129" t="n"/>
      <c r="N120" s="128" t="n">
        <v>161266.35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2263.07</v>
      </c>
      <c r="M124" s="129" t="n"/>
      <c r="N124" s="128" t="n">
        <v>161266.35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2014.13</v>
      </c>
      <c r="M125" s="129" t="n"/>
      <c r="N125" s="128" t="n">
        <v>143527.05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927.87</v>
      </c>
      <c r="M126" s="129" t="n"/>
      <c r="N126" s="128" t="n">
        <v>66119.21000000001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5205.07</v>
      </c>
      <c r="M127" s="124" t="n"/>
      <c r="N127" s="123" t="n">
        <v>370912.61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2263.07</v>
      </c>
      <c r="M128" s="129" t="n"/>
      <c r="N128" s="128" t="n">
        <v>161266.35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2263.07</v>
      </c>
      <c r="M130" s="129" t="n"/>
      <c r="N130" s="128" t="n">
        <v>161266.35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2263.07</v>
      </c>
      <c r="M134" s="129" t="n"/>
      <c r="N134" s="128" t="n">
        <v>161266.35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2014.13</v>
      </c>
      <c r="M135" s="129" t="n"/>
      <c r="N135" s="128" t="n">
        <v>143527.05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927.87</v>
      </c>
      <c r="M136" s="129" t="n"/>
      <c r="N136" s="128" t="n">
        <v>66119.21000000001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270.05664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02-26-15</t>
        </is>
      </c>
    </row>
    <row r="25" ht="19.35" customHeight="1">
      <c r="A25" s="56" t="inlineStr">
        <is>
          <t>26 ВЛ 220 Амурская - Шимановск-т с отпайкой на ПС Ледяная-т. Селетканского уч. л-ва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3306</v>
      </c>
      <c r="M31" s="65" t="n">
        <v>46.39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9168.969999999999</v>
      </c>
      <c r="E32" s="72" t="inlineStr">
        <is>
          <t>(</t>
        </is>
      </c>
      <c r="F32" s="71" t="n">
        <v>158.41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5491.43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545.75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9168.969999999999</v>
      </c>
      <c r="E34" s="72" t="inlineStr">
        <is>
          <t>(</t>
        </is>
      </c>
      <c r="F34" s="78" t="n">
        <v>158.41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801</v>
      </c>
      <c r="H44" s="95" t="n">
        <v>1</v>
      </c>
      <c r="I44" s="95" t="n">
        <v>801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36323.75</v>
      </c>
      <c r="M45" s="101" t="n">
        <v>71.26000000000001</v>
      </c>
      <c r="N45" s="103" t="n">
        <v>2588430.43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8" t="n">
        <v>4258.116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36323.75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36323.75</v>
      </c>
      <c r="M48" s="100" t="n"/>
      <c r="N48" s="103" t="n">
        <v>2588430.43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32328.14</v>
      </c>
      <c r="M49" s="100" t="n"/>
      <c r="N49" s="113" t="n">
        <v>2303703.08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14892.74</v>
      </c>
      <c r="M50" s="100" t="n"/>
      <c r="N50" s="103" t="n">
        <v>1061256.48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83544.63</v>
      </c>
      <c r="M51" s="114" t="n"/>
      <c r="N51" s="94" t="n"/>
    </row>
    <row r="52" ht="19.35" customHeight="1">
      <c r="A52" s="90" t="inlineStr">
        <is>
          <t>Пролет 198-276,278-280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15.75</v>
      </c>
      <c r="H53" s="95" t="n">
        <v>1</v>
      </c>
      <c r="I53" s="116" t="n">
        <v>15.75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925.53</v>
      </c>
      <c r="M54" s="101" t="n">
        <v>71.26000000000001</v>
      </c>
      <c r="N54" s="103" t="n">
        <v>65953.27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3" t="n">
        <v>98.46899999999999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925.53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925.53</v>
      </c>
      <c r="M57" s="100" t="n"/>
      <c r="N57" s="103" t="n">
        <v>65953.27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823.72</v>
      </c>
      <c r="M58" s="100" t="n"/>
      <c r="N58" s="113" t="n">
        <v>58698.41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379.47</v>
      </c>
      <c r="M59" s="100" t="n"/>
      <c r="N59" s="103" t="n">
        <v>27040.84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5" t="n">
        <v>2128.72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5.38</v>
      </c>
      <c r="H61" s="95" t="n">
        <v>1</v>
      </c>
      <c r="I61" s="116" t="n">
        <v>5.38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612.9299999999999</v>
      </c>
      <c r="M62" s="101" t="n">
        <v>71.26000000000001</v>
      </c>
      <c r="N62" s="103" t="n">
        <v>43677.39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6" t="n">
        <v>65.2056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612.9299999999999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612.9299999999999</v>
      </c>
      <c r="M65" s="100" t="n"/>
      <c r="N65" s="103" t="n">
        <v>43677.39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545.51</v>
      </c>
      <c r="M66" s="100" t="n"/>
      <c r="N66" s="113" t="n">
        <v>38872.88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251.3</v>
      </c>
      <c r="M67" s="100" t="n"/>
      <c r="N67" s="103" t="n">
        <v>17907.73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5" t="n">
        <v>1409.74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2.63</v>
      </c>
      <c r="H69" s="95" t="n">
        <v>1</v>
      </c>
      <c r="I69" s="116" t="n">
        <v>2.63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397.53</v>
      </c>
      <c r="M70" s="101" t="n">
        <v>71.26000000000001</v>
      </c>
      <c r="N70" s="103" t="n">
        <v>28327.99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6" t="n">
        <v>42.2904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397.53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397.53</v>
      </c>
      <c r="M73" s="100" t="n"/>
      <c r="N73" s="103" t="n">
        <v>28327.99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353.8</v>
      </c>
      <c r="M74" s="100" t="n"/>
      <c r="N74" s="113" t="n">
        <v>25211.91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162.99</v>
      </c>
      <c r="M75" s="100" t="n"/>
      <c r="N75" s="103" t="n">
        <v>11614.48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914.3200000000001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4.69</v>
      </c>
      <c r="H77" s="95" t="n">
        <v>1</v>
      </c>
      <c r="I77" s="116" t="n">
        <v>4.69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333.29</v>
      </c>
      <c r="M78" s="101" t="n">
        <v>71.26000000000001</v>
      </c>
      <c r="N78" s="103" t="n">
        <v>23750.25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5" t="n">
        <v>6.3</v>
      </c>
      <c r="H79" s="272" t="n">
        <v>1.2</v>
      </c>
      <c r="I79" s="276" t="n">
        <v>35.4564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333.29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0" t="n"/>
      <c r="E81" s="271" t="n"/>
      <c r="F81" s="99" t="n"/>
      <c r="G81" s="107" t="n"/>
      <c r="H81" s="107" t="n"/>
      <c r="I81" s="100" t="n"/>
      <c r="J81" s="100" t="n"/>
      <c r="K81" s="100" t="n"/>
      <c r="L81" s="101" t="n">
        <v>333.29</v>
      </c>
      <c r="M81" s="100" t="n"/>
      <c r="N81" s="103" t="n">
        <v>23750.25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296.63</v>
      </c>
      <c r="M82" s="100" t="n"/>
      <c r="N82" s="113" t="n">
        <v>21137.72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136.65</v>
      </c>
      <c r="M83" s="100" t="n"/>
      <c r="N83" s="103" t="n">
        <v>9737.6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0" t="n"/>
      <c r="E84" s="271" t="n"/>
      <c r="F84" s="100" t="n"/>
      <c r="G84" s="107" t="n"/>
      <c r="H84" s="107" t="n"/>
      <c r="I84" s="114" t="n"/>
      <c r="J84" s="114" t="n"/>
      <c r="K84" s="114" t="n"/>
      <c r="L84" s="116" t="n">
        <v>766.5700000000001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2.04</v>
      </c>
      <c r="H85" s="95" t="n">
        <v>1</v>
      </c>
      <c r="I85" s="116" t="n">
        <v>2.04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283.04</v>
      </c>
      <c r="M86" s="101" t="n">
        <v>71.26000000000001</v>
      </c>
      <c r="N86" s="103" t="n">
        <v>20169.43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5" t="n">
        <v>12.3</v>
      </c>
      <c r="H87" s="272" t="n">
        <v>1.2</v>
      </c>
      <c r="I87" s="276" t="n">
        <v>30.1104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283.04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0" t="n"/>
      <c r="E89" s="271" t="n"/>
      <c r="F89" s="99" t="n"/>
      <c r="G89" s="107" t="n"/>
      <c r="H89" s="107" t="n"/>
      <c r="I89" s="100" t="n"/>
      <c r="J89" s="100" t="n"/>
      <c r="K89" s="100" t="n"/>
      <c r="L89" s="101" t="n">
        <v>283.04</v>
      </c>
      <c r="M89" s="100" t="n"/>
      <c r="N89" s="103" t="n">
        <v>20169.43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251.91</v>
      </c>
      <c r="M90" s="100" t="n"/>
      <c r="N90" s="113" t="n">
        <v>17950.79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116.05</v>
      </c>
      <c r="M91" s="100" t="n"/>
      <c r="N91" s="103" t="n">
        <v>8269.469999999999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0" t="n"/>
      <c r="E92" s="271" t="n"/>
      <c r="F92" s="100" t="n"/>
      <c r="G92" s="107" t="n"/>
      <c r="H92" s="107" t="n"/>
      <c r="I92" s="114" t="n"/>
      <c r="J92" s="114" t="n"/>
      <c r="K92" s="114" t="n"/>
      <c r="L92" s="116" t="n">
        <v>651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0.49</v>
      </c>
      <c r="H93" s="95" t="n">
        <v>1</v>
      </c>
      <c r="I93" s="116" t="n">
        <v>0.49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90.65000000000001</v>
      </c>
      <c r="M94" s="101" t="n">
        <v>71.26000000000001</v>
      </c>
      <c r="N94" s="103" t="n">
        <v>6459.72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5" t="n">
        <v>16.4</v>
      </c>
      <c r="H95" s="272" t="n">
        <v>1.2</v>
      </c>
      <c r="I95" s="276" t="n">
        <v>9.6432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90.65000000000001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0" t="n"/>
      <c r="E97" s="271" t="n"/>
      <c r="F97" s="99" t="n"/>
      <c r="G97" s="107" t="n"/>
      <c r="H97" s="107" t="n"/>
      <c r="I97" s="100" t="n"/>
      <c r="J97" s="100" t="n"/>
      <c r="K97" s="100" t="n"/>
      <c r="L97" s="101" t="n">
        <v>90.65000000000001</v>
      </c>
      <c r="M97" s="100" t="n"/>
      <c r="N97" s="103" t="n">
        <v>6459.72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80.68000000000001</v>
      </c>
      <c r="M98" s="100" t="n"/>
      <c r="N98" s="113" t="n">
        <v>5749.15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37.17</v>
      </c>
      <c r="M99" s="100" t="n"/>
      <c r="N99" s="103" t="n">
        <v>2648.49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0" t="n"/>
      <c r="E100" s="271" t="n"/>
      <c r="F100" s="100" t="n"/>
      <c r="G100" s="107" t="n"/>
      <c r="H100" s="107" t="n"/>
      <c r="I100" s="114" t="n"/>
      <c r="J100" s="114" t="n"/>
      <c r="K100" s="114" t="n"/>
      <c r="L100" s="116" t="n">
        <v>208.5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20.44</v>
      </c>
      <c r="H101" s="95" t="n">
        <v>1</v>
      </c>
      <c r="I101" s="116" t="n">
        <v>20.44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3" t="n">
        <v>2831.51</v>
      </c>
      <c r="M102" s="101" t="n">
        <v>71.26000000000001</v>
      </c>
      <c r="N102" s="103" t="n">
        <v>201773.4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3" t="n">
        <v>16076.39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3" t="n">
        <v>2811.4</v>
      </c>
      <c r="M104" s="101" t="n">
        <v>71.26000000000001</v>
      </c>
      <c r="N104" s="103" t="n">
        <v>200340.36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5" t="n">
        <v>14.8</v>
      </c>
      <c r="H105" s="272" t="n">
        <v>1.2</v>
      </c>
      <c r="I105" s="276" t="n">
        <v>363.0144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4" t="n">
        <v>208.24272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18907.9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0" t="n"/>
      <c r="E108" s="271" t="n"/>
      <c r="F108" s="99" t="n"/>
      <c r="G108" s="107" t="n"/>
      <c r="H108" s="107" t="n"/>
      <c r="I108" s="100" t="n"/>
      <c r="J108" s="100" t="n"/>
      <c r="K108" s="100" t="n"/>
      <c r="L108" s="103" t="n">
        <v>5642.91</v>
      </c>
      <c r="M108" s="100" t="n"/>
      <c r="N108" s="103" t="n">
        <v>402113.76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5022.19</v>
      </c>
      <c r="M109" s="100" t="n"/>
      <c r="N109" s="113" t="n">
        <v>357881.25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3" t="n">
        <v>2313.59</v>
      </c>
      <c r="M110" s="100" t="n"/>
      <c r="N110" s="103" t="n">
        <v>164866.64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0" t="n"/>
      <c r="E111" s="271" t="n"/>
      <c r="F111" s="100" t="n"/>
      <c r="G111" s="107" t="n"/>
      <c r="H111" s="107" t="n"/>
      <c r="I111" s="114" t="n"/>
      <c r="J111" s="114" t="n"/>
      <c r="K111" s="114" t="n"/>
      <c r="L111" s="115" t="n">
        <v>26243.68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20.44</v>
      </c>
      <c r="H112" s="95" t="n">
        <v>1</v>
      </c>
      <c r="I112" s="116" t="n">
        <v>20.44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709.84</v>
      </c>
      <c r="M113" s="101" t="n">
        <v>71.26000000000001</v>
      </c>
      <c r="N113" s="103" t="n">
        <v>50583.2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3" t="n">
        <v>4014.25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701.99</v>
      </c>
      <c r="M115" s="101" t="n">
        <v>71.26000000000001</v>
      </c>
      <c r="N115" s="103" t="n">
        <v>50023.81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4" t="n">
        <v>90.99888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4" t="n">
        <v>51.99936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4724.09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0" t="n"/>
      <c r="E119" s="271" t="n"/>
      <c r="F119" s="99" t="n"/>
      <c r="G119" s="107" t="n"/>
      <c r="H119" s="107" t="n"/>
      <c r="I119" s="100" t="n"/>
      <c r="J119" s="100" t="n"/>
      <c r="K119" s="100" t="n"/>
      <c r="L119" s="103" t="n">
        <v>1411.83</v>
      </c>
      <c r="M119" s="100" t="n"/>
      <c r="N119" s="103" t="n">
        <v>100607.01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3" t="n">
        <v>1256.53</v>
      </c>
      <c r="M120" s="100" t="n"/>
      <c r="N120" s="113" t="n">
        <v>89540.24000000001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578.85</v>
      </c>
      <c r="M121" s="100" t="n"/>
      <c r="N121" s="103" t="n">
        <v>41248.87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0" t="n"/>
      <c r="E122" s="271" t="n"/>
      <c r="F122" s="100" t="n"/>
      <c r="G122" s="107" t="n"/>
      <c r="H122" s="107" t="n"/>
      <c r="I122" s="114" t="n"/>
      <c r="J122" s="114" t="n"/>
      <c r="K122" s="114" t="n"/>
      <c r="L122" s="115" t="n">
        <v>6559.47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7.42</v>
      </c>
      <c r="H123" s="95" t="n">
        <v>1</v>
      </c>
      <c r="I123" s="116" t="n">
        <v>7.42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3" t="n">
        <v>1791.84</v>
      </c>
      <c r="M124" s="101" t="n">
        <v>71.26000000000001</v>
      </c>
      <c r="N124" s="103" t="n">
        <v>127686.52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3" t="n">
        <v>10173.35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3" t="n">
        <v>1779.02</v>
      </c>
      <c r="M126" s="101" t="n">
        <v>71.26000000000001</v>
      </c>
      <c r="N126" s="103" t="n">
        <v>126772.97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5" t="n">
        <v>25.8</v>
      </c>
      <c r="H127" s="272" t="n">
        <v>1.2</v>
      </c>
      <c r="I127" s="276" t="n">
        <v>229.7232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5" t="n">
        <v>14.8</v>
      </c>
      <c r="H128" s="272" t="n">
        <v>1.2</v>
      </c>
      <c r="I128" s="276" t="n">
        <v>131.7792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11965.19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0" t="n"/>
      <c r="E130" s="271" t="n"/>
      <c r="F130" s="99" t="n"/>
      <c r="G130" s="107" t="n"/>
      <c r="H130" s="107" t="n"/>
      <c r="I130" s="100" t="n"/>
      <c r="J130" s="100" t="n"/>
      <c r="K130" s="100" t="n"/>
      <c r="L130" s="103" t="n">
        <v>3570.86</v>
      </c>
      <c r="M130" s="100" t="n"/>
      <c r="N130" s="103" t="n">
        <v>254459.49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3" t="n">
        <v>3178.07</v>
      </c>
      <c r="M131" s="100" t="n"/>
      <c r="N131" s="113" t="n">
        <v>226468.95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3" t="n">
        <v>1464.05</v>
      </c>
      <c r="M132" s="100" t="n"/>
      <c r="N132" s="103" t="n">
        <v>104328.39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0" t="n"/>
      <c r="E133" s="271" t="n"/>
      <c r="F133" s="100" t="n"/>
      <c r="G133" s="107" t="n"/>
      <c r="H133" s="107" t="n"/>
      <c r="I133" s="114" t="n"/>
      <c r="J133" s="114" t="n"/>
      <c r="K133" s="114" t="n"/>
      <c r="L133" s="115" t="n">
        <v>16607.31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7.42</v>
      </c>
      <c r="H134" s="95" t="n">
        <v>1</v>
      </c>
      <c r="I134" s="116" t="n">
        <v>7.42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519.46</v>
      </c>
      <c r="M135" s="101" t="n">
        <v>71.26000000000001</v>
      </c>
      <c r="N135" s="103" t="n">
        <v>37016.72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3" t="n">
        <v>2942.06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514.47</v>
      </c>
      <c r="M137" s="101" t="n">
        <v>71.26000000000001</v>
      </c>
      <c r="N137" s="103" t="n">
        <v>36661.13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4" t="n">
        <v>66.60192000000001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4" t="n">
        <v>38.10912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3461.52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0" t="n"/>
      <c r="E141" s="271" t="n"/>
      <c r="F141" s="99" t="n"/>
      <c r="G141" s="107" t="n"/>
      <c r="H141" s="107" t="n"/>
      <c r="I141" s="100" t="n"/>
      <c r="J141" s="100" t="n"/>
      <c r="K141" s="100" t="n"/>
      <c r="L141" s="103" t="n">
        <v>1033.93</v>
      </c>
      <c r="M141" s="100" t="n"/>
      <c r="N141" s="103" t="n">
        <v>73677.85000000001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920.2</v>
      </c>
      <c r="M142" s="100" t="n"/>
      <c r="N142" s="113" t="n">
        <v>65573.28999999999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423.91</v>
      </c>
      <c r="M143" s="100" t="n"/>
      <c r="N143" s="103" t="n">
        <v>30207.92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0" t="n"/>
      <c r="E144" s="271" t="n"/>
      <c r="F144" s="100" t="n"/>
      <c r="G144" s="107" t="n"/>
      <c r="H144" s="107" t="n"/>
      <c r="I144" s="114" t="n"/>
      <c r="J144" s="114" t="n"/>
      <c r="K144" s="114" t="n"/>
      <c r="L144" s="115" t="n">
        <v>4805.63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3.12</v>
      </c>
      <c r="H145" s="95" t="n">
        <v>1</v>
      </c>
      <c r="I145" s="116" t="n">
        <v>3.12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3" t="n">
        <v>1223.61</v>
      </c>
      <c r="M146" s="101" t="n">
        <v>71.26000000000001</v>
      </c>
      <c r="N146" s="103" t="n">
        <v>87194.45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3" t="n">
        <v>6936.88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3" t="n">
        <v>1213.06</v>
      </c>
      <c r="M148" s="101" t="n">
        <v>71.26000000000001</v>
      </c>
      <c r="N148" s="103" t="n">
        <v>86442.66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5" t="n">
        <v>41.9</v>
      </c>
      <c r="H149" s="272" t="n">
        <v>1.2</v>
      </c>
      <c r="I149" s="276" t="n">
        <v>156.8736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0" t="n">
        <v>24</v>
      </c>
      <c r="H150" s="272" t="n">
        <v>1.2</v>
      </c>
      <c r="I150" s="273" t="n">
        <v>89.85599999999999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8160.49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0" t="n"/>
      <c r="E152" s="271" t="n"/>
      <c r="F152" s="99" t="n"/>
      <c r="G152" s="107" t="n"/>
      <c r="H152" s="107" t="n"/>
      <c r="I152" s="100" t="n"/>
      <c r="J152" s="100" t="n"/>
      <c r="K152" s="100" t="n"/>
      <c r="L152" s="103" t="n">
        <v>2436.67</v>
      </c>
      <c r="M152" s="100" t="n"/>
      <c r="N152" s="103" t="n">
        <v>173637.11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3" t="n">
        <v>2168.64</v>
      </c>
      <c r="M153" s="100" t="n"/>
      <c r="N153" s="113" t="n">
        <v>154537.03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999.03</v>
      </c>
      <c r="M154" s="100" t="n"/>
      <c r="N154" s="103" t="n">
        <v>71191.22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0" t="n"/>
      <c r="E155" s="271" t="n"/>
      <c r="F155" s="100" t="n"/>
      <c r="G155" s="107" t="n"/>
      <c r="H155" s="107" t="n"/>
      <c r="I155" s="114" t="n"/>
      <c r="J155" s="114" t="n"/>
      <c r="K155" s="114" t="n"/>
      <c r="L155" s="115" t="n">
        <v>11328.16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3.12</v>
      </c>
      <c r="H156" s="95" t="n">
        <v>1</v>
      </c>
      <c r="I156" s="116" t="n">
        <v>3.12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350.44</v>
      </c>
      <c r="M157" s="101" t="n">
        <v>71.26000000000001</v>
      </c>
      <c r="N157" s="103" t="n">
        <v>24972.35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3" t="n">
        <v>1988.59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347.74</v>
      </c>
      <c r="M159" s="101" t="n">
        <v>71.26000000000001</v>
      </c>
      <c r="N159" s="103" t="n">
        <v>24779.95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0" t="n">
        <v>12</v>
      </c>
      <c r="H160" s="272" t="n">
        <v>1.2</v>
      </c>
      <c r="I160" s="273" t="n">
        <v>44.928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4" t="n">
        <v>25.75872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7" t="n"/>
      <c r="H162" s="107" t="n"/>
      <c r="I162" s="100" t="n"/>
      <c r="J162" s="101" t="n">
        <v>624.74</v>
      </c>
      <c r="K162" s="100" t="n"/>
      <c r="L162" s="103" t="n">
        <v>2339.03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0" t="n"/>
      <c r="E163" s="271" t="n"/>
      <c r="F163" s="99" t="n"/>
      <c r="G163" s="107" t="n"/>
      <c r="H163" s="107" t="n"/>
      <c r="I163" s="100" t="n"/>
      <c r="J163" s="100" t="n"/>
      <c r="K163" s="100" t="n"/>
      <c r="L163" s="101" t="n">
        <v>698.1799999999999</v>
      </c>
      <c r="M163" s="100" t="n"/>
      <c r="N163" s="103" t="n">
        <v>49752.3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621.38</v>
      </c>
      <c r="M164" s="100" t="n"/>
      <c r="N164" s="113" t="n">
        <v>44279.55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286.25</v>
      </c>
      <c r="M165" s="100" t="n"/>
      <c r="N165" s="103" t="n">
        <v>20398.44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0" t="n"/>
      <c r="E166" s="271" t="n"/>
      <c r="F166" s="100" t="n"/>
      <c r="G166" s="107" t="n"/>
      <c r="H166" s="107" t="n"/>
      <c r="I166" s="114" t="n"/>
      <c r="J166" s="114" t="n"/>
      <c r="K166" s="114" t="n"/>
      <c r="L166" s="115" t="n">
        <v>3246.66</v>
      </c>
      <c r="M166" s="114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158414.39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88524.94</v>
      </c>
      <c r="M168" s="129" t="n"/>
      <c r="N168" s="128" t="n">
        <v>4188650.46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46393.42</v>
      </c>
      <c r="M170" s="129" t="n"/>
      <c r="N170" s="128" t="n">
        <v>3305995.12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42131.52</v>
      </c>
      <c r="M171" s="129" t="n"/>
      <c r="N171" s="128" t="n">
        <v>882655.34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42131.52</v>
      </c>
      <c r="M173" s="129" t="n"/>
      <c r="N173" s="128" t="n">
        <v>882655.34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7367.68</v>
      </c>
      <c r="M175" s="129" t="n"/>
      <c r="N175" s="128" t="n">
        <v>525020.88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53761.1</v>
      </c>
      <c r="M176" s="129" t="n"/>
      <c r="N176" s="128" t="n">
        <v>3831016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47847.4</v>
      </c>
      <c r="M177" s="129" t="n"/>
      <c r="N177" s="128" t="n">
        <v>3409604.25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22042.05</v>
      </c>
      <c r="M178" s="129" t="n"/>
      <c r="N178" s="128" t="n">
        <v>1570716.57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158414.39</v>
      </c>
      <c r="M179" s="134" t="n"/>
      <c r="N179" s="123" t="n">
        <v>9168971.279999999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5491.431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545.74512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158414.39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158414.39</v>
      </c>
      <c r="M185" s="129" t="n"/>
      <c r="N185" s="128" t="n">
        <v>9168971.279999999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88524.94</v>
      </c>
      <c r="M187" s="129" t="n"/>
      <c r="N187" s="128" t="n">
        <v>4188650.46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46393.42</v>
      </c>
      <c r="M189" s="129" t="n"/>
      <c r="N189" s="128" t="n">
        <v>3305995.12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42131.52</v>
      </c>
      <c r="M190" s="129" t="n"/>
      <c r="N190" s="128" t="n">
        <v>882655.34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42131.52</v>
      </c>
      <c r="M191" s="129" t="n"/>
      <c r="N191" s="128" t="n">
        <v>882655.34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7367.68</v>
      </c>
      <c r="M192" s="129" t="n"/>
      <c r="N192" s="128" t="n">
        <v>525020.88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53761.1</v>
      </c>
      <c r="M193" s="129" t="n"/>
      <c r="N193" s="128" t="n">
        <v>3831016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47847.4</v>
      </c>
      <c r="M194" s="129" t="n"/>
      <c r="N194" s="128" t="n">
        <v>3409604.25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22042.05</v>
      </c>
      <c r="M195" s="129" t="n"/>
      <c r="N195" s="128" t="n">
        <v>1570716.57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158414.39</v>
      </c>
      <c r="M196" s="124" t="n"/>
      <c r="N196" s="123" t="n">
        <v>9168971.279999999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88524.94</v>
      </c>
      <c r="M197" s="129" t="n"/>
      <c r="N197" s="128" t="n">
        <v>4188650.46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46393.42</v>
      </c>
      <c r="M199" s="129" t="n"/>
      <c r="N199" s="128" t="n">
        <v>3305995.12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42131.52</v>
      </c>
      <c r="M200" s="129" t="n"/>
      <c r="N200" s="128" t="n">
        <v>882655.34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42131.52</v>
      </c>
      <c r="M201" s="129" t="n"/>
      <c r="N201" s="128" t="n">
        <v>882655.34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7367.68</v>
      </c>
      <c r="M202" s="129" t="n"/>
      <c r="N202" s="128" t="n">
        <v>525020.88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53761.1</v>
      </c>
      <c r="M203" s="129" t="n"/>
      <c r="N203" s="128" t="n">
        <v>3831016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47847.4</v>
      </c>
      <c r="M204" s="129" t="n"/>
      <c r="N204" s="128" t="n">
        <v>3409604.25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22042.05</v>
      </c>
      <c r="M205" s="129" t="n"/>
      <c r="N205" s="128" t="n">
        <v>1570716.57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5491.431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545.74512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02-26-16</t>
        </is>
      </c>
    </row>
    <row r="25" ht="19.35" customHeight="1">
      <c r="A25" s="56" t="inlineStr">
        <is>
          <t>26 ВЛ 220 Амурская - Шимановск-т с отпайкой на ПС Ледяная-т. Селетканского уч. л-ва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425.63</v>
      </c>
      <c r="M31" s="65" t="n">
        <v>5.97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978.9400000000001</v>
      </c>
      <c r="E32" s="72" t="inlineStr">
        <is>
          <t>(</t>
        </is>
      </c>
      <c r="F32" s="71" t="n">
        <v>13.74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712.75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978.9400000000001</v>
      </c>
      <c r="E34" s="72" t="inlineStr">
        <is>
          <t>(</t>
        </is>
      </c>
      <c r="F34" s="78" t="n">
        <v>13.74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198-276,278-280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15.75</v>
      </c>
      <c r="H44" s="95" t="n">
        <v>1</v>
      </c>
      <c r="I44" s="116" t="n">
        <v>15.75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1697.82</v>
      </c>
      <c r="M46" s="101" t="n">
        <v>71.26000000000001</v>
      </c>
      <c r="N46" s="103" t="n">
        <v>120986.65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3" t="n">
        <v>202.608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1697.82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3" t="n">
        <v>1697.82</v>
      </c>
      <c r="M49" s="100" t="n"/>
      <c r="N49" s="103" t="n">
        <v>120986.65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1511.06</v>
      </c>
      <c r="M50" s="100" t="n"/>
      <c r="N50" s="113" t="n">
        <v>107678.12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696.11</v>
      </c>
      <c r="M51" s="100" t="n"/>
      <c r="N51" s="103" t="n">
        <v>49604.53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5" t="n">
        <v>3904.99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5.38</v>
      </c>
      <c r="H53" s="95" t="n">
        <v>1</v>
      </c>
      <c r="I53" s="116" t="n">
        <v>5.38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1670.66</v>
      </c>
      <c r="M55" s="101" t="n">
        <v>71.26000000000001</v>
      </c>
      <c r="N55" s="103" t="n">
        <v>119051.23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4" t="n">
        <v>199.36128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1670.66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3" t="n">
        <v>1670.66</v>
      </c>
      <c r="M58" s="100" t="n"/>
      <c r="N58" s="103" t="n">
        <v>119051.23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1486.89</v>
      </c>
      <c r="M59" s="100" t="n"/>
      <c r="N59" s="113" t="n">
        <v>105955.59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684.97</v>
      </c>
      <c r="M60" s="100" t="n"/>
      <c r="N60" s="103" t="n">
        <v>48811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5" t="n">
        <v>3842.52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2.63</v>
      </c>
      <c r="H62" s="95" t="n">
        <v>1</v>
      </c>
      <c r="I62" s="116" t="n">
        <v>2.63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3" t="n">
        <v>1026.15</v>
      </c>
      <c r="M64" s="101" t="n">
        <v>71.26000000000001</v>
      </c>
      <c r="N64" s="103" t="n">
        <v>73123.45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6" t="n">
        <v>122.4528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3" t="n">
        <v>1026.15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3" t="n">
        <v>1026.15</v>
      </c>
      <c r="M67" s="100" t="n"/>
      <c r="N67" s="103" t="n">
        <v>73123.45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913.27</v>
      </c>
      <c r="M68" s="100" t="n"/>
      <c r="N68" s="113" t="n">
        <v>65079.87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420.72</v>
      </c>
      <c r="M69" s="100" t="n"/>
      <c r="N69" s="103" t="n">
        <v>29980.61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5" t="n">
        <v>2360.14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4.69</v>
      </c>
      <c r="H71" s="95" t="n">
        <v>1</v>
      </c>
      <c r="I71" s="116" t="n">
        <v>4.69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592.38</v>
      </c>
      <c r="M73" s="101" t="n">
        <v>71.26000000000001</v>
      </c>
      <c r="N73" s="103" t="n">
        <v>42213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5" t="n">
        <v>15.7</v>
      </c>
      <c r="H74" s="148" t="n">
        <v>0.96</v>
      </c>
      <c r="I74" s="274" t="n">
        <v>70.68768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592.38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0" t="n"/>
      <c r="E76" s="271" t="n"/>
      <c r="F76" s="99" t="n"/>
      <c r="G76" s="107" t="n"/>
      <c r="H76" s="107" t="n"/>
      <c r="I76" s="100" t="n"/>
      <c r="J76" s="100" t="n"/>
      <c r="K76" s="100" t="n"/>
      <c r="L76" s="101" t="n">
        <v>592.38</v>
      </c>
      <c r="M76" s="100" t="n"/>
      <c r="N76" s="103" t="n">
        <v>42213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527.22</v>
      </c>
      <c r="M77" s="100" t="n"/>
      <c r="N77" s="113" t="n">
        <v>37569.57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242.88</v>
      </c>
      <c r="M78" s="100" t="n"/>
      <c r="N78" s="103" t="n">
        <v>17307.33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0" t="n"/>
      <c r="E79" s="271" t="n"/>
      <c r="F79" s="100" t="n"/>
      <c r="G79" s="107" t="n"/>
      <c r="H79" s="107" t="n"/>
      <c r="I79" s="114" t="n"/>
      <c r="J79" s="114" t="n"/>
      <c r="K79" s="114" t="n"/>
      <c r="L79" s="115" t="n">
        <v>1362.48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2.04</v>
      </c>
      <c r="H80" s="95" t="n">
        <v>1</v>
      </c>
      <c r="I80" s="116" t="n">
        <v>2.04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753.28</v>
      </c>
      <c r="M82" s="101" t="n">
        <v>71.26000000000001</v>
      </c>
      <c r="N82" s="103" t="n">
        <v>53678.73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5" t="n">
        <v>45.9</v>
      </c>
      <c r="H83" s="148" t="n">
        <v>0.96</v>
      </c>
      <c r="I83" s="274" t="n">
        <v>89.89055999999999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753.28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0" t="n"/>
      <c r="E85" s="271" t="n"/>
      <c r="F85" s="99" t="n"/>
      <c r="G85" s="107" t="n"/>
      <c r="H85" s="107" t="n"/>
      <c r="I85" s="100" t="n"/>
      <c r="J85" s="100" t="n"/>
      <c r="K85" s="100" t="n"/>
      <c r="L85" s="101" t="n">
        <v>753.28</v>
      </c>
      <c r="M85" s="100" t="n"/>
      <c r="N85" s="103" t="n">
        <v>53678.73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670.42</v>
      </c>
      <c r="M86" s="100" t="n"/>
      <c r="N86" s="113" t="n">
        <v>47774.07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308.84</v>
      </c>
      <c r="M87" s="100" t="n"/>
      <c r="N87" s="103" t="n">
        <v>22008.28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0" t="n"/>
      <c r="E88" s="271" t="n"/>
      <c r="F88" s="100" t="n"/>
      <c r="G88" s="107" t="n"/>
      <c r="H88" s="107" t="n"/>
      <c r="I88" s="114" t="n"/>
      <c r="J88" s="114" t="n"/>
      <c r="K88" s="114" t="n"/>
      <c r="L88" s="115" t="n">
        <v>1732.54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0.49</v>
      </c>
      <c r="H89" s="95" t="n">
        <v>1</v>
      </c>
      <c r="I89" s="116" t="n">
        <v>0.49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232.58</v>
      </c>
      <c r="M91" s="101" t="n">
        <v>71.26000000000001</v>
      </c>
      <c r="N91" s="103" t="n">
        <v>16573.65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0" t="n">
        <v>59</v>
      </c>
      <c r="H92" s="148" t="n">
        <v>0.96</v>
      </c>
      <c r="I92" s="276" t="n">
        <v>27.7536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232.58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0" t="n"/>
      <c r="E94" s="271" t="n"/>
      <c r="F94" s="99" t="n"/>
      <c r="G94" s="107" t="n"/>
      <c r="H94" s="107" t="n"/>
      <c r="I94" s="100" t="n"/>
      <c r="J94" s="100" t="n"/>
      <c r="K94" s="100" t="n"/>
      <c r="L94" s="101" t="n">
        <v>232.58</v>
      </c>
      <c r="M94" s="100" t="n"/>
      <c r="N94" s="103" t="n">
        <v>16573.65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207</v>
      </c>
      <c r="M95" s="100" t="n"/>
      <c r="N95" s="113" t="n">
        <v>14750.55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95.36</v>
      </c>
      <c r="M96" s="100" t="n"/>
      <c r="N96" s="103" t="n">
        <v>6795.2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0" t="n"/>
      <c r="E97" s="271" t="n"/>
      <c r="F97" s="100" t="n"/>
      <c r="G97" s="107" t="n"/>
      <c r="H97" s="107" t="n"/>
      <c r="I97" s="114" t="n"/>
      <c r="J97" s="114" t="n"/>
      <c r="K97" s="114" t="n"/>
      <c r="L97" s="116" t="n">
        <v>534.9400000000001</v>
      </c>
      <c r="M97" s="114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13737.61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5972.87</v>
      </c>
      <c r="M99" s="129" t="n"/>
      <c r="N99" s="128" t="n">
        <v>425626.71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5972.87</v>
      </c>
      <c r="M101" s="129" t="n"/>
      <c r="N101" s="128" t="n">
        <v>425626.71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5972.87</v>
      </c>
      <c r="M107" s="129" t="n"/>
      <c r="N107" s="128" t="n">
        <v>425626.71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5315.86</v>
      </c>
      <c r="M108" s="129" t="n"/>
      <c r="N108" s="128" t="n">
        <v>378807.77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2448.88</v>
      </c>
      <c r="M109" s="129" t="n"/>
      <c r="N109" s="128" t="n">
        <v>174506.95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13737.61</v>
      </c>
      <c r="M110" s="134" t="n"/>
      <c r="N110" s="123" t="n">
        <v>978941.4300000001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712.75392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13737.61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13737.61</v>
      </c>
      <c r="M116" s="129" t="n"/>
      <c r="N116" s="128" t="n">
        <v>978941.4300000001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5972.87</v>
      </c>
      <c r="M118" s="129" t="n"/>
      <c r="N118" s="128" t="n">
        <v>425626.71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5972.87</v>
      </c>
      <c r="M120" s="129" t="n"/>
      <c r="N120" s="128" t="n">
        <v>425626.71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5972.87</v>
      </c>
      <c r="M124" s="129" t="n"/>
      <c r="N124" s="128" t="n">
        <v>425626.71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5315.86</v>
      </c>
      <c r="M125" s="129" t="n"/>
      <c r="N125" s="128" t="n">
        <v>378807.77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2448.88</v>
      </c>
      <c r="M126" s="129" t="n"/>
      <c r="N126" s="128" t="n">
        <v>174506.95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13737.61</v>
      </c>
      <c r="M127" s="124" t="n"/>
      <c r="N127" s="123" t="n">
        <v>978941.4300000001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5972.87</v>
      </c>
      <c r="M128" s="129" t="n"/>
      <c r="N128" s="128" t="n">
        <v>425626.71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5972.87</v>
      </c>
      <c r="M130" s="129" t="n"/>
      <c r="N130" s="128" t="n">
        <v>425626.71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5972.87</v>
      </c>
      <c r="M134" s="129" t="n"/>
      <c r="N134" s="128" t="n">
        <v>425626.71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5315.86</v>
      </c>
      <c r="M135" s="129" t="n"/>
      <c r="N135" s="128" t="n">
        <v>378807.77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2448.88</v>
      </c>
      <c r="M136" s="129" t="n"/>
      <c r="N136" s="128" t="n">
        <v>174506.95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712.75392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9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02-26-17</t>
        </is>
      </c>
    </row>
    <row r="25" ht="19.35" customHeight="1">
      <c r="A25" s="56" t="inlineStr">
        <is>
          <t>26 ВЛ 220 Амурская - Шимановск-т с отпайкой на ПС Ледяная-т.  Шимановского уч. л-ва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758.5700000000001</v>
      </c>
      <c r="M31" s="65" t="n">
        <v>10.65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2110.53</v>
      </c>
      <c r="E32" s="72" t="inlineStr">
        <is>
          <t>(</t>
        </is>
      </c>
      <c r="F32" s="71" t="n">
        <v>36.57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1260.33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127.55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2110.53</v>
      </c>
      <c r="E34" s="72" t="inlineStr">
        <is>
          <t>(</t>
        </is>
      </c>
      <c r="F34" s="78" t="n">
        <v>36.57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183</v>
      </c>
      <c r="H44" s="95" t="n">
        <v>1</v>
      </c>
      <c r="I44" s="95" t="n">
        <v>183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8298.68</v>
      </c>
      <c r="M45" s="101" t="n">
        <v>71.26000000000001</v>
      </c>
      <c r="N45" s="103" t="n">
        <v>591363.9399999999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273" t="n">
        <v>972.828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8298.68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8298.68</v>
      </c>
      <c r="M48" s="100" t="n"/>
      <c r="N48" s="103" t="n">
        <v>591363.9399999999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7385.83</v>
      </c>
      <c r="M49" s="100" t="n"/>
      <c r="N49" s="113" t="n">
        <v>526313.91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3402.46</v>
      </c>
      <c r="M50" s="100" t="n"/>
      <c r="N50" s="103" t="n">
        <v>242459.22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19086.97</v>
      </c>
      <c r="M51" s="114" t="n"/>
      <c r="N51" s="94" t="n"/>
    </row>
    <row r="52" ht="19.35" customHeight="1">
      <c r="A52" s="90" t="inlineStr">
        <is>
          <t>Пролет 280-303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3.59</v>
      </c>
      <c r="H53" s="95" t="n">
        <v>1</v>
      </c>
      <c r="I53" s="116" t="n">
        <v>3.59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210.96</v>
      </c>
      <c r="M54" s="101" t="n">
        <v>71.26000000000001</v>
      </c>
      <c r="N54" s="103" t="n">
        <v>15033.01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4" t="n">
        <v>22.44468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210.96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210.96</v>
      </c>
      <c r="M57" s="100" t="n"/>
      <c r="N57" s="103" t="n">
        <v>15033.01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187.75</v>
      </c>
      <c r="M58" s="100" t="n"/>
      <c r="N58" s="113" t="n">
        <v>13379.38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86.48999999999999</v>
      </c>
      <c r="M59" s="100" t="n"/>
      <c r="N59" s="103" t="n">
        <v>6163.53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6" t="n">
        <v>485.2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1.47</v>
      </c>
      <c r="H61" s="95" t="n">
        <v>1</v>
      </c>
      <c r="I61" s="116" t="n">
        <v>1.47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167.47</v>
      </c>
      <c r="M62" s="101" t="n">
        <v>71.26000000000001</v>
      </c>
      <c r="N62" s="103" t="n">
        <v>11933.91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6" t="n">
        <v>17.8164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167.47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167.47</v>
      </c>
      <c r="M65" s="100" t="n"/>
      <c r="N65" s="103" t="n">
        <v>11933.91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149.05</v>
      </c>
      <c r="M66" s="100" t="n"/>
      <c r="N66" s="113" t="n">
        <v>10621.18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68.66</v>
      </c>
      <c r="M67" s="100" t="n"/>
      <c r="N67" s="103" t="n">
        <v>4892.9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6" t="n">
        <v>385.18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0.68</v>
      </c>
      <c r="H69" s="95" t="n">
        <v>1</v>
      </c>
      <c r="I69" s="116" t="n">
        <v>0.68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102.78</v>
      </c>
      <c r="M70" s="101" t="n">
        <v>71.26000000000001</v>
      </c>
      <c r="N70" s="103" t="n">
        <v>7324.1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6" t="n">
        <v>10.9344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102.78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102.78</v>
      </c>
      <c r="M73" s="100" t="n"/>
      <c r="N73" s="103" t="n">
        <v>7324.1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91.47</v>
      </c>
      <c r="M74" s="100" t="n"/>
      <c r="N74" s="113" t="n">
        <v>6518.45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42.14</v>
      </c>
      <c r="M75" s="100" t="n"/>
      <c r="N75" s="103" t="n">
        <v>3002.88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236.39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0" t="n"/>
      <c r="E77" s="271" t="n"/>
      <c r="F77" s="93" t="inlineStr">
        <is>
          <t>100 шт</t>
        </is>
      </c>
      <c r="G77" s="94" t="n">
        <v>0.91</v>
      </c>
      <c r="H77" s="95" t="n">
        <v>1</v>
      </c>
      <c r="I77" s="116" t="n">
        <v>0.91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59.22</v>
      </c>
      <c r="K78" s="272" t="n">
        <v>1.2</v>
      </c>
      <c r="L78" s="101" t="n">
        <v>64.67</v>
      </c>
      <c r="M78" s="101" t="n">
        <v>71.26000000000001</v>
      </c>
      <c r="N78" s="103" t="n">
        <v>4608.38</v>
      </c>
    </row>
    <row r="79" ht="19.35" customHeight="1">
      <c r="A79" s="96" t="n"/>
      <c r="B79" s="104" t="n"/>
      <c r="C79" s="98" t="inlineStr">
        <is>
          <t>ЗТ</t>
        </is>
      </c>
      <c r="D79" s="270" t="n"/>
      <c r="E79" s="271" t="n"/>
      <c r="F79" s="105" t="inlineStr">
        <is>
          <t>чел.-ч</t>
        </is>
      </c>
      <c r="G79" s="275" t="n">
        <v>6.3</v>
      </c>
      <c r="H79" s="272" t="n">
        <v>1.2</v>
      </c>
      <c r="I79" s="276" t="n">
        <v>6.8796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0" t="n"/>
      <c r="E80" s="271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64.67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0" t="n"/>
      <c r="E81" s="271" t="n"/>
      <c r="F81" s="99" t="n"/>
      <c r="G81" s="107" t="n"/>
      <c r="H81" s="107" t="n"/>
      <c r="I81" s="100" t="n"/>
      <c r="J81" s="100" t="n"/>
      <c r="K81" s="100" t="n"/>
      <c r="L81" s="101" t="n">
        <v>64.67</v>
      </c>
      <c r="M81" s="100" t="n"/>
      <c r="N81" s="103" t="n">
        <v>4608.38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0" t="n"/>
      <c r="E82" s="271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57.56</v>
      </c>
      <c r="M82" s="100" t="n"/>
      <c r="N82" s="113" t="n">
        <v>4101.46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0" t="n"/>
      <c r="E83" s="271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26.51</v>
      </c>
      <c r="M83" s="100" t="n"/>
      <c r="N83" s="103" t="n">
        <v>1889.44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0" t="n"/>
      <c r="E84" s="271" t="n"/>
      <c r="F84" s="100" t="n"/>
      <c r="G84" s="107" t="n"/>
      <c r="H84" s="107" t="n"/>
      <c r="I84" s="114" t="n"/>
      <c r="J84" s="114" t="n"/>
      <c r="K84" s="114" t="n"/>
      <c r="L84" s="116" t="n">
        <v>148.74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0" t="n"/>
      <c r="E85" s="271" t="n"/>
      <c r="F85" s="93" t="inlineStr">
        <is>
          <t>100 шт</t>
        </is>
      </c>
      <c r="G85" s="94" t="n">
        <v>0.32</v>
      </c>
      <c r="H85" s="95" t="n">
        <v>1</v>
      </c>
      <c r="I85" s="116" t="n">
        <v>0.32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0" t="n"/>
      <c r="E86" s="271" t="n"/>
      <c r="F86" s="99" t="n"/>
      <c r="G86" s="99" t="n"/>
      <c r="H86" s="99" t="n"/>
      <c r="I86" s="100" t="n"/>
      <c r="J86" s="101" t="n">
        <v>115.62</v>
      </c>
      <c r="K86" s="272" t="n">
        <v>1.2</v>
      </c>
      <c r="L86" s="101" t="n">
        <v>44.4</v>
      </c>
      <c r="M86" s="101" t="n">
        <v>71.26000000000001</v>
      </c>
      <c r="N86" s="103" t="n">
        <v>3163.94</v>
      </c>
    </row>
    <row r="87" ht="19.35" customHeight="1">
      <c r="A87" s="96" t="n"/>
      <c r="B87" s="104" t="n"/>
      <c r="C87" s="98" t="inlineStr">
        <is>
          <t>ЗТ</t>
        </is>
      </c>
      <c r="D87" s="270" t="n"/>
      <c r="E87" s="271" t="n"/>
      <c r="F87" s="105" t="inlineStr">
        <is>
          <t>чел.-ч</t>
        </is>
      </c>
      <c r="G87" s="275" t="n">
        <v>12.3</v>
      </c>
      <c r="H87" s="272" t="n">
        <v>1.2</v>
      </c>
      <c r="I87" s="276" t="n">
        <v>4.7232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0" t="n"/>
      <c r="E88" s="271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44.4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0" t="n"/>
      <c r="E89" s="271" t="n"/>
      <c r="F89" s="99" t="n"/>
      <c r="G89" s="107" t="n"/>
      <c r="H89" s="107" t="n"/>
      <c r="I89" s="100" t="n"/>
      <c r="J89" s="100" t="n"/>
      <c r="K89" s="100" t="n"/>
      <c r="L89" s="101" t="n">
        <v>44.4</v>
      </c>
      <c r="M89" s="100" t="n"/>
      <c r="N89" s="103" t="n">
        <v>3163.94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0" t="n"/>
      <c r="E90" s="271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39.52</v>
      </c>
      <c r="M90" s="100" t="n"/>
      <c r="N90" s="113" t="n">
        <v>2815.91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0" t="n"/>
      <c r="E91" s="271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18.2</v>
      </c>
      <c r="M91" s="100" t="n"/>
      <c r="N91" s="103" t="n">
        <v>1297.22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0" t="n"/>
      <c r="E92" s="271" t="n"/>
      <c r="F92" s="100" t="n"/>
      <c r="G92" s="107" t="n"/>
      <c r="H92" s="107" t="n"/>
      <c r="I92" s="114" t="n"/>
      <c r="J92" s="114" t="n"/>
      <c r="K92" s="114" t="n"/>
      <c r="L92" s="116" t="n">
        <v>102.12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0" t="n"/>
      <c r="E93" s="271" t="n"/>
      <c r="F93" s="93" t="inlineStr">
        <is>
          <t>100 шт</t>
        </is>
      </c>
      <c r="G93" s="94" t="n">
        <v>0.11</v>
      </c>
      <c r="H93" s="95" t="n">
        <v>1</v>
      </c>
      <c r="I93" s="116" t="n">
        <v>0.11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0" t="n"/>
      <c r="E94" s="271" t="n"/>
      <c r="F94" s="99" t="n"/>
      <c r="G94" s="99" t="n"/>
      <c r="H94" s="99" t="n"/>
      <c r="I94" s="100" t="n"/>
      <c r="J94" s="101" t="n">
        <v>154.16</v>
      </c>
      <c r="K94" s="272" t="n">
        <v>1.2</v>
      </c>
      <c r="L94" s="101" t="n">
        <v>20.35</v>
      </c>
      <c r="M94" s="101" t="n">
        <v>71.26000000000001</v>
      </c>
      <c r="N94" s="103" t="n">
        <v>1450.14</v>
      </c>
    </row>
    <row r="95" ht="19.35" customHeight="1">
      <c r="A95" s="96" t="n"/>
      <c r="B95" s="104" t="n"/>
      <c r="C95" s="98" t="inlineStr">
        <is>
          <t>ЗТ</t>
        </is>
      </c>
      <c r="D95" s="270" t="n"/>
      <c r="E95" s="271" t="n"/>
      <c r="F95" s="105" t="inlineStr">
        <is>
          <t>чел.-ч</t>
        </is>
      </c>
      <c r="G95" s="275" t="n">
        <v>16.4</v>
      </c>
      <c r="H95" s="272" t="n">
        <v>1.2</v>
      </c>
      <c r="I95" s="276" t="n">
        <v>2.1648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0" t="n"/>
      <c r="E96" s="271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20.35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0" t="n"/>
      <c r="E97" s="271" t="n"/>
      <c r="F97" s="99" t="n"/>
      <c r="G97" s="107" t="n"/>
      <c r="H97" s="107" t="n"/>
      <c r="I97" s="100" t="n"/>
      <c r="J97" s="100" t="n"/>
      <c r="K97" s="100" t="n"/>
      <c r="L97" s="101" t="n">
        <v>20.35</v>
      </c>
      <c r="M97" s="100" t="n"/>
      <c r="N97" s="103" t="n">
        <v>1450.14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0" t="n"/>
      <c r="E98" s="271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18.11</v>
      </c>
      <c r="M98" s="100" t="n"/>
      <c r="N98" s="113" t="n">
        <v>1290.62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0" t="n"/>
      <c r="E99" s="271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8.34</v>
      </c>
      <c r="M99" s="100" t="n"/>
      <c r="N99" s="101" t="n">
        <v>594.5599999999999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0" t="n"/>
      <c r="E100" s="271" t="n"/>
      <c r="F100" s="100" t="n"/>
      <c r="G100" s="107" t="n"/>
      <c r="H100" s="107" t="n"/>
      <c r="I100" s="114" t="n"/>
      <c r="J100" s="114" t="n"/>
      <c r="K100" s="114" t="n"/>
      <c r="L100" s="116" t="n">
        <v>46.8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0" t="n"/>
      <c r="E101" s="271" t="n"/>
      <c r="F101" s="93" t="inlineStr">
        <is>
          <t>100 шт</t>
        </is>
      </c>
      <c r="G101" s="94" t="n">
        <v>4.5</v>
      </c>
      <c r="H101" s="95" t="n">
        <v>1</v>
      </c>
      <c r="I101" s="277" t="n">
        <v>4.5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0" t="n"/>
      <c r="E102" s="271" t="n"/>
      <c r="F102" s="99" t="n"/>
      <c r="G102" s="99" t="n"/>
      <c r="H102" s="99" t="n"/>
      <c r="I102" s="100" t="n"/>
      <c r="J102" s="101" t="n">
        <v>115.44</v>
      </c>
      <c r="K102" s="272" t="n">
        <v>1.2</v>
      </c>
      <c r="L102" s="101" t="n">
        <v>623.38</v>
      </c>
      <c r="M102" s="101" t="n">
        <v>71.26000000000001</v>
      </c>
      <c r="N102" s="103" t="n">
        <v>44422.06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0" t="n"/>
      <c r="E103" s="271" t="n"/>
      <c r="F103" s="99" t="n"/>
      <c r="G103" s="99" t="n"/>
      <c r="H103" s="99" t="n"/>
      <c r="I103" s="100" t="n"/>
      <c r="J103" s="101" t="n">
        <v>655.4299999999999</v>
      </c>
      <c r="K103" s="272" t="n">
        <v>1.2</v>
      </c>
      <c r="L103" s="103" t="n">
        <v>3539.32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0" t="n"/>
      <c r="E104" s="271" t="n"/>
      <c r="F104" s="99" t="n"/>
      <c r="G104" s="99" t="n"/>
      <c r="H104" s="99" t="n"/>
      <c r="I104" s="100" t="n"/>
      <c r="J104" s="101" t="n">
        <v>114.62</v>
      </c>
      <c r="K104" s="272" t="n">
        <v>1.2</v>
      </c>
      <c r="L104" s="101" t="n">
        <v>618.95</v>
      </c>
      <c r="M104" s="101" t="n">
        <v>71.26000000000001</v>
      </c>
      <c r="N104" s="103" t="n">
        <v>44106.38</v>
      </c>
    </row>
    <row r="105" ht="19.35" customHeight="1">
      <c r="A105" s="96" t="n"/>
      <c r="B105" s="104" t="n"/>
      <c r="C105" s="98" t="inlineStr">
        <is>
          <t>ЗТ</t>
        </is>
      </c>
      <c r="D105" s="270" t="n"/>
      <c r="E105" s="271" t="n"/>
      <c r="F105" s="105" t="inlineStr">
        <is>
          <t>чел.-ч</t>
        </is>
      </c>
      <c r="G105" s="275" t="n">
        <v>14.8</v>
      </c>
      <c r="H105" s="272" t="n">
        <v>1.2</v>
      </c>
      <c r="I105" s="101" t="n">
        <v>79.92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0" t="n"/>
      <c r="E106" s="271" t="n"/>
      <c r="F106" s="105" t="inlineStr">
        <is>
          <t>чел.-ч</t>
        </is>
      </c>
      <c r="G106" s="101" t="n">
        <v>8.49</v>
      </c>
      <c r="H106" s="272" t="n">
        <v>1.2</v>
      </c>
      <c r="I106" s="273" t="n">
        <v>45.846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0" t="n"/>
      <c r="E107" s="271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4162.7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0" t="n"/>
      <c r="E108" s="271" t="n"/>
      <c r="F108" s="99" t="n"/>
      <c r="G108" s="107" t="n"/>
      <c r="H108" s="107" t="n"/>
      <c r="I108" s="100" t="n"/>
      <c r="J108" s="100" t="n"/>
      <c r="K108" s="100" t="n"/>
      <c r="L108" s="103" t="n">
        <v>1242.33</v>
      </c>
      <c r="M108" s="100" t="n"/>
      <c r="N108" s="103" t="n">
        <v>88528.44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0" t="n"/>
      <c r="E109" s="271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1105.67</v>
      </c>
      <c r="M109" s="100" t="n"/>
      <c r="N109" s="113" t="n">
        <v>78790.31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0" t="n"/>
      <c r="E110" s="271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509.36</v>
      </c>
      <c r="M110" s="100" t="n"/>
      <c r="N110" s="103" t="n">
        <v>36296.66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0" t="n"/>
      <c r="E111" s="271" t="n"/>
      <c r="F111" s="100" t="n"/>
      <c r="G111" s="107" t="n"/>
      <c r="H111" s="107" t="n"/>
      <c r="I111" s="114" t="n"/>
      <c r="J111" s="114" t="n"/>
      <c r="K111" s="114" t="n"/>
      <c r="L111" s="115" t="n">
        <v>5777.73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0" t="n"/>
      <c r="E112" s="271" t="n"/>
      <c r="F112" s="93" t="inlineStr">
        <is>
          <t>100 шт</t>
        </is>
      </c>
      <c r="G112" s="94" t="n">
        <v>4.5</v>
      </c>
      <c r="H112" s="95" t="n">
        <v>1</v>
      </c>
      <c r="I112" s="277" t="n">
        <v>4.5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0" t="n"/>
      <c r="E113" s="271" t="n"/>
      <c r="F113" s="99" t="n"/>
      <c r="G113" s="99" t="n"/>
      <c r="H113" s="99" t="n"/>
      <c r="I113" s="100" t="n"/>
      <c r="J113" s="101" t="n">
        <v>28.94</v>
      </c>
      <c r="K113" s="272" t="n">
        <v>1.2</v>
      </c>
      <c r="L113" s="101" t="n">
        <v>156.28</v>
      </c>
      <c r="M113" s="101" t="n">
        <v>71.26000000000001</v>
      </c>
      <c r="N113" s="103" t="n">
        <v>11136.51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0" t="n"/>
      <c r="E114" s="271" t="n"/>
      <c r="F114" s="99" t="n"/>
      <c r="G114" s="99" t="n"/>
      <c r="H114" s="99" t="n"/>
      <c r="I114" s="100" t="n"/>
      <c r="J114" s="101" t="n">
        <v>163.66</v>
      </c>
      <c r="K114" s="272" t="n">
        <v>1.2</v>
      </c>
      <c r="L114" s="101" t="n">
        <v>883.76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0" t="n"/>
      <c r="E115" s="271" t="n"/>
      <c r="F115" s="99" t="n"/>
      <c r="G115" s="99" t="n"/>
      <c r="H115" s="99" t="n"/>
      <c r="I115" s="100" t="n"/>
      <c r="J115" s="101" t="n">
        <v>28.62</v>
      </c>
      <c r="K115" s="272" t="n">
        <v>1.2</v>
      </c>
      <c r="L115" s="101" t="n">
        <v>154.55</v>
      </c>
      <c r="M115" s="101" t="n">
        <v>71.26000000000001</v>
      </c>
      <c r="N115" s="103" t="n">
        <v>11013.23</v>
      </c>
    </row>
    <row r="116" ht="19.35" customHeight="1">
      <c r="A116" s="96" t="n"/>
      <c r="B116" s="104" t="n"/>
      <c r="C116" s="98" t="inlineStr">
        <is>
          <t>ЗТ</t>
        </is>
      </c>
      <c r="D116" s="270" t="n"/>
      <c r="E116" s="271" t="n"/>
      <c r="F116" s="105" t="inlineStr">
        <is>
          <t>чел.-ч</t>
        </is>
      </c>
      <c r="G116" s="101" t="n">
        <v>3.71</v>
      </c>
      <c r="H116" s="272" t="n">
        <v>1.2</v>
      </c>
      <c r="I116" s="273" t="n">
        <v>20.034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0" t="n"/>
      <c r="E117" s="271" t="n"/>
      <c r="F117" s="105" t="inlineStr">
        <is>
          <t>чел.-ч</t>
        </is>
      </c>
      <c r="G117" s="101" t="n">
        <v>2.12</v>
      </c>
      <c r="H117" s="272" t="n">
        <v>1.2</v>
      </c>
      <c r="I117" s="273" t="n">
        <v>11.448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0" t="n"/>
      <c r="E118" s="271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1040.04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0" t="n"/>
      <c r="E119" s="271" t="n"/>
      <c r="F119" s="99" t="n"/>
      <c r="G119" s="107" t="n"/>
      <c r="H119" s="107" t="n"/>
      <c r="I119" s="100" t="n"/>
      <c r="J119" s="100" t="n"/>
      <c r="K119" s="100" t="n"/>
      <c r="L119" s="101" t="n">
        <v>310.83</v>
      </c>
      <c r="M119" s="100" t="n"/>
      <c r="N119" s="103" t="n">
        <v>22149.74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0" t="n"/>
      <c r="E120" s="271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276.64</v>
      </c>
      <c r="M120" s="100" t="n"/>
      <c r="N120" s="113" t="n">
        <v>19713.27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0" t="n"/>
      <c r="E121" s="271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127.44</v>
      </c>
      <c r="M121" s="100" t="n"/>
      <c r="N121" s="103" t="n">
        <v>9081.389999999999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0" t="n"/>
      <c r="E122" s="271" t="n"/>
      <c r="F122" s="100" t="n"/>
      <c r="G122" s="107" t="n"/>
      <c r="H122" s="107" t="n"/>
      <c r="I122" s="114" t="n"/>
      <c r="J122" s="114" t="n"/>
      <c r="K122" s="114" t="n"/>
      <c r="L122" s="115" t="n">
        <v>1444.12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0" t="n"/>
      <c r="E123" s="271" t="n"/>
      <c r="F123" s="93" t="inlineStr">
        <is>
          <t>100 шт</t>
        </is>
      </c>
      <c r="G123" s="94" t="n">
        <v>1.79</v>
      </c>
      <c r="H123" s="95" t="n">
        <v>1</v>
      </c>
      <c r="I123" s="116" t="n">
        <v>1.79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0" t="n"/>
      <c r="E124" s="271" t="n"/>
      <c r="F124" s="99" t="n"/>
      <c r="G124" s="99" t="n"/>
      <c r="H124" s="99" t="n"/>
      <c r="I124" s="100" t="n"/>
      <c r="J124" s="101" t="n">
        <v>201.24</v>
      </c>
      <c r="K124" s="272" t="n">
        <v>1.2</v>
      </c>
      <c r="L124" s="101" t="n">
        <v>432.26</v>
      </c>
      <c r="M124" s="101" t="n">
        <v>71.26000000000001</v>
      </c>
      <c r="N124" s="103" t="n">
        <v>30802.85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0" t="n"/>
      <c r="E125" s="271" t="n"/>
      <c r="F125" s="99" t="n"/>
      <c r="G125" s="99" t="n"/>
      <c r="H125" s="99" t="n"/>
      <c r="I125" s="100" t="n"/>
      <c r="J125" s="103" t="n">
        <v>1142.56</v>
      </c>
      <c r="K125" s="272" t="n">
        <v>1.2</v>
      </c>
      <c r="L125" s="103" t="n">
        <v>2454.22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0" t="n"/>
      <c r="E126" s="271" t="n"/>
      <c r="F126" s="99" t="n"/>
      <c r="G126" s="99" t="n"/>
      <c r="H126" s="99" t="n"/>
      <c r="I126" s="100" t="n"/>
      <c r="J126" s="101" t="n">
        <v>199.8</v>
      </c>
      <c r="K126" s="272" t="n">
        <v>1.2</v>
      </c>
      <c r="L126" s="101" t="n">
        <v>429.17</v>
      </c>
      <c r="M126" s="101" t="n">
        <v>71.26000000000001</v>
      </c>
      <c r="N126" s="103" t="n">
        <v>30582.65</v>
      </c>
    </row>
    <row r="127" ht="19.35" customHeight="1">
      <c r="A127" s="96" t="n"/>
      <c r="B127" s="104" t="n"/>
      <c r="C127" s="98" t="inlineStr">
        <is>
          <t>ЗТ</t>
        </is>
      </c>
      <c r="D127" s="270" t="n"/>
      <c r="E127" s="271" t="n"/>
      <c r="F127" s="105" t="inlineStr">
        <is>
          <t>чел.-ч</t>
        </is>
      </c>
      <c r="G127" s="275" t="n">
        <v>25.8</v>
      </c>
      <c r="H127" s="272" t="n">
        <v>1.2</v>
      </c>
      <c r="I127" s="276" t="n">
        <v>55.4184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0" t="n"/>
      <c r="E128" s="271" t="n"/>
      <c r="F128" s="105" t="inlineStr">
        <is>
          <t>чел.-ч</t>
        </is>
      </c>
      <c r="G128" s="275" t="n">
        <v>14.8</v>
      </c>
      <c r="H128" s="272" t="n">
        <v>1.2</v>
      </c>
      <c r="I128" s="276" t="n">
        <v>31.7904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0" t="n"/>
      <c r="E129" s="271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2886.48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0" t="n"/>
      <c r="E130" s="271" t="n"/>
      <c r="F130" s="99" t="n"/>
      <c r="G130" s="107" t="n"/>
      <c r="H130" s="107" t="n"/>
      <c r="I130" s="100" t="n"/>
      <c r="J130" s="100" t="n"/>
      <c r="K130" s="100" t="n"/>
      <c r="L130" s="101" t="n">
        <v>861.4299999999999</v>
      </c>
      <c r="M130" s="100" t="n"/>
      <c r="N130" s="103" t="n">
        <v>61385.5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0" t="n"/>
      <c r="E131" s="271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766.67</v>
      </c>
      <c r="M131" s="100" t="n"/>
      <c r="N131" s="113" t="n">
        <v>54633.1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0" t="n"/>
      <c r="E132" s="271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353.19</v>
      </c>
      <c r="M132" s="100" t="n"/>
      <c r="N132" s="103" t="n">
        <v>25168.06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0" t="n"/>
      <c r="E133" s="271" t="n"/>
      <c r="F133" s="100" t="n"/>
      <c r="G133" s="107" t="n"/>
      <c r="H133" s="107" t="n"/>
      <c r="I133" s="114" t="n"/>
      <c r="J133" s="114" t="n"/>
      <c r="K133" s="114" t="n"/>
      <c r="L133" s="115" t="n">
        <v>4006.34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0" t="n"/>
      <c r="E134" s="271" t="n"/>
      <c r="F134" s="93" t="inlineStr">
        <is>
          <t>100 шт</t>
        </is>
      </c>
      <c r="G134" s="94" t="n">
        <v>1.79</v>
      </c>
      <c r="H134" s="95" t="n">
        <v>1</v>
      </c>
      <c r="I134" s="116" t="n">
        <v>1.79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0" t="n"/>
      <c r="E135" s="271" t="n"/>
      <c r="F135" s="99" t="n"/>
      <c r="G135" s="99" t="n"/>
      <c r="H135" s="99" t="n"/>
      <c r="I135" s="100" t="n"/>
      <c r="J135" s="101" t="n">
        <v>58.34</v>
      </c>
      <c r="K135" s="272" t="n">
        <v>1.2</v>
      </c>
      <c r="L135" s="101" t="n">
        <v>125.31</v>
      </c>
      <c r="M135" s="101" t="n">
        <v>71.26000000000001</v>
      </c>
      <c r="N135" s="103" t="n">
        <v>8929.59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0" t="n"/>
      <c r="E136" s="271" t="n"/>
      <c r="F136" s="99" t="n"/>
      <c r="G136" s="99" t="n"/>
      <c r="H136" s="99" t="n"/>
      <c r="I136" s="100" t="n"/>
      <c r="J136" s="101" t="n">
        <v>330.42</v>
      </c>
      <c r="K136" s="272" t="n">
        <v>1.2</v>
      </c>
      <c r="L136" s="101" t="n">
        <v>709.74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0" t="n"/>
      <c r="E137" s="271" t="n"/>
      <c r="F137" s="99" t="n"/>
      <c r="G137" s="99" t="n"/>
      <c r="H137" s="99" t="n"/>
      <c r="I137" s="100" t="n"/>
      <c r="J137" s="101" t="n">
        <v>57.78</v>
      </c>
      <c r="K137" s="272" t="n">
        <v>1.2</v>
      </c>
      <c r="L137" s="101" t="n">
        <v>124.11</v>
      </c>
      <c r="M137" s="101" t="n">
        <v>71.26000000000001</v>
      </c>
      <c r="N137" s="103" t="n">
        <v>8844.08</v>
      </c>
    </row>
    <row r="138" ht="19.35" customHeight="1">
      <c r="A138" s="96" t="n"/>
      <c r="B138" s="104" t="n"/>
      <c r="C138" s="98" t="inlineStr">
        <is>
          <t>ЗТ</t>
        </is>
      </c>
      <c r="D138" s="270" t="n"/>
      <c r="E138" s="271" t="n"/>
      <c r="F138" s="105" t="inlineStr">
        <is>
          <t>чел.-ч</t>
        </is>
      </c>
      <c r="G138" s="101" t="n">
        <v>7.48</v>
      </c>
      <c r="H138" s="272" t="n">
        <v>1.2</v>
      </c>
      <c r="I138" s="274" t="n">
        <v>16.06704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0" t="n"/>
      <c r="E139" s="271" t="n"/>
      <c r="F139" s="105" t="inlineStr">
        <is>
          <t>чел.-ч</t>
        </is>
      </c>
      <c r="G139" s="101" t="n">
        <v>4.28</v>
      </c>
      <c r="H139" s="272" t="n">
        <v>1.2</v>
      </c>
      <c r="I139" s="274" t="n">
        <v>9.193440000000001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0" t="n"/>
      <c r="E140" s="271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835.05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0" t="n"/>
      <c r="E141" s="271" t="n"/>
      <c r="F141" s="99" t="n"/>
      <c r="G141" s="107" t="n"/>
      <c r="H141" s="107" t="n"/>
      <c r="I141" s="100" t="n"/>
      <c r="J141" s="100" t="n"/>
      <c r="K141" s="100" t="n"/>
      <c r="L141" s="101" t="n">
        <v>249.42</v>
      </c>
      <c r="M141" s="100" t="n"/>
      <c r="N141" s="103" t="n">
        <v>17773.67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0" t="n"/>
      <c r="E142" s="271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221.98</v>
      </c>
      <c r="M142" s="100" t="n"/>
      <c r="N142" s="113" t="n">
        <v>15818.57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0" t="n"/>
      <c r="E143" s="271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102.26</v>
      </c>
      <c r="M143" s="100" t="n"/>
      <c r="N143" s="103" t="n">
        <v>7287.2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0" t="n"/>
      <c r="E144" s="271" t="n"/>
      <c r="F144" s="100" t="n"/>
      <c r="G144" s="107" t="n"/>
      <c r="H144" s="107" t="n"/>
      <c r="I144" s="114" t="n"/>
      <c r="J144" s="114" t="n"/>
      <c r="K144" s="114" t="n"/>
      <c r="L144" s="115" t="n">
        <v>1159.29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0" t="n"/>
      <c r="E145" s="271" t="n"/>
      <c r="F145" s="93" t="inlineStr">
        <is>
          <t>100 шт</t>
        </is>
      </c>
      <c r="G145" s="94" t="n">
        <v>0.79</v>
      </c>
      <c r="H145" s="95" t="n">
        <v>1</v>
      </c>
      <c r="I145" s="116" t="n">
        <v>0.79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0" t="n"/>
      <c r="E146" s="271" t="n"/>
      <c r="F146" s="99" t="n"/>
      <c r="G146" s="99" t="n"/>
      <c r="H146" s="99" t="n"/>
      <c r="I146" s="100" t="n"/>
      <c r="J146" s="101" t="n">
        <v>326.82</v>
      </c>
      <c r="K146" s="272" t="n">
        <v>1.2</v>
      </c>
      <c r="L146" s="101" t="n">
        <v>309.83</v>
      </c>
      <c r="M146" s="101" t="n">
        <v>71.26000000000001</v>
      </c>
      <c r="N146" s="103" t="n">
        <v>22078.49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0" t="n"/>
      <c r="E147" s="271" t="n"/>
      <c r="F147" s="99" t="n"/>
      <c r="G147" s="99" t="n"/>
      <c r="H147" s="99" t="n"/>
      <c r="I147" s="100" t="n"/>
      <c r="J147" s="103" t="n">
        <v>1852.8</v>
      </c>
      <c r="K147" s="272" t="n">
        <v>1.2</v>
      </c>
      <c r="L147" s="103" t="n">
        <v>1756.45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0" t="n"/>
      <c r="E148" s="271" t="n"/>
      <c r="F148" s="99" t="n"/>
      <c r="G148" s="99" t="n"/>
      <c r="H148" s="99" t="n"/>
      <c r="I148" s="100" t="n"/>
      <c r="J148" s="101" t="n">
        <v>324</v>
      </c>
      <c r="K148" s="272" t="n">
        <v>1.2</v>
      </c>
      <c r="L148" s="101" t="n">
        <v>307.15</v>
      </c>
      <c r="M148" s="101" t="n">
        <v>71.26000000000001</v>
      </c>
      <c r="N148" s="103" t="n">
        <v>21887.51</v>
      </c>
    </row>
    <row r="149" ht="19.35" customHeight="1">
      <c r="A149" s="96" t="n"/>
      <c r="B149" s="104" t="n"/>
      <c r="C149" s="98" t="inlineStr">
        <is>
          <t>ЗТ</t>
        </is>
      </c>
      <c r="D149" s="270" t="n"/>
      <c r="E149" s="271" t="n"/>
      <c r="F149" s="105" t="inlineStr">
        <is>
          <t>чел.-ч</t>
        </is>
      </c>
      <c r="G149" s="275" t="n">
        <v>41.9</v>
      </c>
      <c r="H149" s="272" t="n">
        <v>1.2</v>
      </c>
      <c r="I149" s="276" t="n">
        <v>39.7212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0" t="n"/>
      <c r="E150" s="271" t="n"/>
      <c r="F150" s="105" t="inlineStr">
        <is>
          <t>чел.-ч</t>
        </is>
      </c>
      <c r="G150" s="120" t="n">
        <v>24</v>
      </c>
      <c r="H150" s="272" t="n">
        <v>1.2</v>
      </c>
      <c r="I150" s="273" t="n">
        <v>22.752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0" t="n"/>
      <c r="E151" s="271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2066.28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0" t="n"/>
      <c r="E152" s="271" t="n"/>
      <c r="F152" s="99" t="n"/>
      <c r="G152" s="107" t="n"/>
      <c r="H152" s="107" t="n"/>
      <c r="I152" s="100" t="n"/>
      <c r="J152" s="100" t="n"/>
      <c r="K152" s="100" t="n"/>
      <c r="L152" s="101" t="n">
        <v>616.98</v>
      </c>
      <c r="M152" s="100" t="n"/>
      <c r="N152" s="103" t="n">
        <v>43966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0" t="n"/>
      <c r="E153" s="271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549.11</v>
      </c>
      <c r="M153" s="100" t="n"/>
      <c r="N153" s="113" t="n">
        <v>39129.74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0" t="n"/>
      <c r="E154" s="271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252.96</v>
      </c>
      <c r="M154" s="100" t="n"/>
      <c r="N154" s="103" t="n">
        <v>18026.06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0" t="n"/>
      <c r="E155" s="271" t="n"/>
      <c r="F155" s="100" t="n"/>
      <c r="G155" s="107" t="n"/>
      <c r="H155" s="107" t="n"/>
      <c r="I155" s="114" t="n"/>
      <c r="J155" s="114" t="n"/>
      <c r="K155" s="114" t="n"/>
      <c r="L155" s="115" t="n">
        <v>2868.35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0" t="n"/>
      <c r="E156" s="271" t="n"/>
      <c r="F156" s="93" t="inlineStr">
        <is>
          <t>100 шт</t>
        </is>
      </c>
      <c r="G156" s="94" t="n">
        <v>0.79</v>
      </c>
      <c r="H156" s="95" t="n">
        <v>1</v>
      </c>
      <c r="I156" s="116" t="n">
        <v>0.79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0" t="n"/>
      <c r="E157" s="271" t="n"/>
      <c r="F157" s="99" t="n"/>
      <c r="G157" s="99" t="n"/>
      <c r="H157" s="99" t="n"/>
      <c r="I157" s="100" t="n"/>
      <c r="J157" s="101" t="n">
        <v>93.59999999999999</v>
      </c>
      <c r="K157" s="272" t="n">
        <v>1.2</v>
      </c>
      <c r="L157" s="101" t="n">
        <v>88.73</v>
      </c>
      <c r="M157" s="101" t="n">
        <v>71.26000000000001</v>
      </c>
      <c r="N157" s="103" t="n">
        <v>6322.9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0" t="n"/>
      <c r="E158" s="271" t="n"/>
      <c r="F158" s="99" t="n"/>
      <c r="G158" s="99" t="n"/>
      <c r="H158" s="99" t="n"/>
      <c r="I158" s="100" t="n"/>
      <c r="J158" s="101" t="n">
        <v>531.14</v>
      </c>
      <c r="K158" s="272" t="n">
        <v>1.2</v>
      </c>
      <c r="L158" s="101" t="n">
        <v>503.52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0" t="n"/>
      <c r="E159" s="271" t="n"/>
      <c r="F159" s="99" t="n"/>
      <c r="G159" s="99" t="n"/>
      <c r="H159" s="99" t="n"/>
      <c r="I159" s="100" t="n"/>
      <c r="J159" s="101" t="n">
        <v>92.88</v>
      </c>
      <c r="K159" s="272" t="n">
        <v>1.2</v>
      </c>
      <c r="L159" s="101" t="n">
        <v>88.05</v>
      </c>
      <c r="M159" s="101" t="n">
        <v>71.26000000000001</v>
      </c>
      <c r="N159" s="103" t="n">
        <v>6274.44</v>
      </c>
    </row>
    <row r="160" ht="19.35" customHeight="1">
      <c r="A160" s="96" t="n"/>
      <c r="B160" s="104" t="n"/>
      <c r="C160" s="98" t="inlineStr">
        <is>
          <t>ЗТ</t>
        </is>
      </c>
      <c r="D160" s="270" t="n"/>
      <c r="E160" s="271" t="n"/>
      <c r="F160" s="105" t="inlineStr">
        <is>
          <t>чел.-ч</t>
        </is>
      </c>
      <c r="G160" s="120" t="n">
        <v>12</v>
      </c>
      <c r="H160" s="272" t="n">
        <v>1.2</v>
      </c>
      <c r="I160" s="273" t="n">
        <v>11.376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0" t="n"/>
      <c r="E161" s="271" t="n"/>
      <c r="F161" s="105" t="inlineStr">
        <is>
          <t>чел.-ч</t>
        </is>
      </c>
      <c r="G161" s="101" t="n">
        <v>6.88</v>
      </c>
      <c r="H161" s="272" t="n">
        <v>1.2</v>
      </c>
      <c r="I161" s="274" t="n">
        <v>6.52224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0" t="n"/>
      <c r="E162" s="271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592.25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0" t="n"/>
      <c r="E163" s="271" t="n"/>
      <c r="F163" s="99" t="n"/>
      <c r="G163" s="107" t="n"/>
      <c r="H163" s="107" t="n"/>
      <c r="I163" s="100" t="n"/>
      <c r="J163" s="100" t="n"/>
      <c r="K163" s="100" t="n"/>
      <c r="L163" s="101" t="n">
        <v>176.78</v>
      </c>
      <c r="M163" s="100" t="n"/>
      <c r="N163" s="103" t="n">
        <v>12597.34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0" t="n"/>
      <c r="E164" s="271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157.33</v>
      </c>
      <c r="M164" s="100" t="n"/>
      <c r="N164" s="113" t="n">
        <v>11211.63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0" t="n"/>
      <c r="E165" s="271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72.48</v>
      </c>
      <c r="M165" s="100" t="n"/>
      <c r="N165" s="103" t="n">
        <v>5164.91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0" t="n"/>
      <c r="E166" s="271" t="n"/>
      <c r="F166" s="100" t="n"/>
      <c r="G166" s="107" t="n"/>
      <c r="H166" s="107" t="n"/>
      <c r="I166" s="114" t="n"/>
      <c r="J166" s="114" t="n"/>
      <c r="K166" s="114" t="n"/>
      <c r="L166" s="116" t="n">
        <v>822.0599999999999</v>
      </c>
      <c r="M166" s="114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36569.29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20492.11</v>
      </c>
      <c r="M168" s="129" t="n"/>
      <c r="N168" s="128" t="n">
        <v>964864.6800000001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10645.1</v>
      </c>
      <c r="M170" s="129" t="n"/>
      <c r="N170" s="128" t="n">
        <v>758569.8199999999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9847.01</v>
      </c>
      <c r="M171" s="129" t="n"/>
      <c r="N171" s="128" t="n">
        <v>206294.86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9847.01</v>
      </c>
      <c r="M173" s="129" t="n"/>
      <c r="N173" s="128" t="n">
        <v>206294.86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1721.98</v>
      </c>
      <c r="M175" s="129" t="n"/>
      <c r="N175" s="128" t="n">
        <v>122708.29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12367.08</v>
      </c>
      <c r="M176" s="129" t="n"/>
      <c r="N176" s="128" t="n">
        <v>881278.11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11006.69</v>
      </c>
      <c r="M177" s="129" t="n"/>
      <c r="N177" s="128" t="n">
        <v>784337.53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5070.49</v>
      </c>
      <c r="M178" s="129" t="n"/>
      <c r="N178" s="128" t="n">
        <v>361324.03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36569.29</v>
      </c>
      <c r="M179" s="134" t="n"/>
      <c r="N179" s="123" t="n">
        <v>2110526.24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1260.32772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127.55208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36569.29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36569.29</v>
      </c>
      <c r="M185" s="129" t="n"/>
      <c r="N185" s="128" t="n">
        <v>2110526.24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20492.11</v>
      </c>
      <c r="M187" s="129" t="n"/>
      <c r="N187" s="128" t="n">
        <v>964864.6800000001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10645.1</v>
      </c>
      <c r="M189" s="129" t="n"/>
      <c r="N189" s="128" t="n">
        <v>758569.8199999999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9847.01</v>
      </c>
      <c r="M190" s="129" t="n"/>
      <c r="N190" s="128" t="n">
        <v>206294.86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9847.01</v>
      </c>
      <c r="M191" s="129" t="n"/>
      <c r="N191" s="128" t="n">
        <v>206294.86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1721.98</v>
      </c>
      <c r="M192" s="129" t="n"/>
      <c r="N192" s="128" t="n">
        <v>122708.29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12367.08</v>
      </c>
      <c r="M193" s="129" t="n"/>
      <c r="N193" s="128" t="n">
        <v>881278.11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11006.69</v>
      </c>
      <c r="M194" s="129" t="n"/>
      <c r="N194" s="128" t="n">
        <v>784337.53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5070.49</v>
      </c>
      <c r="M195" s="129" t="n"/>
      <c r="N195" s="128" t="n">
        <v>361324.03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36569.29</v>
      </c>
      <c r="M196" s="124" t="n"/>
      <c r="N196" s="123" t="n">
        <v>2110526.24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20492.11</v>
      </c>
      <c r="M197" s="129" t="n"/>
      <c r="N197" s="128" t="n">
        <v>964864.6800000001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10645.1</v>
      </c>
      <c r="M199" s="129" t="n"/>
      <c r="N199" s="128" t="n">
        <v>758569.8199999999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9847.01</v>
      </c>
      <c r="M200" s="129" t="n"/>
      <c r="N200" s="128" t="n">
        <v>206294.86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9847.01</v>
      </c>
      <c r="M201" s="129" t="n"/>
      <c r="N201" s="128" t="n">
        <v>206294.86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1721.98</v>
      </c>
      <c r="M202" s="129" t="n"/>
      <c r="N202" s="128" t="n">
        <v>122708.29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12367.08</v>
      </c>
      <c r="M203" s="129" t="n"/>
      <c r="N203" s="128" t="n">
        <v>881278.11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11006.69</v>
      </c>
      <c r="M204" s="129" t="n"/>
      <c r="N204" s="128" t="n">
        <v>784337.53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5070.49</v>
      </c>
      <c r="M205" s="129" t="n"/>
      <c r="N205" s="128" t="n">
        <v>361324.03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1260.32772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127.55208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0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02-26-18</t>
        </is>
      </c>
    </row>
    <row r="25" ht="19.35" customHeight="1">
      <c r="A25" s="56" t="inlineStr">
        <is>
          <t>26 ВЛ 220 Амурская - Шимановск-т с отпайкой на ПС Ледяная-т.  Шимановского уч. л-ва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99.34</v>
      </c>
      <c r="M31" s="65" t="n">
        <v>1.39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228.49</v>
      </c>
      <c r="E32" s="72" t="inlineStr">
        <is>
          <t>(</t>
        </is>
      </c>
      <c r="F32" s="71" t="n">
        <v>3.21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166.36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228.49</v>
      </c>
      <c r="E34" s="72" t="inlineStr">
        <is>
          <t>(</t>
        </is>
      </c>
      <c r="F34" s="78" t="n">
        <v>3.21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280-303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3.59</v>
      </c>
      <c r="H44" s="95" t="n">
        <v>1</v>
      </c>
      <c r="I44" s="116" t="n">
        <v>3.59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387</v>
      </c>
      <c r="M46" s="101" t="n">
        <v>71.26000000000001</v>
      </c>
      <c r="N46" s="103" t="n">
        <v>27577.62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4" t="n">
        <v>46.18176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387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1" t="n">
        <v>387</v>
      </c>
      <c r="M49" s="100" t="n"/>
      <c r="N49" s="103" t="n">
        <v>27577.62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344.43</v>
      </c>
      <c r="M50" s="100" t="n"/>
      <c r="N50" s="113" t="n">
        <v>24544.08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158.67</v>
      </c>
      <c r="M51" s="100" t="n"/>
      <c r="N51" s="103" t="n">
        <v>11306.82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6" t="n">
        <v>890.1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1.47</v>
      </c>
      <c r="H53" s="95" t="n">
        <v>1</v>
      </c>
      <c r="I53" s="116" t="n">
        <v>1.47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456.48</v>
      </c>
      <c r="M55" s="101" t="n">
        <v>71.26000000000001</v>
      </c>
      <c r="N55" s="103" t="n">
        <v>32528.76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4" t="n">
        <v>54.47232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456.48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1" t="n">
        <v>456.48</v>
      </c>
      <c r="M58" s="100" t="n"/>
      <c r="N58" s="103" t="n">
        <v>32528.76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406.27</v>
      </c>
      <c r="M59" s="100" t="n"/>
      <c r="N59" s="113" t="n">
        <v>28950.6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187.16</v>
      </c>
      <c r="M60" s="100" t="n"/>
      <c r="N60" s="103" t="n">
        <v>13336.79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5" t="n">
        <v>1049.91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0.68</v>
      </c>
      <c r="H62" s="95" t="n">
        <v>1</v>
      </c>
      <c r="I62" s="116" t="n">
        <v>0.68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265.32</v>
      </c>
      <c r="M64" s="101" t="n">
        <v>71.26000000000001</v>
      </c>
      <c r="N64" s="103" t="n">
        <v>18906.7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6" t="n">
        <v>31.6608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265.32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1" t="n">
        <v>265.32</v>
      </c>
      <c r="M67" s="100" t="n"/>
      <c r="N67" s="103" t="n">
        <v>18906.7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236.13</v>
      </c>
      <c r="M68" s="100" t="n"/>
      <c r="N68" s="113" t="n">
        <v>16826.96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108.78</v>
      </c>
      <c r="M69" s="100" t="n"/>
      <c r="N69" s="103" t="n">
        <v>7751.75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6" t="n">
        <v>610.23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0" t="n"/>
      <c r="E71" s="271" t="n"/>
      <c r="F71" s="93" t="inlineStr">
        <is>
          <t>100 деревьев</t>
        </is>
      </c>
      <c r="G71" s="94" t="n">
        <v>0.91</v>
      </c>
      <c r="H71" s="95" t="n">
        <v>1</v>
      </c>
      <c r="I71" s="116" t="n">
        <v>0.91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70" t="n"/>
      <c r="N72" s="271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0" t="n"/>
      <c r="E73" s="271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114.94</v>
      </c>
      <c r="M73" s="101" t="n">
        <v>71.26000000000001</v>
      </c>
      <c r="N73" s="103" t="n">
        <v>8190.62</v>
      </c>
    </row>
    <row r="74" ht="19.35" customHeight="1">
      <c r="A74" s="96" t="n"/>
      <c r="B74" s="104" t="n"/>
      <c r="C74" s="98" t="inlineStr">
        <is>
          <t>ЗТ</t>
        </is>
      </c>
      <c r="D74" s="270" t="n"/>
      <c r="E74" s="271" t="n"/>
      <c r="F74" s="105" t="inlineStr">
        <is>
          <t>чел.-ч</t>
        </is>
      </c>
      <c r="G74" s="275" t="n">
        <v>15.7</v>
      </c>
      <c r="H74" s="148" t="n">
        <v>0.96</v>
      </c>
      <c r="I74" s="274" t="n">
        <v>13.71552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0" t="n"/>
      <c r="E75" s="271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114.94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0" t="n"/>
      <c r="E76" s="271" t="n"/>
      <c r="F76" s="99" t="n"/>
      <c r="G76" s="107" t="n"/>
      <c r="H76" s="107" t="n"/>
      <c r="I76" s="100" t="n"/>
      <c r="J76" s="100" t="n"/>
      <c r="K76" s="100" t="n"/>
      <c r="L76" s="101" t="n">
        <v>114.94</v>
      </c>
      <c r="M76" s="100" t="n"/>
      <c r="N76" s="103" t="n">
        <v>8190.62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0" t="n"/>
      <c r="E77" s="271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102.3</v>
      </c>
      <c r="M77" s="100" t="n"/>
      <c r="N77" s="113" t="n">
        <v>7289.65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0" t="n"/>
      <c r="E78" s="271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47.13</v>
      </c>
      <c r="M78" s="100" t="n"/>
      <c r="N78" s="103" t="n">
        <v>3358.15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0" t="n"/>
      <c r="E79" s="271" t="n"/>
      <c r="F79" s="100" t="n"/>
      <c r="G79" s="107" t="n"/>
      <c r="H79" s="107" t="n"/>
      <c r="I79" s="114" t="n"/>
      <c r="J79" s="114" t="n"/>
      <c r="K79" s="114" t="n"/>
      <c r="L79" s="116" t="n">
        <v>264.37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0" t="n"/>
      <c r="E80" s="271" t="n"/>
      <c r="F80" s="93" t="inlineStr">
        <is>
          <t>100 деревьев</t>
        </is>
      </c>
      <c r="G80" s="94" t="n">
        <v>0.32</v>
      </c>
      <c r="H80" s="95" t="n">
        <v>1</v>
      </c>
      <c r="I80" s="116" t="n">
        <v>0.32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0" t="n"/>
      <c r="E81" s="270" t="n"/>
      <c r="F81" s="270" t="n"/>
      <c r="G81" s="270" t="n"/>
      <c r="H81" s="270" t="n"/>
      <c r="I81" s="270" t="n"/>
      <c r="J81" s="270" t="n"/>
      <c r="K81" s="270" t="n"/>
      <c r="L81" s="270" t="n"/>
      <c r="M81" s="270" t="n"/>
      <c r="N81" s="271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0" t="n"/>
      <c r="E82" s="271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118.16</v>
      </c>
      <c r="M82" s="101" t="n">
        <v>71.26000000000001</v>
      </c>
      <c r="N82" s="103" t="n">
        <v>8420.08</v>
      </c>
    </row>
    <row r="83" ht="19.35" customHeight="1">
      <c r="A83" s="96" t="n"/>
      <c r="B83" s="104" t="n"/>
      <c r="C83" s="98" t="inlineStr">
        <is>
          <t>ЗТ</t>
        </is>
      </c>
      <c r="D83" s="270" t="n"/>
      <c r="E83" s="271" t="n"/>
      <c r="F83" s="105" t="inlineStr">
        <is>
          <t>чел.-ч</t>
        </is>
      </c>
      <c r="G83" s="275" t="n">
        <v>45.9</v>
      </c>
      <c r="H83" s="148" t="n">
        <v>0.96</v>
      </c>
      <c r="I83" s="274" t="n">
        <v>14.10048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0" t="n"/>
      <c r="E84" s="271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118.16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0" t="n"/>
      <c r="E85" s="271" t="n"/>
      <c r="F85" s="99" t="n"/>
      <c r="G85" s="107" t="n"/>
      <c r="H85" s="107" t="n"/>
      <c r="I85" s="100" t="n"/>
      <c r="J85" s="100" t="n"/>
      <c r="K85" s="100" t="n"/>
      <c r="L85" s="101" t="n">
        <v>118.16</v>
      </c>
      <c r="M85" s="100" t="n"/>
      <c r="N85" s="103" t="n">
        <v>8420.08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105.16</v>
      </c>
      <c r="M86" s="100" t="n"/>
      <c r="N86" s="113" t="n">
        <v>7493.87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0" t="n"/>
      <c r="E87" s="271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48.45</v>
      </c>
      <c r="M87" s="100" t="n"/>
      <c r="N87" s="103" t="n">
        <v>3452.23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0" t="n"/>
      <c r="E88" s="271" t="n"/>
      <c r="F88" s="100" t="n"/>
      <c r="G88" s="107" t="n"/>
      <c r="H88" s="107" t="n"/>
      <c r="I88" s="114" t="n"/>
      <c r="J88" s="114" t="n"/>
      <c r="K88" s="114" t="n"/>
      <c r="L88" s="116" t="n">
        <v>271.77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0" t="n"/>
      <c r="E89" s="271" t="n"/>
      <c r="F89" s="93" t="inlineStr">
        <is>
          <t>100 деревьев</t>
        </is>
      </c>
      <c r="G89" s="94" t="n">
        <v>0.11</v>
      </c>
      <c r="H89" s="95" t="n">
        <v>1</v>
      </c>
      <c r="I89" s="116" t="n">
        <v>0.11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70" t="n"/>
      <c r="N90" s="271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0" t="n"/>
      <c r="E91" s="271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52.21</v>
      </c>
      <c r="M91" s="101" t="n">
        <v>71.26000000000001</v>
      </c>
      <c r="N91" s="103" t="n">
        <v>3720.48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20" t="n">
        <v>59</v>
      </c>
      <c r="H92" s="148" t="n">
        <v>0.96</v>
      </c>
      <c r="I92" s="276" t="n">
        <v>6.2304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0" t="n"/>
      <c r="E93" s="271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52.21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0" t="n"/>
      <c r="E94" s="271" t="n"/>
      <c r="F94" s="99" t="n"/>
      <c r="G94" s="107" t="n"/>
      <c r="H94" s="107" t="n"/>
      <c r="I94" s="100" t="n"/>
      <c r="J94" s="100" t="n"/>
      <c r="K94" s="100" t="n"/>
      <c r="L94" s="101" t="n">
        <v>52.21</v>
      </c>
      <c r="M94" s="100" t="n"/>
      <c r="N94" s="103" t="n">
        <v>3720.48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0" t="n"/>
      <c r="E95" s="271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46.47</v>
      </c>
      <c r="M95" s="100" t="n"/>
      <c r="N95" s="113" t="n">
        <v>3311.23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21.41</v>
      </c>
      <c r="M96" s="100" t="n"/>
      <c r="N96" s="103" t="n">
        <v>1525.4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0" t="n"/>
      <c r="E97" s="271" t="n"/>
      <c r="F97" s="100" t="n"/>
      <c r="G97" s="107" t="n"/>
      <c r="H97" s="107" t="n"/>
      <c r="I97" s="114" t="n"/>
      <c r="J97" s="114" t="n"/>
      <c r="K97" s="114" t="n"/>
      <c r="L97" s="116" t="n">
        <v>120.09</v>
      </c>
      <c r="M97" s="114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3206.47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1394.11</v>
      </c>
      <c r="M99" s="129" t="n"/>
      <c r="N99" s="128" t="n">
        <v>99344.25999999999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1394.11</v>
      </c>
      <c r="M101" s="129" t="n"/>
      <c r="N101" s="128" t="n">
        <v>99344.25999999999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1394.11</v>
      </c>
      <c r="M107" s="129" t="n"/>
      <c r="N107" s="128" t="n">
        <v>99344.25999999999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1240.76</v>
      </c>
      <c r="M108" s="129" t="n"/>
      <c r="N108" s="128" t="n">
        <v>88416.39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571.6</v>
      </c>
      <c r="M109" s="129" t="n"/>
      <c r="N109" s="128" t="n">
        <v>40731.14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3206.47</v>
      </c>
      <c r="M110" s="134" t="n"/>
      <c r="N110" s="123" t="n">
        <v>228491.79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166.36128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3206.47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3206.47</v>
      </c>
      <c r="M116" s="129" t="n"/>
      <c r="N116" s="128" t="n">
        <v>228491.79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1394.11</v>
      </c>
      <c r="M118" s="129" t="n"/>
      <c r="N118" s="128" t="n">
        <v>99344.25999999999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1394.11</v>
      </c>
      <c r="M120" s="129" t="n"/>
      <c r="N120" s="128" t="n">
        <v>99344.25999999999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1394.11</v>
      </c>
      <c r="M124" s="129" t="n"/>
      <c r="N124" s="128" t="n">
        <v>99344.25999999999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1240.76</v>
      </c>
      <c r="M125" s="129" t="n"/>
      <c r="N125" s="128" t="n">
        <v>88416.39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571.6</v>
      </c>
      <c r="M126" s="129" t="n"/>
      <c r="N126" s="128" t="n">
        <v>40731.14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3206.47</v>
      </c>
      <c r="M127" s="124" t="n"/>
      <c r="N127" s="123" t="n">
        <v>228491.79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1394.11</v>
      </c>
      <c r="M128" s="129" t="n"/>
      <c r="N128" s="128" t="n">
        <v>99344.25999999999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1394.11</v>
      </c>
      <c r="M130" s="129" t="n"/>
      <c r="N130" s="128" t="n">
        <v>99344.25999999999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1394.11</v>
      </c>
      <c r="M134" s="129" t="n"/>
      <c r="N134" s="128" t="n">
        <v>99344.25999999999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1240.76</v>
      </c>
      <c r="M135" s="129" t="n"/>
      <c r="N135" s="128" t="n">
        <v>88416.39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571.6</v>
      </c>
      <c r="M136" s="129" t="n"/>
      <c r="N136" s="128" t="n">
        <v>40731.14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166.36128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02-26-19</t>
        </is>
      </c>
    </row>
    <row r="25" ht="19.35" customHeight="1">
      <c r="A25" s="56" t="inlineStr">
        <is>
          <t>26 ВЛ 220 Амурская - Шимановск-т с отпайкой на ПС Ледяная-т. Амурская обл. г.о. Шимановск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351.16</v>
      </c>
      <c r="M31" s="65" t="n">
        <v>4.93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976.6</v>
      </c>
      <c r="E32" s="72" t="inlineStr">
        <is>
          <t>(</t>
        </is>
      </c>
      <c r="F32" s="71" t="n">
        <v>16.92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583.54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58.9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976.6</v>
      </c>
      <c r="E34" s="72" t="inlineStr">
        <is>
          <t>(</t>
        </is>
      </c>
      <c r="F34" s="78" t="n">
        <v>16.92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0" t="n"/>
      <c r="E44" s="271" t="n"/>
      <c r="F44" s="93" t="inlineStr">
        <is>
          <t>100 м2</t>
        </is>
      </c>
      <c r="G44" s="94" t="n">
        <v>85</v>
      </c>
      <c r="H44" s="95" t="n">
        <v>1</v>
      </c>
      <c r="I44" s="95" t="n">
        <v>85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0" t="n"/>
      <c r="E45" s="271" t="n"/>
      <c r="F45" s="99" t="n"/>
      <c r="G45" s="99" t="n"/>
      <c r="H45" s="99" t="n"/>
      <c r="I45" s="100" t="n"/>
      <c r="J45" s="101" t="n">
        <v>37.79</v>
      </c>
      <c r="K45" s="272" t="n">
        <v>1.2</v>
      </c>
      <c r="L45" s="103" t="n">
        <v>3854.58</v>
      </c>
      <c r="M45" s="101" t="n">
        <v>71.26000000000001</v>
      </c>
      <c r="N45" s="103" t="n">
        <v>274677.37</v>
      </c>
    </row>
    <row r="46" ht="19.35" customHeight="1">
      <c r="A46" s="96" t="n"/>
      <c r="B46" s="104" t="n"/>
      <c r="C46" s="98" t="inlineStr">
        <is>
          <t>ЗТ</t>
        </is>
      </c>
      <c r="D46" s="270" t="n"/>
      <c r="E46" s="271" t="n"/>
      <c r="F46" s="105" t="inlineStr">
        <is>
          <t>чел.-ч</t>
        </is>
      </c>
      <c r="G46" s="101" t="n">
        <v>4.43</v>
      </c>
      <c r="H46" s="272" t="n">
        <v>1.2</v>
      </c>
      <c r="I46" s="101" t="n">
        <v>451.86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0" t="n"/>
      <c r="E47" s="271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3854.58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0" t="n"/>
      <c r="E48" s="271" t="n"/>
      <c r="F48" s="99" t="n"/>
      <c r="G48" s="107" t="n"/>
      <c r="H48" s="107" t="n"/>
      <c r="I48" s="100" t="n"/>
      <c r="J48" s="100" t="n"/>
      <c r="K48" s="100" t="n"/>
      <c r="L48" s="103" t="n">
        <v>3854.58</v>
      </c>
      <c r="M48" s="100" t="n"/>
      <c r="N48" s="103" t="n">
        <v>274677.37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0" t="n"/>
      <c r="E49" s="271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3430.58</v>
      </c>
      <c r="M49" s="100" t="n"/>
      <c r="N49" s="113" t="n">
        <v>244462.86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1580.38</v>
      </c>
      <c r="M50" s="100" t="n"/>
      <c r="N50" s="103" t="n">
        <v>112617.72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0" t="n"/>
      <c r="E51" s="271" t="n"/>
      <c r="F51" s="100" t="n"/>
      <c r="G51" s="107" t="n"/>
      <c r="H51" s="107" t="n"/>
      <c r="I51" s="114" t="n"/>
      <c r="J51" s="114" t="n"/>
      <c r="K51" s="114" t="n"/>
      <c r="L51" s="115" t="n">
        <v>8865.540000000001</v>
      </c>
      <c r="M51" s="114" t="n"/>
      <c r="N51" s="94" t="n"/>
    </row>
    <row r="52" ht="19.35" customHeight="1">
      <c r="A52" s="90" t="inlineStr">
        <is>
          <t>Пролет 303-317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0" t="n"/>
      <c r="E53" s="271" t="n"/>
      <c r="F53" s="93" t="inlineStr">
        <is>
          <t>100 шт</t>
        </is>
      </c>
      <c r="G53" s="94" t="n">
        <v>2.18</v>
      </c>
      <c r="H53" s="95" t="n">
        <v>1</v>
      </c>
      <c r="I53" s="116" t="n">
        <v>2.18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0" t="n"/>
      <c r="E54" s="271" t="n"/>
      <c r="F54" s="99" t="n"/>
      <c r="G54" s="99" t="n"/>
      <c r="H54" s="99" t="n"/>
      <c r="I54" s="100" t="n"/>
      <c r="J54" s="101" t="n">
        <v>48.97</v>
      </c>
      <c r="K54" s="272" t="n">
        <v>1.2</v>
      </c>
      <c r="L54" s="101" t="n">
        <v>128.11</v>
      </c>
      <c r="M54" s="101" t="n">
        <v>71.26000000000001</v>
      </c>
      <c r="N54" s="103" t="n">
        <v>9129.120000000001</v>
      </c>
    </row>
    <row r="55" ht="19.35" customHeight="1">
      <c r="A55" s="96" t="n"/>
      <c r="B55" s="104" t="n"/>
      <c r="C55" s="98" t="inlineStr">
        <is>
          <t>ЗТ</t>
        </is>
      </c>
      <c r="D55" s="270" t="n"/>
      <c r="E55" s="271" t="n"/>
      <c r="F55" s="105" t="inlineStr">
        <is>
          <t>чел.-ч</t>
        </is>
      </c>
      <c r="G55" s="101" t="n">
        <v>5.21</v>
      </c>
      <c r="H55" s="272" t="n">
        <v>1.2</v>
      </c>
      <c r="I55" s="274" t="n">
        <v>13.62936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0" t="n"/>
      <c r="E56" s="271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128.11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0" t="n"/>
      <c r="E57" s="271" t="n"/>
      <c r="F57" s="99" t="n"/>
      <c r="G57" s="107" t="n"/>
      <c r="H57" s="107" t="n"/>
      <c r="I57" s="100" t="n"/>
      <c r="J57" s="100" t="n"/>
      <c r="K57" s="100" t="n"/>
      <c r="L57" s="101" t="n">
        <v>128.11</v>
      </c>
      <c r="M57" s="100" t="n"/>
      <c r="N57" s="103" t="n">
        <v>9129.120000000001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0" t="n"/>
      <c r="E58" s="271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114.02</v>
      </c>
      <c r="M58" s="100" t="n"/>
      <c r="N58" s="113" t="n">
        <v>8124.92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52.53</v>
      </c>
      <c r="M59" s="100" t="n"/>
      <c r="N59" s="103" t="n">
        <v>3742.94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0" t="n"/>
      <c r="E60" s="271" t="n"/>
      <c r="F60" s="100" t="n"/>
      <c r="G60" s="107" t="n"/>
      <c r="H60" s="107" t="n"/>
      <c r="I60" s="114" t="n"/>
      <c r="J60" s="114" t="n"/>
      <c r="K60" s="114" t="n"/>
      <c r="L60" s="116" t="n">
        <v>294.66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0" t="n"/>
      <c r="E61" s="271" t="n"/>
      <c r="F61" s="93" t="inlineStr">
        <is>
          <t>100 шт</t>
        </is>
      </c>
      <c r="G61" s="94" t="n">
        <v>0.8100000000000001</v>
      </c>
      <c r="H61" s="95" t="n">
        <v>1</v>
      </c>
      <c r="I61" s="116" t="n">
        <v>0.8100000000000001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0" t="n"/>
      <c r="E62" s="271" t="n"/>
      <c r="F62" s="99" t="n"/>
      <c r="G62" s="99" t="n"/>
      <c r="H62" s="99" t="n"/>
      <c r="I62" s="100" t="n"/>
      <c r="J62" s="101" t="n">
        <v>94.94</v>
      </c>
      <c r="K62" s="272" t="n">
        <v>1.2</v>
      </c>
      <c r="L62" s="101" t="n">
        <v>92.28</v>
      </c>
      <c r="M62" s="101" t="n">
        <v>71.26000000000001</v>
      </c>
      <c r="N62" s="103" t="n">
        <v>6575.87</v>
      </c>
    </row>
    <row r="63" ht="19.35" customHeight="1">
      <c r="A63" s="96" t="n"/>
      <c r="B63" s="104" t="n"/>
      <c r="C63" s="98" t="inlineStr">
        <is>
          <t>ЗТ</t>
        </is>
      </c>
      <c r="D63" s="270" t="n"/>
      <c r="E63" s="271" t="n"/>
      <c r="F63" s="105" t="inlineStr">
        <is>
          <t>чел.-ч</t>
        </is>
      </c>
      <c r="G63" s="275" t="n">
        <v>10.1</v>
      </c>
      <c r="H63" s="272" t="n">
        <v>1.2</v>
      </c>
      <c r="I63" s="276" t="n">
        <v>9.8172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0" t="n"/>
      <c r="E64" s="271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92.28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0" t="n"/>
      <c r="E65" s="271" t="n"/>
      <c r="F65" s="99" t="n"/>
      <c r="G65" s="107" t="n"/>
      <c r="H65" s="107" t="n"/>
      <c r="I65" s="100" t="n"/>
      <c r="J65" s="100" t="n"/>
      <c r="K65" s="100" t="n"/>
      <c r="L65" s="101" t="n">
        <v>92.28</v>
      </c>
      <c r="M65" s="100" t="n"/>
      <c r="N65" s="103" t="n">
        <v>6575.87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0" t="n"/>
      <c r="E66" s="271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82.13</v>
      </c>
      <c r="M66" s="100" t="n"/>
      <c r="N66" s="113" t="n">
        <v>5852.52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0" t="n"/>
      <c r="E67" s="271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37.83</v>
      </c>
      <c r="M67" s="100" t="n"/>
      <c r="N67" s="103" t="n">
        <v>2696.11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0" t="n"/>
      <c r="E68" s="271" t="n"/>
      <c r="F68" s="100" t="n"/>
      <c r="G68" s="107" t="n"/>
      <c r="H68" s="107" t="n"/>
      <c r="I68" s="114" t="n"/>
      <c r="J68" s="114" t="n"/>
      <c r="K68" s="114" t="n"/>
      <c r="L68" s="116" t="n">
        <v>212.24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0" t="n"/>
      <c r="E69" s="271" t="n"/>
      <c r="F69" s="93" t="inlineStr">
        <is>
          <t>100 шт</t>
        </is>
      </c>
      <c r="G69" s="94" t="n">
        <v>0.34</v>
      </c>
      <c r="H69" s="95" t="n">
        <v>1</v>
      </c>
      <c r="I69" s="116" t="n">
        <v>0.34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0" t="n"/>
      <c r="E70" s="271" t="n"/>
      <c r="F70" s="99" t="n"/>
      <c r="G70" s="99" t="n"/>
      <c r="H70" s="99" t="n"/>
      <c r="I70" s="100" t="n"/>
      <c r="J70" s="101" t="n">
        <v>125.96</v>
      </c>
      <c r="K70" s="272" t="n">
        <v>1.2</v>
      </c>
      <c r="L70" s="101" t="n">
        <v>51.39</v>
      </c>
      <c r="M70" s="101" t="n">
        <v>71.26000000000001</v>
      </c>
      <c r="N70" s="103" t="n">
        <v>3662.05</v>
      </c>
    </row>
    <row r="71" ht="19.35" customHeight="1">
      <c r="A71" s="96" t="n"/>
      <c r="B71" s="104" t="n"/>
      <c r="C71" s="98" t="inlineStr">
        <is>
          <t>ЗТ</t>
        </is>
      </c>
      <c r="D71" s="270" t="n"/>
      <c r="E71" s="271" t="n"/>
      <c r="F71" s="105" t="inlineStr">
        <is>
          <t>чел.-ч</t>
        </is>
      </c>
      <c r="G71" s="275" t="n">
        <v>13.4</v>
      </c>
      <c r="H71" s="272" t="n">
        <v>1.2</v>
      </c>
      <c r="I71" s="276" t="n">
        <v>5.4672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0" t="n"/>
      <c r="E72" s="271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51.39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0" t="n"/>
      <c r="E73" s="271" t="n"/>
      <c r="F73" s="99" t="n"/>
      <c r="G73" s="107" t="n"/>
      <c r="H73" s="107" t="n"/>
      <c r="I73" s="100" t="n"/>
      <c r="J73" s="100" t="n"/>
      <c r="K73" s="100" t="n"/>
      <c r="L73" s="101" t="n">
        <v>51.39</v>
      </c>
      <c r="M73" s="100" t="n"/>
      <c r="N73" s="103" t="n">
        <v>3662.05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0" t="n"/>
      <c r="E74" s="271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45.74</v>
      </c>
      <c r="M74" s="100" t="n"/>
      <c r="N74" s="113" t="n">
        <v>3259.22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0" t="n"/>
      <c r="E75" s="271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21.07</v>
      </c>
      <c r="M75" s="100" t="n"/>
      <c r="N75" s="103" t="n">
        <v>1501.44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0" t="n"/>
      <c r="E76" s="271" t="n"/>
      <c r="F76" s="100" t="n"/>
      <c r="G76" s="107" t="n"/>
      <c r="H76" s="107" t="n"/>
      <c r="I76" s="114" t="n"/>
      <c r="J76" s="114" t="n"/>
      <c r="K76" s="114" t="n"/>
      <c r="L76" s="116" t="n">
        <v>118.2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0" t="n"/>
      <c r="E77" s="271" t="n"/>
      <c r="F77" s="93" t="inlineStr">
        <is>
          <t>100 шт</t>
        </is>
      </c>
      <c r="G77" s="94" t="n">
        <v>2.18</v>
      </c>
      <c r="H77" s="95" t="n">
        <v>1</v>
      </c>
      <c r="I77" s="116" t="n">
        <v>2.18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0" t="n"/>
      <c r="E78" s="271" t="n"/>
      <c r="F78" s="99" t="n"/>
      <c r="G78" s="99" t="n"/>
      <c r="H78" s="99" t="n"/>
      <c r="I78" s="100" t="n"/>
      <c r="J78" s="101" t="n">
        <v>115.44</v>
      </c>
      <c r="K78" s="272" t="n">
        <v>1.2</v>
      </c>
      <c r="L78" s="101" t="n">
        <v>301.99</v>
      </c>
      <c r="M78" s="101" t="n">
        <v>71.26000000000001</v>
      </c>
      <c r="N78" s="103" t="n">
        <v>21519.81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0" t="n"/>
      <c r="E79" s="271" t="n"/>
      <c r="F79" s="99" t="n"/>
      <c r="G79" s="99" t="n"/>
      <c r="H79" s="99" t="n"/>
      <c r="I79" s="100" t="n"/>
      <c r="J79" s="101" t="n">
        <v>655.4299999999999</v>
      </c>
      <c r="K79" s="272" t="n">
        <v>1.2</v>
      </c>
      <c r="L79" s="103" t="n">
        <v>1714.6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0" t="n"/>
      <c r="E80" s="271" t="n"/>
      <c r="F80" s="99" t="n"/>
      <c r="G80" s="99" t="n"/>
      <c r="H80" s="99" t="n"/>
      <c r="I80" s="100" t="n"/>
      <c r="J80" s="101" t="n">
        <v>114.62</v>
      </c>
      <c r="K80" s="272" t="n">
        <v>1.2</v>
      </c>
      <c r="L80" s="101" t="n">
        <v>299.85</v>
      </c>
      <c r="M80" s="101" t="n">
        <v>71.26000000000001</v>
      </c>
      <c r="N80" s="103" t="n">
        <v>21367.31</v>
      </c>
    </row>
    <row r="81" ht="19.35" customHeight="1">
      <c r="A81" s="96" t="n"/>
      <c r="B81" s="104" t="n"/>
      <c r="C81" s="98" t="inlineStr">
        <is>
          <t>ЗТ</t>
        </is>
      </c>
      <c r="D81" s="270" t="n"/>
      <c r="E81" s="271" t="n"/>
      <c r="F81" s="105" t="inlineStr">
        <is>
          <t>чел.-ч</t>
        </is>
      </c>
      <c r="G81" s="275" t="n">
        <v>14.8</v>
      </c>
      <c r="H81" s="272" t="n">
        <v>1.2</v>
      </c>
      <c r="I81" s="276" t="n">
        <v>38.7168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0" t="n"/>
      <c r="E82" s="271" t="n"/>
      <c r="F82" s="105" t="inlineStr">
        <is>
          <t>чел.-ч</t>
        </is>
      </c>
      <c r="G82" s="101" t="n">
        <v>8.49</v>
      </c>
      <c r="H82" s="272" t="n">
        <v>1.2</v>
      </c>
      <c r="I82" s="274" t="n">
        <v>22.20984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0" t="n"/>
      <c r="E83" s="271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2016.59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0" t="n"/>
      <c r="E84" s="271" t="n"/>
      <c r="F84" s="99" t="n"/>
      <c r="G84" s="107" t="n"/>
      <c r="H84" s="107" t="n"/>
      <c r="I84" s="100" t="n"/>
      <c r="J84" s="100" t="n"/>
      <c r="K84" s="100" t="n"/>
      <c r="L84" s="101" t="n">
        <v>601.84</v>
      </c>
      <c r="M84" s="100" t="n"/>
      <c r="N84" s="103" t="n">
        <v>42887.12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0" t="n"/>
      <c r="E85" s="271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535.64</v>
      </c>
      <c r="M85" s="100" t="n"/>
      <c r="N85" s="113" t="n">
        <v>38169.54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0" t="n"/>
      <c r="E86" s="271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246.75</v>
      </c>
      <c r="M86" s="100" t="n"/>
      <c r="N86" s="103" t="n">
        <v>17583.72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0" t="n"/>
      <c r="E87" s="271" t="n"/>
      <c r="F87" s="100" t="n"/>
      <c r="G87" s="107" t="n"/>
      <c r="H87" s="107" t="n"/>
      <c r="I87" s="114" t="n"/>
      <c r="J87" s="114" t="n"/>
      <c r="K87" s="114" t="n"/>
      <c r="L87" s="115" t="n">
        <v>2798.98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0" t="n"/>
      <c r="E88" s="271" t="n"/>
      <c r="F88" s="93" t="inlineStr">
        <is>
          <t>100 шт</t>
        </is>
      </c>
      <c r="G88" s="94" t="n">
        <v>2.18</v>
      </c>
      <c r="H88" s="95" t="n">
        <v>1</v>
      </c>
      <c r="I88" s="116" t="n">
        <v>2.18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0" t="n"/>
      <c r="E89" s="271" t="n"/>
      <c r="F89" s="99" t="n"/>
      <c r="G89" s="99" t="n"/>
      <c r="H89" s="99" t="n"/>
      <c r="I89" s="100" t="n"/>
      <c r="J89" s="101" t="n">
        <v>28.94</v>
      </c>
      <c r="K89" s="272" t="n">
        <v>1.2</v>
      </c>
      <c r="L89" s="101" t="n">
        <v>75.70999999999999</v>
      </c>
      <c r="M89" s="101" t="n">
        <v>71.26000000000001</v>
      </c>
      <c r="N89" s="103" t="n">
        <v>5395.09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0" t="n"/>
      <c r="E90" s="271" t="n"/>
      <c r="F90" s="99" t="n"/>
      <c r="G90" s="99" t="n"/>
      <c r="H90" s="99" t="n"/>
      <c r="I90" s="100" t="n"/>
      <c r="J90" s="101" t="n">
        <v>163.66</v>
      </c>
      <c r="K90" s="272" t="n">
        <v>1.2</v>
      </c>
      <c r="L90" s="101" t="n">
        <v>428.13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0" t="n"/>
      <c r="E91" s="271" t="n"/>
      <c r="F91" s="99" t="n"/>
      <c r="G91" s="99" t="n"/>
      <c r="H91" s="99" t="n"/>
      <c r="I91" s="100" t="n"/>
      <c r="J91" s="101" t="n">
        <v>28.62</v>
      </c>
      <c r="K91" s="272" t="n">
        <v>1.2</v>
      </c>
      <c r="L91" s="101" t="n">
        <v>74.87</v>
      </c>
      <c r="M91" s="101" t="n">
        <v>71.26000000000001</v>
      </c>
      <c r="N91" s="103" t="n">
        <v>5335.24</v>
      </c>
    </row>
    <row r="92" ht="19.35" customHeight="1">
      <c r="A92" s="96" t="n"/>
      <c r="B92" s="104" t="n"/>
      <c r="C92" s="98" t="inlineStr">
        <is>
          <t>ЗТ</t>
        </is>
      </c>
      <c r="D92" s="270" t="n"/>
      <c r="E92" s="271" t="n"/>
      <c r="F92" s="105" t="inlineStr">
        <is>
          <t>чел.-ч</t>
        </is>
      </c>
      <c r="G92" s="101" t="n">
        <v>3.71</v>
      </c>
      <c r="H92" s="272" t="n">
        <v>1.2</v>
      </c>
      <c r="I92" s="274" t="n">
        <v>9.705360000000001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0" t="n"/>
      <c r="E93" s="271" t="n"/>
      <c r="F93" s="105" t="inlineStr">
        <is>
          <t>чел.-ч</t>
        </is>
      </c>
      <c r="G93" s="101" t="n">
        <v>2.12</v>
      </c>
      <c r="H93" s="272" t="n">
        <v>1.2</v>
      </c>
      <c r="I93" s="274" t="n">
        <v>5.54592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0" t="n"/>
      <c r="E94" s="271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503.84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0" t="n"/>
      <c r="E95" s="271" t="n"/>
      <c r="F95" s="99" t="n"/>
      <c r="G95" s="107" t="n"/>
      <c r="H95" s="107" t="n"/>
      <c r="I95" s="100" t="n"/>
      <c r="J95" s="100" t="n"/>
      <c r="K95" s="100" t="n"/>
      <c r="L95" s="101" t="n">
        <v>150.58</v>
      </c>
      <c r="M95" s="100" t="n"/>
      <c r="N95" s="103" t="n">
        <v>10730.33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0" t="n"/>
      <c r="E96" s="271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134.02</v>
      </c>
      <c r="M96" s="100" t="n"/>
      <c r="N96" s="113" t="n">
        <v>9549.99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0" t="n"/>
      <c r="E97" s="271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61.74</v>
      </c>
      <c r="M97" s="100" t="n"/>
      <c r="N97" s="103" t="n">
        <v>4399.44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0" t="n"/>
      <c r="E98" s="271" t="n"/>
      <c r="F98" s="100" t="n"/>
      <c r="G98" s="107" t="n"/>
      <c r="H98" s="107" t="n"/>
      <c r="I98" s="114" t="n"/>
      <c r="J98" s="114" t="n"/>
      <c r="K98" s="114" t="n"/>
      <c r="L98" s="116" t="n">
        <v>699.6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0" t="n"/>
      <c r="E99" s="271" t="n"/>
      <c r="F99" s="93" t="inlineStr">
        <is>
          <t>100 шт</t>
        </is>
      </c>
      <c r="G99" s="94" t="n">
        <v>0.8100000000000001</v>
      </c>
      <c r="H99" s="95" t="n">
        <v>1</v>
      </c>
      <c r="I99" s="116" t="n">
        <v>0.8100000000000001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0" t="n"/>
      <c r="E100" s="271" t="n"/>
      <c r="F100" s="99" t="n"/>
      <c r="G100" s="99" t="n"/>
      <c r="H100" s="99" t="n"/>
      <c r="I100" s="100" t="n"/>
      <c r="J100" s="101" t="n">
        <v>201.24</v>
      </c>
      <c r="K100" s="272" t="n">
        <v>1.2</v>
      </c>
      <c r="L100" s="101" t="n">
        <v>195.61</v>
      </c>
      <c r="M100" s="101" t="n">
        <v>71.26000000000001</v>
      </c>
      <c r="N100" s="103" t="n">
        <v>13939.17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0" t="n"/>
      <c r="E101" s="271" t="n"/>
      <c r="F101" s="99" t="n"/>
      <c r="G101" s="99" t="n"/>
      <c r="H101" s="99" t="n"/>
      <c r="I101" s="100" t="n"/>
      <c r="J101" s="103" t="n">
        <v>1142.56</v>
      </c>
      <c r="K101" s="272" t="n">
        <v>1.2</v>
      </c>
      <c r="L101" s="103" t="n">
        <v>1110.57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0" t="n"/>
      <c r="E102" s="271" t="n"/>
      <c r="F102" s="99" t="n"/>
      <c r="G102" s="99" t="n"/>
      <c r="H102" s="99" t="n"/>
      <c r="I102" s="100" t="n"/>
      <c r="J102" s="101" t="n">
        <v>199.8</v>
      </c>
      <c r="K102" s="272" t="n">
        <v>1.2</v>
      </c>
      <c r="L102" s="101" t="n">
        <v>194.21</v>
      </c>
      <c r="M102" s="101" t="n">
        <v>71.26000000000001</v>
      </c>
      <c r="N102" s="103" t="n">
        <v>13839.4</v>
      </c>
    </row>
    <row r="103" ht="19.35" customHeight="1">
      <c r="A103" s="96" t="n"/>
      <c r="B103" s="104" t="n"/>
      <c r="C103" s="98" t="inlineStr">
        <is>
          <t>ЗТ</t>
        </is>
      </c>
      <c r="D103" s="270" t="n"/>
      <c r="E103" s="271" t="n"/>
      <c r="F103" s="105" t="inlineStr">
        <is>
          <t>чел.-ч</t>
        </is>
      </c>
      <c r="G103" s="275" t="n">
        <v>25.8</v>
      </c>
      <c r="H103" s="272" t="n">
        <v>1.2</v>
      </c>
      <c r="I103" s="276" t="n">
        <v>25.0776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0" t="n"/>
      <c r="E104" s="271" t="n"/>
      <c r="F104" s="105" t="inlineStr">
        <is>
          <t>чел.-ч</t>
        </is>
      </c>
      <c r="G104" s="275" t="n">
        <v>14.8</v>
      </c>
      <c r="H104" s="272" t="n">
        <v>1.2</v>
      </c>
      <c r="I104" s="276" t="n">
        <v>14.3856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0" t="n"/>
      <c r="E105" s="271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1306.18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0" t="n"/>
      <c r="E106" s="271" t="n"/>
      <c r="F106" s="99" t="n"/>
      <c r="G106" s="107" t="n"/>
      <c r="H106" s="107" t="n"/>
      <c r="I106" s="100" t="n"/>
      <c r="J106" s="100" t="n"/>
      <c r="K106" s="100" t="n"/>
      <c r="L106" s="101" t="n">
        <v>389.82</v>
      </c>
      <c r="M106" s="100" t="n"/>
      <c r="N106" s="103" t="n">
        <v>27778.57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0" t="n"/>
      <c r="E107" s="271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346.94</v>
      </c>
      <c r="M107" s="100" t="n"/>
      <c r="N107" s="113" t="n">
        <v>24722.93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0" t="n"/>
      <c r="E108" s="271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159.83</v>
      </c>
      <c r="M108" s="100" t="n"/>
      <c r="N108" s="103" t="n">
        <v>11389.21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0" t="n"/>
      <c r="E109" s="271" t="n"/>
      <c r="F109" s="100" t="n"/>
      <c r="G109" s="107" t="n"/>
      <c r="H109" s="107" t="n"/>
      <c r="I109" s="114" t="n"/>
      <c r="J109" s="114" t="n"/>
      <c r="K109" s="114" t="n"/>
      <c r="L109" s="115" t="n">
        <v>1812.95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0" t="n"/>
      <c r="E110" s="271" t="n"/>
      <c r="F110" s="93" t="inlineStr">
        <is>
          <t>100 шт</t>
        </is>
      </c>
      <c r="G110" s="94" t="n">
        <v>0.8100000000000001</v>
      </c>
      <c r="H110" s="95" t="n">
        <v>1</v>
      </c>
      <c r="I110" s="116" t="n">
        <v>0.8100000000000001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0" t="n"/>
      <c r="E111" s="271" t="n"/>
      <c r="F111" s="99" t="n"/>
      <c r="G111" s="99" t="n"/>
      <c r="H111" s="99" t="n"/>
      <c r="I111" s="100" t="n"/>
      <c r="J111" s="101" t="n">
        <v>58.34</v>
      </c>
      <c r="K111" s="272" t="n">
        <v>1.2</v>
      </c>
      <c r="L111" s="101" t="n">
        <v>56.71</v>
      </c>
      <c r="M111" s="101" t="n">
        <v>71.26000000000001</v>
      </c>
      <c r="N111" s="103" t="n">
        <v>4041.15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0" t="n"/>
      <c r="E112" s="271" t="n"/>
      <c r="F112" s="99" t="n"/>
      <c r="G112" s="99" t="n"/>
      <c r="H112" s="99" t="n"/>
      <c r="I112" s="100" t="n"/>
      <c r="J112" s="101" t="n">
        <v>330.42</v>
      </c>
      <c r="K112" s="272" t="n">
        <v>1.2</v>
      </c>
      <c r="L112" s="101" t="n">
        <v>321.17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0" t="n"/>
      <c r="E113" s="271" t="n"/>
      <c r="F113" s="99" t="n"/>
      <c r="G113" s="99" t="n"/>
      <c r="H113" s="99" t="n"/>
      <c r="I113" s="100" t="n"/>
      <c r="J113" s="101" t="n">
        <v>57.78</v>
      </c>
      <c r="K113" s="272" t="n">
        <v>1.2</v>
      </c>
      <c r="L113" s="101" t="n">
        <v>56.16</v>
      </c>
      <c r="M113" s="101" t="n">
        <v>71.26000000000001</v>
      </c>
      <c r="N113" s="103" t="n">
        <v>4001.96</v>
      </c>
    </row>
    <row r="114" ht="19.35" customHeight="1">
      <c r="A114" s="96" t="n"/>
      <c r="B114" s="104" t="n"/>
      <c r="C114" s="98" t="inlineStr">
        <is>
          <t>ЗТ</t>
        </is>
      </c>
      <c r="D114" s="270" t="n"/>
      <c r="E114" s="271" t="n"/>
      <c r="F114" s="105" t="inlineStr">
        <is>
          <t>чел.-ч</t>
        </is>
      </c>
      <c r="G114" s="101" t="n">
        <v>7.48</v>
      </c>
      <c r="H114" s="272" t="n">
        <v>1.2</v>
      </c>
      <c r="I114" s="274" t="n">
        <v>7.27056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0" t="n"/>
      <c r="E115" s="271" t="n"/>
      <c r="F115" s="105" t="inlineStr">
        <is>
          <t>чел.-ч</t>
        </is>
      </c>
      <c r="G115" s="101" t="n">
        <v>4.28</v>
      </c>
      <c r="H115" s="272" t="n">
        <v>1.2</v>
      </c>
      <c r="I115" s="274" t="n">
        <v>4.16016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0" t="n"/>
      <c r="E116" s="271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377.88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0" t="n"/>
      <c r="E117" s="271" t="n"/>
      <c r="F117" s="99" t="n"/>
      <c r="G117" s="107" t="n"/>
      <c r="H117" s="107" t="n"/>
      <c r="I117" s="100" t="n"/>
      <c r="J117" s="100" t="n"/>
      <c r="K117" s="100" t="n"/>
      <c r="L117" s="101" t="n">
        <v>112.87</v>
      </c>
      <c r="M117" s="100" t="n"/>
      <c r="N117" s="103" t="n">
        <v>8043.11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0" t="n"/>
      <c r="E118" s="271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100.45</v>
      </c>
      <c r="M118" s="100" t="n"/>
      <c r="N118" s="113" t="n">
        <v>7158.37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0" t="n"/>
      <c r="E119" s="271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46.28</v>
      </c>
      <c r="M119" s="100" t="n"/>
      <c r="N119" s="103" t="n">
        <v>3297.68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0" t="n"/>
      <c r="E120" s="271" t="n"/>
      <c r="F120" s="100" t="n"/>
      <c r="G120" s="107" t="n"/>
      <c r="H120" s="107" t="n"/>
      <c r="I120" s="114" t="n"/>
      <c r="J120" s="114" t="n"/>
      <c r="K120" s="114" t="n"/>
      <c r="L120" s="116" t="n">
        <v>524.61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0" t="n"/>
      <c r="E121" s="271" t="n"/>
      <c r="F121" s="93" t="inlineStr">
        <is>
          <t>100 шт</t>
        </is>
      </c>
      <c r="G121" s="94" t="n">
        <v>0.34</v>
      </c>
      <c r="H121" s="95" t="n">
        <v>1</v>
      </c>
      <c r="I121" s="116" t="n">
        <v>0.34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0" t="n"/>
      <c r="E122" s="271" t="n"/>
      <c r="F122" s="99" t="n"/>
      <c r="G122" s="99" t="n"/>
      <c r="H122" s="99" t="n"/>
      <c r="I122" s="100" t="n"/>
      <c r="J122" s="101" t="n">
        <v>326.82</v>
      </c>
      <c r="K122" s="272" t="n">
        <v>1.2</v>
      </c>
      <c r="L122" s="101" t="n">
        <v>133.34</v>
      </c>
      <c r="M122" s="101" t="n">
        <v>71.26000000000001</v>
      </c>
      <c r="N122" s="103" t="n">
        <v>9501.809999999999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0" t="n"/>
      <c r="E123" s="271" t="n"/>
      <c r="F123" s="99" t="n"/>
      <c r="G123" s="99" t="n"/>
      <c r="H123" s="99" t="n"/>
      <c r="I123" s="100" t="n"/>
      <c r="J123" s="103" t="n">
        <v>1852.8</v>
      </c>
      <c r="K123" s="272" t="n">
        <v>1.2</v>
      </c>
      <c r="L123" s="101" t="n">
        <v>755.9400000000001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0" t="n"/>
      <c r="E124" s="271" t="n"/>
      <c r="F124" s="99" t="n"/>
      <c r="G124" s="99" t="n"/>
      <c r="H124" s="99" t="n"/>
      <c r="I124" s="100" t="n"/>
      <c r="J124" s="101" t="n">
        <v>324</v>
      </c>
      <c r="K124" s="272" t="n">
        <v>1.2</v>
      </c>
      <c r="L124" s="101" t="n">
        <v>132.19</v>
      </c>
      <c r="M124" s="101" t="n">
        <v>71.26000000000001</v>
      </c>
      <c r="N124" s="103" t="n">
        <v>9419.860000000001</v>
      </c>
    </row>
    <row r="125" ht="19.35" customHeight="1">
      <c r="A125" s="96" t="n"/>
      <c r="B125" s="104" t="n"/>
      <c r="C125" s="98" t="inlineStr">
        <is>
          <t>ЗТ</t>
        </is>
      </c>
      <c r="D125" s="270" t="n"/>
      <c r="E125" s="271" t="n"/>
      <c r="F125" s="105" t="inlineStr">
        <is>
          <t>чел.-ч</t>
        </is>
      </c>
      <c r="G125" s="275" t="n">
        <v>41.9</v>
      </c>
      <c r="H125" s="272" t="n">
        <v>1.2</v>
      </c>
      <c r="I125" s="276" t="n">
        <v>17.0952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0" t="n"/>
      <c r="E126" s="271" t="n"/>
      <c r="F126" s="105" t="inlineStr">
        <is>
          <t>чел.-ч</t>
        </is>
      </c>
      <c r="G126" s="120" t="n">
        <v>24</v>
      </c>
      <c r="H126" s="272" t="n">
        <v>1.2</v>
      </c>
      <c r="I126" s="273" t="n">
        <v>9.792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0" t="n"/>
      <c r="E127" s="271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889.28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0" t="n"/>
      <c r="E128" s="271" t="n"/>
      <c r="F128" s="99" t="n"/>
      <c r="G128" s="107" t="n"/>
      <c r="H128" s="107" t="n"/>
      <c r="I128" s="100" t="n"/>
      <c r="J128" s="100" t="n"/>
      <c r="K128" s="100" t="n"/>
      <c r="L128" s="101" t="n">
        <v>265.53</v>
      </c>
      <c r="M128" s="100" t="n"/>
      <c r="N128" s="103" t="n">
        <v>18921.67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0" t="n"/>
      <c r="E129" s="271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236.32</v>
      </c>
      <c r="M129" s="100" t="n"/>
      <c r="N129" s="113" t="n">
        <v>16840.29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0" t="n"/>
      <c r="E130" s="271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108.87</v>
      </c>
      <c r="M130" s="100" t="n"/>
      <c r="N130" s="103" t="n">
        <v>7757.88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0" t="n"/>
      <c r="E131" s="271" t="n"/>
      <c r="F131" s="100" t="n"/>
      <c r="G131" s="107" t="n"/>
      <c r="H131" s="107" t="n"/>
      <c r="I131" s="114" t="n"/>
      <c r="J131" s="114" t="n"/>
      <c r="K131" s="114" t="n"/>
      <c r="L131" s="115" t="n">
        <v>1234.47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0" t="n"/>
      <c r="E132" s="271" t="n"/>
      <c r="F132" s="93" t="inlineStr">
        <is>
          <t>100 шт</t>
        </is>
      </c>
      <c r="G132" s="94" t="n">
        <v>0.34</v>
      </c>
      <c r="H132" s="95" t="n">
        <v>1</v>
      </c>
      <c r="I132" s="116" t="n">
        <v>0.34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0" t="n"/>
      <c r="E133" s="271" t="n"/>
      <c r="F133" s="99" t="n"/>
      <c r="G133" s="99" t="n"/>
      <c r="H133" s="99" t="n"/>
      <c r="I133" s="100" t="n"/>
      <c r="J133" s="101" t="n">
        <v>93.59999999999999</v>
      </c>
      <c r="K133" s="272" t="n">
        <v>1.2</v>
      </c>
      <c r="L133" s="101" t="n">
        <v>38.19</v>
      </c>
      <c r="M133" s="101" t="n">
        <v>71.26000000000001</v>
      </c>
      <c r="N133" s="103" t="n">
        <v>2721.42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0" t="n"/>
      <c r="E134" s="271" t="n"/>
      <c r="F134" s="99" t="n"/>
      <c r="G134" s="99" t="n"/>
      <c r="H134" s="99" t="n"/>
      <c r="I134" s="100" t="n"/>
      <c r="J134" s="101" t="n">
        <v>531.14</v>
      </c>
      <c r="K134" s="272" t="n">
        <v>1.2</v>
      </c>
      <c r="L134" s="101" t="n">
        <v>216.71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0" t="n"/>
      <c r="E135" s="271" t="n"/>
      <c r="F135" s="99" t="n"/>
      <c r="G135" s="99" t="n"/>
      <c r="H135" s="99" t="n"/>
      <c r="I135" s="100" t="n"/>
      <c r="J135" s="101" t="n">
        <v>92.88</v>
      </c>
      <c r="K135" s="272" t="n">
        <v>1.2</v>
      </c>
      <c r="L135" s="101" t="n">
        <v>37.9</v>
      </c>
      <c r="M135" s="101" t="n">
        <v>71.26000000000001</v>
      </c>
      <c r="N135" s="103" t="n">
        <v>2700.75</v>
      </c>
    </row>
    <row r="136" ht="19.35" customHeight="1">
      <c r="A136" s="96" t="n"/>
      <c r="B136" s="104" t="n"/>
      <c r="C136" s="98" t="inlineStr">
        <is>
          <t>ЗТ</t>
        </is>
      </c>
      <c r="D136" s="270" t="n"/>
      <c r="E136" s="271" t="n"/>
      <c r="F136" s="105" t="inlineStr">
        <is>
          <t>чел.-ч</t>
        </is>
      </c>
      <c r="G136" s="120" t="n">
        <v>12</v>
      </c>
      <c r="H136" s="272" t="n">
        <v>1.2</v>
      </c>
      <c r="I136" s="273" t="n">
        <v>4.896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0" t="n"/>
      <c r="E137" s="271" t="n"/>
      <c r="F137" s="105" t="inlineStr">
        <is>
          <t>чел.-ч</t>
        </is>
      </c>
      <c r="G137" s="101" t="n">
        <v>6.88</v>
      </c>
      <c r="H137" s="272" t="n">
        <v>1.2</v>
      </c>
      <c r="I137" s="274" t="n">
        <v>2.80704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0" t="n"/>
      <c r="E138" s="271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254.9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0" t="n"/>
      <c r="E139" s="271" t="n"/>
      <c r="F139" s="99" t="n"/>
      <c r="G139" s="107" t="n"/>
      <c r="H139" s="107" t="n"/>
      <c r="I139" s="100" t="n"/>
      <c r="J139" s="100" t="n"/>
      <c r="K139" s="100" t="n"/>
      <c r="L139" s="101" t="n">
        <v>76.09</v>
      </c>
      <c r="M139" s="100" t="n"/>
      <c r="N139" s="103" t="n">
        <v>5422.17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0" t="n"/>
      <c r="E140" s="271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67.72</v>
      </c>
      <c r="M140" s="100" t="n"/>
      <c r="N140" s="113" t="n">
        <v>4825.73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0" t="n"/>
      <c r="E141" s="271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31.2</v>
      </c>
      <c r="M141" s="100" t="n"/>
      <c r="N141" s="103" t="n">
        <v>2223.09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0" t="n"/>
      <c r="E142" s="271" t="n"/>
      <c r="F142" s="100" t="n"/>
      <c r="G142" s="107" t="n"/>
      <c r="H142" s="107" t="n"/>
      <c r="I142" s="114" t="n"/>
      <c r="J142" s="114" t="n"/>
      <c r="K142" s="114" t="n"/>
      <c r="L142" s="116" t="n">
        <v>353.82</v>
      </c>
      <c r="M142" s="114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16915.07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9475.030000000001</v>
      </c>
      <c r="M144" s="129" t="n"/>
      <c r="N144" s="128" t="n">
        <v>446425.02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4927.91</v>
      </c>
      <c r="M146" s="129" t="n"/>
      <c r="N146" s="128" t="n">
        <v>351162.86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4547.12</v>
      </c>
      <c r="M147" s="129" t="n"/>
      <c r="N147" s="128" t="n">
        <v>95262.16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4547.12</v>
      </c>
      <c r="M149" s="129" t="n"/>
      <c r="N149" s="128" t="n">
        <v>95262.16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795.1799999999999</v>
      </c>
      <c r="M151" s="129" t="n"/>
      <c r="N151" s="128" t="n">
        <v>56664.52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5723.09</v>
      </c>
      <c r="M152" s="129" t="n"/>
      <c r="N152" s="128" t="n">
        <v>407827.38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5093.56</v>
      </c>
      <c r="M153" s="129" t="n"/>
      <c r="N153" s="128" t="n">
        <v>362966.37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2346.48</v>
      </c>
      <c r="M154" s="129" t="n"/>
      <c r="N154" s="128" t="n">
        <v>167209.23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16915.07</v>
      </c>
      <c r="M155" s="134" t="n"/>
      <c r="N155" s="123" t="n">
        <v>976600.62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583.5352799999999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58.90056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16915.07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16915.07</v>
      </c>
      <c r="M161" s="129" t="n"/>
      <c r="N161" s="128" t="n">
        <v>976600.62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9475.030000000001</v>
      </c>
      <c r="M163" s="129" t="n"/>
      <c r="N163" s="128" t="n">
        <v>446425.02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4927.91</v>
      </c>
      <c r="M165" s="129" t="n"/>
      <c r="N165" s="128" t="n">
        <v>351162.86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4547.12</v>
      </c>
      <c r="M166" s="129" t="n"/>
      <c r="N166" s="128" t="n">
        <v>95262.16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4547.12</v>
      </c>
      <c r="M167" s="129" t="n"/>
      <c r="N167" s="128" t="n">
        <v>95262.16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795.1799999999999</v>
      </c>
      <c r="M168" s="129" t="n"/>
      <c r="N168" s="128" t="n">
        <v>56664.52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5723.09</v>
      </c>
      <c r="M169" s="129" t="n"/>
      <c r="N169" s="128" t="n">
        <v>407827.38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5093.56</v>
      </c>
      <c r="M170" s="129" t="n"/>
      <c r="N170" s="128" t="n">
        <v>362966.37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2346.48</v>
      </c>
      <c r="M171" s="129" t="n"/>
      <c r="N171" s="128" t="n">
        <v>167209.23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16915.07</v>
      </c>
      <c r="M172" s="124" t="n"/>
      <c r="N172" s="123" t="n">
        <v>976600.62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9475.030000000001</v>
      </c>
      <c r="M173" s="129" t="n"/>
      <c r="N173" s="128" t="n">
        <v>446425.02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4927.91</v>
      </c>
      <c r="M175" s="129" t="n"/>
      <c r="N175" s="128" t="n">
        <v>351162.86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4547.12</v>
      </c>
      <c r="M176" s="129" t="n"/>
      <c r="N176" s="128" t="n">
        <v>95262.16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4547.12</v>
      </c>
      <c r="M177" s="129" t="n"/>
      <c r="N177" s="128" t="n">
        <v>95262.16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795.1799999999999</v>
      </c>
      <c r="M178" s="129" t="n"/>
      <c r="N178" s="128" t="n">
        <v>56664.52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5723.09</v>
      </c>
      <c r="M179" s="129" t="n"/>
      <c r="N179" s="128" t="n">
        <v>407827.38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5093.56</v>
      </c>
      <c r="M180" s="129" t="n"/>
      <c r="N180" s="128" t="n">
        <v>362966.37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2346.48</v>
      </c>
      <c r="M181" s="129" t="n"/>
      <c r="N181" s="128" t="n">
        <v>167209.23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583.5352799999999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58.90056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2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7.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26 ВЛ 220 Амурская - Шимановск-т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02-26-20</t>
        </is>
      </c>
    </row>
    <row r="25" ht="19.35" customHeight="1">
      <c r="A25" s="56" t="inlineStr">
        <is>
          <t>26 ВЛ 220 Амурская - Шимановск-т с отпайкой на ПС Ледяная-т. Амурская обл. г.о. Шимановск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Ф.579959-19.26-РД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44.12</v>
      </c>
      <c r="M31" s="65" t="n">
        <v>0.62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101.48</v>
      </c>
      <c r="E32" s="72" t="inlineStr">
        <is>
          <t>(</t>
        </is>
      </c>
      <c r="F32" s="71" t="n">
        <v>1.42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73.89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101.48</v>
      </c>
      <c r="E34" s="72" t="inlineStr">
        <is>
          <t>(</t>
        </is>
      </c>
      <c r="F34" s="78" t="n">
        <v>1.42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0" t="n"/>
      <c r="C42" s="270" t="n"/>
      <c r="D42" s="270" t="n"/>
      <c r="E42" s="270" t="n"/>
      <c r="F42" s="270" t="n"/>
      <c r="G42" s="270" t="n"/>
      <c r="H42" s="270" t="n"/>
      <c r="I42" s="270" t="n"/>
      <c r="J42" s="270" t="n"/>
      <c r="K42" s="270" t="n"/>
      <c r="L42" s="270" t="n"/>
      <c r="M42" s="270" t="n"/>
      <c r="N42" s="271" t="n"/>
    </row>
    <row r="43" ht="19.35" customHeight="1">
      <c r="A43" s="90" t="inlineStr">
        <is>
          <t>Пролет 303-317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0" t="n"/>
      <c r="E44" s="271" t="n"/>
      <c r="F44" s="93" t="inlineStr">
        <is>
          <t>100 деревьев</t>
        </is>
      </c>
      <c r="G44" s="94" t="n">
        <v>2.18</v>
      </c>
      <c r="H44" s="95" t="n">
        <v>1</v>
      </c>
      <c r="I44" s="116" t="n">
        <v>2.18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0" t="n"/>
      <c r="E45" s="270" t="n"/>
      <c r="F45" s="270" t="n"/>
      <c r="G45" s="270" t="n"/>
      <c r="H45" s="270" t="n"/>
      <c r="I45" s="270" t="n"/>
      <c r="J45" s="270" t="n"/>
      <c r="K45" s="270" t="n"/>
      <c r="L45" s="270" t="n"/>
      <c r="M45" s="270" t="n"/>
      <c r="N45" s="271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0" t="n"/>
      <c r="E46" s="271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235</v>
      </c>
      <c r="M46" s="101" t="n">
        <v>71.26000000000001</v>
      </c>
      <c r="N46" s="103" t="n">
        <v>16746.1</v>
      </c>
    </row>
    <row r="47" ht="19.35" customHeight="1">
      <c r="A47" s="96" t="n"/>
      <c r="B47" s="104" t="n"/>
      <c r="C47" s="98" t="inlineStr">
        <is>
          <t>ЗТ</t>
        </is>
      </c>
      <c r="D47" s="270" t="n"/>
      <c r="E47" s="271" t="n"/>
      <c r="F47" s="105" t="inlineStr">
        <is>
          <t>чел.-ч</t>
        </is>
      </c>
      <c r="G47" s="275" t="n">
        <v>13.4</v>
      </c>
      <c r="H47" s="148" t="n">
        <v>0.96</v>
      </c>
      <c r="I47" s="274" t="n">
        <v>28.04352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0" t="n"/>
      <c r="E48" s="271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235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0" t="n"/>
      <c r="E49" s="271" t="n"/>
      <c r="F49" s="99" t="n"/>
      <c r="G49" s="107" t="n"/>
      <c r="H49" s="107" t="n"/>
      <c r="I49" s="100" t="n"/>
      <c r="J49" s="100" t="n"/>
      <c r="K49" s="100" t="n"/>
      <c r="L49" s="101" t="n">
        <v>235</v>
      </c>
      <c r="M49" s="100" t="n"/>
      <c r="N49" s="103" t="n">
        <v>16746.1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0" t="n"/>
      <c r="E50" s="271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209.15</v>
      </c>
      <c r="M50" s="100" t="n"/>
      <c r="N50" s="113" t="n">
        <v>14904.03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0" t="n"/>
      <c r="E51" s="271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96.34999999999999</v>
      </c>
      <c r="M51" s="100" t="n"/>
      <c r="N51" s="103" t="n">
        <v>6865.9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0" t="n"/>
      <c r="E52" s="271" t="n"/>
      <c r="F52" s="100" t="n"/>
      <c r="G52" s="107" t="n"/>
      <c r="H52" s="107" t="n"/>
      <c r="I52" s="114" t="n"/>
      <c r="J52" s="114" t="n"/>
      <c r="K52" s="114" t="n"/>
      <c r="L52" s="116" t="n">
        <v>540.5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0" t="n"/>
      <c r="E53" s="271" t="n"/>
      <c r="F53" s="93" t="inlineStr">
        <is>
          <t>100 деревьев</t>
        </is>
      </c>
      <c r="G53" s="94" t="n">
        <v>0.8100000000000001</v>
      </c>
      <c r="H53" s="95" t="n">
        <v>1</v>
      </c>
      <c r="I53" s="116" t="n">
        <v>0.8100000000000001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0" t="n"/>
      <c r="E54" s="270" t="n"/>
      <c r="F54" s="270" t="n"/>
      <c r="G54" s="270" t="n"/>
      <c r="H54" s="270" t="n"/>
      <c r="I54" s="270" t="n"/>
      <c r="J54" s="270" t="n"/>
      <c r="K54" s="270" t="n"/>
      <c r="L54" s="270" t="n"/>
      <c r="M54" s="270" t="n"/>
      <c r="N54" s="271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0" t="n"/>
      <c r="E55" s="271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251.53</v>
      </c>
      <c r="M55" s="101" t="n">
        <v>71.26000000000001</v>
      </c>
      <c r="N55" s="103" t="n">
        <v>17924.03</v>
      </c>
    </row>
    <row r="56" ht="19.35" customHeight="1">
      <c r="A56" s="96" t="n"/>
      <c r="B56" s="104" t="n"/>
      <c r="C56" s="98" t="inlineStr">
        <is>
          <t>ЗТ</t>
        </is>
      </c>
      <c r="D56" s="270" t="n"/>
      <c r="E56" s="271" t="n"/>
      <c r="F56" s="105" t="inlineStr">
        <is>
          <t>чел.-ч</t>
        </is>
      </c>
      <c r="G56" s="275" t="n">
        <v>38.6</v>
      </c>
      <c r="H56" s="148" t="n">
        <v>0.96</v>
      </c>
      <c r="I56" s="274" t="n">
        <v>30.01536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0" t="n"/>
      <c r="E57" s="271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251.53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0" t="n"/>
      <c r="E58" s="271" t="n"/>
      <c r="F58" s="99" t="n"/>
      <c r="G58" s="107" t="n"/>
      <c r="H58" s="107" t="n"/>
      <c r="I58" s="100" t="n"/>
      <c r="J58" s="100" t="n"/>
      <c r="K58" s="100" t="n"/>
      <c r="L58" s="101" t="n">
        <v>251.53</v>
      </c>
      <c r="M58" s="100" t="n"/>
      <c r="N58" s="103" t="n">
        <v>17924.03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0" t="n"/>
      <c r="E59" s="271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223.86</v>
      </c>
      <c r="M59" s="100" t="n"/>
      <c r="N59" s="113" t="n">
        <v>15952.39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0" t="n"/>
      <c r="E60" s="271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103.13</v>
      </c>
      <c r="M60" s="100" t="n"/>
      <c r="N60" s="103" t="n">
        <v>7348.85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0" t="n"/>
      <c r="E61" s="271" t="n"/>
      <c r="F61" s="100" t="n"/>
      <c r="G61" s="107" t="n"/>
      <c r="H61" s="107" t="n"/>
      <c r="I61" s="114" t="n"/>
      <c r="J61" s="114" t="n"/>
      <c r="K61" s="114" t="n"/>
      <c r="L61" s="116" t="n">
        <v>578.52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0" t="n"/>
      <c r="E62" s="271" t="n"/>
      <c r="F62" s="93" t="inlineStr">
        <is>
          <t>100 деревьев</t>
        </is>
      </c>
      <c r="G62" s="94" t="n">
        <v>0.34</v>
      </c>
      <c r="H62" s="95" t="n">
        <v>1</v>
      </c>
      <c r="I62" s="116" t="n">
        <v>0.34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70" t="n"/>
      <c r="N63" s="271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0" t="n"/>
      <c r="E64" s="271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132.66</v>
      </c>
      <c r="M64" s="101" t="n">
        <v>71.26000000000001</v>
      </c>
      <c r="N64" s="103" t="n">
        <v>9453.35</v>
      </c>
    </row>
    <row r="65" ht="19.35" customHeight="1">
      <c r="A65" s="96" t="n"/>
      <c r="B65" s="104" t="n"/>
      <c r="C65" s="98" t="inlineStr">
        <is>
          <t>ЗТ</t>
        </is>
      </c>
      <c r="D65" s="270" t="n"/>
      <c r="E65" s="271" t="n"/>
      <c r="F65" s="105" t="inlineStr">
        <is>
          <t>чел.-ч</t>
        </is>
      </c>
      <c r="G65" s="275" t="n">
        <v>48.5</v>
      </c>
      <c r="H65" s="148" t="n">
        <v>0.96</v>
      </c>
      <c r="I65" s="276" t="n">
        <v>15.8304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0" t="n"/>
      <c r="E66" s="271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132.66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0" t="n"/>
      <c r="E67" s="271" t="n"/>
      <c r="F67" s="99" t="n"/>
      <c r="G67" s="107" t="n"/>
      <c r="H67" s="107" t="n"/>
      <c r="I67" s="100" t="n"/>
      <c r="J67" s="100" t="n"/>
      <c r="K67" s="100" t="n"/>
      <c r="L67" s="101" t="n">
        <v>132.66</v>
      </c>
      <c r="M67" s="100" t="n"/>
      <c r="N67" s="103" t="n">
        <v>9453.35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0" t="n"/>
      <c r="E68" s="271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118.07</v>
      </c>
      <c r="M68" s="100" t="n"/>
      <c r="N68" s="113" t="n">
        <v>8413.48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0" t="n"/>
      <c r="E69" s="271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54.39</v>
      </c>
      <c r="M69" s="100" t="n"/>
      <c r="N69" s="103" t="n">
        <v>3875.87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0" t="n"/>
      <c r="E70" s="271" t="n"/>
      <c r="F70" s="100" t="n"/>
      <c r="G70" s="107" t="n"/>
      <c r="H70" s="107" t="n"/>
      <c r="I70" s="114" t="n"/>
      <c r="J70" s="114" t="n"/>
      <c r="K70" s="114" t="n"/>
      <c r="L70" s="116" t="n">
        <v>305.12</v>
      </c>
      <c r="M70" s="114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1424.14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619.1900000000001</v>
      </c>
      <c r="M72" s="129" t="n"/>
      <c r="N72" s="128" t="n">
        <v>44123.48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619.1900000000001</v>
      </c>
      <c r="M74" s="129" t="n"/>
      <c r="N74" s="128" t="n">
        <v>44123.48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619.1900000000001</v>
      </c>
      <c r="M80" s="129" t="n"/>
      <c r="N80" s="128" t="n">
        <v>44123.48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551.08</v>
      </c>
      <c r="M81" s="129" t="n"/>
      <c r="N81" s="128" t="n">
        <v>39269.9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253.87</v>
      </c>
      <c r="M82" s="129" t="n"/>
      <c r="N82" s="128" t="n">
        <v>18090.62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1424.14</v>
      </c>
      <c r="M83" s="134" t="n"/>
      <c r="N83" s="123" t="n">
        <v>101484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73.88928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1424.14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1424.14</v>
      </c>
      <c r="M89" s="129" t="n"/>
      <c r="N89" s="128" t="n">
        <v>101484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619.1900000000001</v>
      </c>
      <c r="M91" s="129" t="n"/>
      <c r="N91" s="128" t="n">
        <v>44123.48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619.1900000000001</v>
      </c>
      <c r="M93" s="129" t="n"/>
      <c r="N93" s="128" t="n">
        <v>44123.48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619.1900000000001</v>
      </c>
      <c r="M97" s="129" t="n"/>
      <c r="N97" s="128" t="n">
        <v>44123.48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551.08</v>
      </c>
      <c r="M98" s="129" t="n"/>
      <c r="N98" s="128" t="n">
        <v>39269.9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253.87</v>
      </c>
      <c r="M99" s="129" t="n"/>
      <c r="N99" s="128" t="n">
        <v>18090.62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1424.14</v>
      </c>
      <c r="M100" s="124" t="n"/>
      <c r="N100" s="123" t="n">
        <v>101484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619.1900000000001</v>
      </c>
      <c r="M101" s="129" t="n"/>
      <c r="N101" s="128" t="n">
        <v>44123.48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619.1900000000001</v>
      </c>
      <c r="M103" s="129" t="n"/>
      <c r="N103" s="128" t="n">
        <v>44123.48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619.1900000000001</v>
      </c>
      <c r="M107" s="129" t="n"/>
      <c r="N107" s="128" t="n">
        <v>44123.48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551.08</v>
      </c>
      <c r="M108" s="129" t="n"/>
      <c r="N108" s="128" t="n">
        <v>39269.9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253.87</v>
      </c>
      <c r="M109" s="129" t="n"/>
      <c r="N109" s="128" t="n">
        <v>18090.62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73.88928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23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9.1445312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2.86" customWidth="1" min="7" max="7"/>
    <col width="11.57" customWidth="1" min="8" max="8"/>
    <col width="22.71" customWidth="1" min="9" max="9"/>
    <col width="9.140000000000001" customWidth="1" min="10" max="16384"/>
  </cols>
  <sheetData>
    <row r="1" ht="12" customHeight="1">
      <c r="B1" s="152" t="inlineStr">
        <is>
          <t>Сметный расчет № СР-1-26</t>
        </is>
      </c>
    </row>
    <row r="2" ht="12" customHeight="1">
      <c r="B2" s="47" t="n"/>
    </row>
    <row r="3" ht="12" customHeight="1">
      <c r="B3" s="47" t="n"/>
      <c r="C3" s="47" t="n"/>
      <c r="D3" s="47" t="n"/>
      <c r="E3" s="47" t="n"/>
      <c r="F3" s="47" t="n"/>
    </row>
    <row r="4" ht="22.5" customHeight="1">
      <c r="A4" s="153" t="inlineStr">
        <is>
          <t>по объекту:</t>
        </is>
      </c>
      <c r="D4" s="154" t="inlineStr">
        <is>
          <t>Расширение просеки ВЛ 220 кВ Амурская - Шимановск-т с отпайкой на ПС Ледяная-т</t>
        </is>
      </c>
    </row>
    <row r="5" ht="12" customHeight="1">
      <c r="C5" s="155" t="n"/>
      <c r="D5" s="155" t="n"/>
      <c r="E5" s="155" t="n"/>
    </row>
    <row r="6" ht="12.75" customHeight="1">
      <c r="A6" s="153" t="inlineStr">
        <is>
          <t>Наименование объекта изысканий:</t>
        </is>
      </c>
      <c r="D6" s="122" t="inlineStr">
        <is>
          <t>Вынос в натуру границ вырубки</t>
        </is>
      </c>
    </row>
    <row r="7" ht="12" customHeight="1">
      <c r="A7" s="156" t="n"/>
      <c r="B7" s="156" t="n"/>
      <c r="C7" s="157" t="n"/>
      <c r="D7" s="158" t="n"/>
      <c r="E7" s="158" t="n"/>
      <c r="F7" s="158" t="n"/>
      <c r="G7" s="158" t="n"/>
    </row>
    <row r="8">
      <c r="A8" s="153" t="inlineStr">
        <is>
          <t>Заказчик:</t>
        </is>
      </c>
      <c r="D8" s="154" t="inlineStr">
        <is>
          <t xml:space="preserve"> ПАО «Россети»-«МЭС Востока»</t>
        </is>
      </c>
    </row>
    <row r="9" ht="12" customHeight="1"/>
    <row r="10" ht="13.5" customHeight="1">
      <c r="A10" s="153" t="inlineStr">
        <is>
          <t xml:space="preserve">Подрядчик: </t>
        </is>
      </c>
      <c r="D10" s="154" t="inlineStr">
        <is>
          <t>ООО «Петровский Парк»</t>
        </is>
      </c>
    </row>
    <row r="11" ht="12" customHeight="1">
      <c r="A11" s="157" t="n"/>
      <c r="B11" s="157" t="n"/>
    </row>
    <row r="12" ht="25.5" customHeight="1">
      <c r="A12" s="153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59" t="inlineStr">
        <is>
          <t>Основание: Ф.579959-19.26-РД</t>
        </is>
      </c>
      <c r="B13" s="279" t="n"/>
      <c r="C13" s="279" t="n"/>
      <c r="D13" s="279" t="n"/>
      <c r="E13" s="279" t="n"/>
      <c r="F13" s="279" t="n"/>
      <c r="G13" s="279" t="n"/>
    </row>
    <row r="14" ht="32.25" customHeight="1">
      <c r="A14" s="161" t="inlineStr">
        <is>
          <t>№ пп</t>
        </is>
      </c>
      <c r="B14" s="161" t="inlineStr">
        <is>
          <t>Наименование работ и затрат</t>
        </is>
      </c>
      <c r="C14" s="161" t="inlineStr">
        <is>
          <t>Ед.
Изм</t>
        </is>
      </c>
      <c r="D14" s="161" t="inlineStr">
        <is>
          <t>Кол-
во.</t>
        </is>
      </c>
      <c r="E14" s="161" t="inlineStr">
        <is>
          <t>Обоснование стоимости</t>
        </is>
      </c>
      <c r="F14" s="161" t="inlineStr">
        <is>
          <t>Расчет стоимости</t>
        </is>
      </c>
      <c r="G14" s="161" t="inlineStr">
        <is>
          <t>Стоимость, руб.</t>
        </is>
      </c>
    </row>
    <row r="15" ht="12" customHeight="1">
      <c r="A15" s="162" t="n">
        <v>1</v>
      </c>
      <c r="B15" s="163" t="n">
        <v>2</v>
      </c>
      <c r="C15" s="163" t="n">
        <v>3</v>
      </c>
      <c r="D15" s="163" t="n">
        <v>4</v>
      </c>
      <c r="E15" s="163" t="n">
        <v>5</v>
      </c>
      <c r="F15" s="163" t="n">
        <v>6</v>
      </c>
      <c r="G15" s="163" t="n">
        <v>7</v>
      </c>
    </row>
    <row r="16" ht="12.75" customHeight="1">
      <c r="A16" s="164" t="inlineStr">
        <is>
          <t>1</t>
        </is>
      </c>
      <c r="B16" s="165" t="inlineStr">
        <is>
          <t>Раздел</t>
        </is>
      </c>
      <c r="C16" s="165" t="n"/>
      <c r="D16" s="165" t="n"/>
      <c r="E16" s="165" t="inlineStr">
        <is>
          <t>Полевые работы</t>
        </is>
      </c>
      <c r="F16" s="165" t="n"/>
      <c r="G16" s="166" t="n"/>
    </row>
    <row r="17" ht="176.25" customHeight="1">
      <c r="A17" s="167" t="inlineStr">
        <is>
          <t>1.1</t>
        </is>
      </c>
      <c r="B17" s="168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12)</t>
        </is>
      </c>
      <c r="C17" s="169" t="inlineStr">
        <is>
          <t>знак (кол-во опор ВЛ, подлежащих вырубке)</t>
        </is>
      </c>
      <c r="D17" s="169" t="n">
        <v>190</v>
      </c>
      <c r="E17" s="169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9" t="inlineStr">
        <is>
          <t>921 руб. × 190 знаков × 1</t>
        </is>
      </c>
      <c r="G17" s="170" t="n">
        <f>ROUND(921*D17*1,2)</f>
        <v>174990</v>
      </c>
      <c r="I17" s="171" t="n"/>
    </row>
    <row r="18" ht="15.75" customHeight="1">
      <c r="A18" s="172" t="n"/>
      <c r="B18" s="173" t="inlineStr">
        <is>
          <t>Коэффициенты</t>
        </is>
      </c>
      <c r="C18" s="173" t="n"/>
      <c r="D18" s="173" t="n"/>
      <c r="E18" s="173" t="n"/>
      <c r="F18" s="173" t="n"/>
      <c r="G18" s="174" t="n"/>
    </row>
    <row r="19" ht="12.75" customHeight="1">
      <c r="A19" s="175" t="n"/>
      <c r="B19" s="176" t="inlineStr">
        <is>
          <t>Стадия: Изыскания</t>
        </is>
      </c>
      <c r="C19" s="177" t="n"/>
      <c r="D19" s="177" t="n"/>
      <c r="E19" s="177" t="n"/>
      <c r="F19" s="177" t="n"/>
      <c r="G19" s="178" t="n"/>
    </row>
    <row r="20" ht="15.75" customHeight="1">
      <c r="A20" s="175" t="n"/>
      <c r="B20" s="179" t="inlineStr">
        <is>
          <t>Разделы документации</t>
        </is>
      </c>
      <c r="C20" s="179" t="n"/>
      <c r="D20" s="179" t="n"/>
      <c r="E20" s="179" t="n"/>
      <c r="F20" s="179" t="n"/>
      <c r="G20" s="180" t="n"/>
    </row>
    <row r="21" ht="12.75" customHeight="1">
      <c r="A21" s="181" t="n"/>
      <c r="B21" s="182" t="inlineStr">
        <is>
          <t>1. Полный комплекс работ</t>
        </is>
      </c>
      <c r="C21" s="182" t="n"/>
      <c r="D21" s="182" t="n"/>
      <c r="E21" s="183" t="n">
        <v>1</v>
      </c>
      <c r="F21" s="182" t="n"/>
      <c r="G21" s="184" t="n"/>
    </row>
    <row r="22" ht="12.75" customHeight="1">
      <c r="A22" s="181" t="inlineStr">
        <is>
          <t>1.2</t>
        </is>
      </c>
      <c r="B22" s="185" t="inlineStr">
        <is>
          <t>Итого Полевые работы:</t>
        </is>
      </c>
      <c r="C22" s="185" t="n"/>
      <c r="D22" s="185" t="n"/>
      <c r="E22" s="185" t="n"/>
      <c r="F22" s="185" t="n"/>
      <c r="G22" s="186" t="n">
        <f>ROUND(($G$17),2)</f>
        <v>174990</v>
      </c>
    </row>
    <row r="23" ht="25.5" customHeight="1">
      <c r="A23" s="164" t="inlineStr">
        <is>
          <t>1.3</t>
        </is>
      </c>
      <c r="B23" s="165" t="inlineStr">
        <is>
          <t>Всего Полевые работы:</t>
        </is>
      </c>
      <c r="C23" s="165" t="n"/>
      <c r="D23" s="165" t="n"/>
      <c r="E23" s="165" t="n"/>
      <c r="F23" s="165" t="inlineStr">
        <is>
          <t>Сумма от п.1.2</t>
        </is>
      </c>
      <c r="G23" s="187" t="n">
        <f>ROUND((SUM($G$22:$G$22)),2)</f>
        <v>174990</v>
      </c>
      <c r="I23" s="171" t="n"/>
    </row>
    <row r="24" ht="12.75" customHeight="1">
      <c r="A24" s="164" t="inlineStr">
        <is>
          <t>2</t>
        </is>
      </c>
      <c r="B24" s="165" t="inlineStr">
        <is>
          <t>Раздел</t>
        </is>
      </c>
      <c r="C24" s="165" t="n"/>
      <c r="D24" s="165" t="n"/>
      <c r="E24" s="165" t="inlineStr">
        <is>
          <t>Прочие расходы</t>
        </is>
      </c>
      <c r="F24" s="165" t="n"/>
      <c r="G24" s="166" t="n"/>
      <c r="I24" s="171" t="n"/>
    </row>
    <row r="25" ht="123.75" customHeight="1">
      <c r="A25" s="164" t="inlineStr">
        <is>
          <t>2.1</t>
        </is>
      </c>
      <c r="B25" s="188" t="inlineStr">
        <is>
          <t>Внутренний транспорт. Исходное расстояние от базы до участка свыше 40 до 50 км; полевые работы свыше 150 до 300 тыс. руб. Коэффициент к трассе 1.</t>
        </is>
      </c>
      <c r="C25" s="188" t="n"/>
      <c r="D25" s="188" t="n"/>
      <c r="E25" s="188" t="inlineStr">
        <is>
          <t>О.у. п.9 табл 4 п.7</t>
        </is>
      </c>
      <c r="F25" s="188" t="inlineStr">
        <is>
          <t>21.2500% от п.1.3</t>
        </is>
      </c>
      <c r="G25" s="189" t="n">
        <f>ROUND(G23*0.2125,2)</f>
        <v>37185.38</v>
      </c>
      <c r="I25" s="171" t="n"/>
    </row>
    <row r="26" ht="38.25" customHeight="1">
      <c r="A26" s="164" t="inlineStr">
        <is>
          <t>2.2</t>
        </is>
      </c>
      <c r="B26" s="188" t="inlineStr">
        <is>
          <t xml:space="preserve">Расходы по организации и ликвидации работ </t>
        </is>
      </c>
      <c r="C26" s="188" t="n"/>
      <c r="D26" s="188" t="n"/>
      <c r="E26" s="188" t="inlineStr">
        <is>
          <t xml:space="preserve">О.у. п.13 6%
</t>
        </is>
      </c>
      <c r="F26" s="188" t="inlineStr">
        <is>
          <t>6% × 1.00 от п.1.3 и 2.1</t>
        </is>
      </c>
      <c r="G26" s="189" t="n">
        <f>ROUND((G23+G25)*0.06*1,2)</f>
        <v>12730.52</v>
      </c>
      <c r="I26" s="171" t="n"/>
    </row>
    <row r="27" ht="25.5" customHeight="1">
      <c r="A27" s="164" t="inlineStr">
        <is>
          <t>2.3</t>
        </is>
      </c>
      <c r="B27" s="165" t="inlineStr">
        <is>
          <t>Всего Прочие расходы:</t>
        </is>
      </c>
      <c r="C27" s="165" t="n"/>
      <c r="D27" s="165" t="n"/>
      <c r="E27" s="165" t="n"/>
      <c r="F27" s="165" t="inlineStr">
        <is>
          <t>Сумма от п.2.1-2.2</t>
        </is>
      </c>
      <c r="G27" s="187" t="n">
        <f>ROUND((SUM($G$25:$G$26)),2)</f>
        <v>49915.9</v>
      </c>
      <c r="I27" s="171" t="n"/>
    </row>
    <row r="28" ht="12.75" customHeight="1">
      <c r="A28" s="164" t="inlineStr">
        <is>
          <t>3</t>
        </is>
      </c>
      <c r="B28" s="165" t="inlineStr">
        <is>
          <t>Итого по смете:</t>
        </is>
      </c>
      <c r="C28" s="165" t="n"/>
      <c r="D28" s="165" t="n"/>
      <c r="E28" s="165" t="n"/>
      <c r="F28" s="165" t="n"/>
      <c r="G28" s="187" t="n">
        <f>ROUND(($G$23 + $G$27),2)</f>
        <v>224905.9</v>
      </c>
      <c r="I28" s="171" t="n"/>
    </row>
    <row r="29" ht="80.25" customHeight="1">
      <c r="A29" s="164" t="inlineStr">
        <is>
          <t>4</t>
        </is>
      </c>
      <c r="B29" s="188" t="inlineStr">
        <is>
          <t>Районная надбавка от полевых работ. Районный коэффициент к зар. плате 1.2 (Свободненский район ) и Надбавка при базировании работников в Амурской обл.</t>
        </is>
      </c>
      <c r="C29" s="188" t="n"/>
      <c r="D29" s="188" t="n"/>
      <c r="E29" s="188" t="inlineStr">
        <is>
          <t xml:space="preserve">п.8д О.у. Табл.3, п. 8е
</t>
        </is>
      </c>
      <c r="F29" s="188" t="inlineStr">
        <is>
          <t>Коэф - т 1+(0,1+0,15) от п.3</t>
        </is>
      </c>
      <c r="G29" s="189" t="n">
        <f>ROUND(G28*1.25,2)</f>
        <v>281132.38</v>
      </c>
      <c r="I29" s="190" t="n"/>
      <c r="K29" s="191" t="n"/>
    </row>
    <row r="30" ht="41.25" customHeight="1">
      <c r="A30" s="164" t="inlineStr">
        <is>
          <t>5</t>
        </is>
      </c>
      <c r="B30" s="188" t="inlineStr">
        <is>
          <t>Индекс на I квартал 2026 года на изыскательские работы к уровню цен 01.01.2001</t>
        </is>
      </c>
      <c r="C30" s="188" t="n"/>
      <c r="D30" s="188" t="n"/>
      <c r="E30" s="188" t="inlineStr">
        <is>
          <t>Минстрой России от 26.01.2026 № 3017-ИФ/09, приложение 5.</t>
        </is>
      </c>
      <c r="F30" s="188" t="inlineStr">
        <is>
          <t>Коэффициент 6,97 к итогу п.4</t>
        </is>
      </c>
      <c r="G30" s="189" t="n">
        <f>ROUND(G29*6.97,2)</f>
        <v>1959492.69</v>
      </c>
      <c r="I30" s="171" t="n"/>
    </row>
    <row r="31" ht="12.75" customHeight="1">
      <c r="A31" s="164" t="inlineStr">
        <is>
          <t>6</t>
        </is>
      </c>
      <c r="B31" s="165" t="inlineStr">
        <is>
          <t>Всего по смете:</t>
        </is>
      </c>
      <c r="C31" s="165" t="n"/>
      <c r="D31" s="165" t="n"/>
      <c r="E31" s="165" t="n"/>
      <c r="F31" s="165" t="inlineStr">
        <is>
          <t>Сумма от п.5</t>
        </is>
      </c>
      <c r="G31" s="187" t="n">
        <f>ROUND((G30),2)</f>
        <v>1959492.69</v>
      </c>
    </row>
    <row r="32" ht="43.5" customHeight="1">
      <c r="A32" s="164" t="inlineStr">
        <is>
          <t>7</t>
        </is>
      </c>
      <c r="B32" s="165" t="inlineStr">
        <is>
          <t>Всего по смете в 2000 г.:</t>
        </is>
      </c>
      <c r="C32" s="165" t="n"/>
      <c r="D32" s="165" t="n"/>
      <c r="E32" s="165" t="inlineStr">
        <is>
          <t>Письма Госстроя России от 04.01.2001 № АШ- 9/10, и от 07.10.1999 № АШ-3412/10</t>
        </is>
      </c>
      <c r="F32" s="165" t="n">
        <v>1.266</v>
      </c>
      <c r="G32" s="187" t="n">
        <f>ROUND(G29/F32,2)</f>
        <v>222063.49</v>
      </c>
      <c r="H32" s="190" t="n"/>
    </row>
    <row r="33" ht="17.25" customHeight="1">
      <c r="A33" s="192" t="n"/>
      <c r="B33" s="122" t="n"/>
      <c r="C33" s="122" t="n"/>
      <c r="D33" s="122" t="n"/>
      <c r="E33" s="122" t="n"/>
      <c r="F33" s="122" t="n"/>
      <c r="G33" s="193" t="n"/>
      <c r="H33" s="190" t="n"/>
    </row>
    <row r="34" ht="12" customHeight="1">
      <c r="A34" s="194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94" t="n"/>
      <c r="B35" s="194" t="n"/>
      <c r="C35" s="194" t="n"/>
      <c r="D35" s="194" t="n"/>
      <c r="E35" s="194" t="n"/>
      <c r="F35" s="194" t="n"/>
      <c r="G35" s="194" t="n"/>
      <c r="I35" s="195" t="n"/>
    </row>
    <row r="36" ht="12" customHeight="1">
      <c r="A36" s="194" t="n"/>
      <c r="B36" s="194" t="n"/>
      <c r="C36" s="194" t="n"/>
      <c r="D36" s="194" t="n"/>
      <c r="E36" s="194" t="n"/>
      <c r="F36" s="194" t="n"/>
      <c r="G36" s="194" t="n"/>
    </row>
    <row r="37" ht="12" customHeight="1">
      <c r="A37" s="194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6" t="n"/>
      <c r="I38" s="197" t="n"/>
    </row>
    <row r="40" ht="75" customHeight="1">
      <c r="A40" s="198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4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5"/>
    <col width="8.720000000000001" customWidth="1" min="6" max="6"/>
    <col width="9.140000000000001" customWidth="1" min="7" max="7"/>
    <col width="3.72" customWidth="1" min="8" max="8"/>
    <col width="9.710000000000001" customWidth="1" min="9" max="9"/>
    <col width="9.140000000000001" customWidth="1" min="10" max="10"/>
    <col width="10.14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199" t="inlineStr">
        <is>
          <t>Сметный расчет № СР-2-26</t>
        </is>
      </c>
    </row>
    <row r="2" ht="15" customHeight="1">
      <c r="A2" s="199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199" t="inlineStr">
        <is>
          <t>Объект: 26-ВЛ 220 кВ Амурская - Шимановск-т с отпайкой на ПС Ледяная-т</t>
        </is>
      </c>
    </row>
    <row r="4">
      <c r="A4" s="200" t="inlineStr">
        <is>
          <t>Основание: Ф.579959-19.26-РД</t>
        </is>
      </c>
      <c r="B4" s="52" t="n"/>
      <c r="C4" s="52" t="n"/>
      <c r="D4" s="52" t="n"/>
      <c r="E4" s="52" t="n"/>
      <c r="F4" s="52" t="n"/>
      <c r="G4" s="52" t="n"/>
      <c r="H4" s="52" t="n"/>
      <c r="I4" s="52" t="n"/>
      <c r="J4" s="52" t="n"/>
      <c r="K4" s="52" t="n"/>
    </row>
    <row r="5" ht="25.5" customHeight="1">
      <c r="A5" s="201" t="inlineStr">
        <is>
          <t>№ п/п</t>
        </is>
      </c>
      <c r="B5" s="201" t="inlineStr">
        <is>
          <t>Наименование затрат</t>
        </is>
      </c>
      <c r="C5" s="202" t="n"/>
      <c r="D5" s="202" t="n"/>
      <c r="E5" s="202" t="n"/>
      <c r="F5" s="202" t="n"/>
      <c r="G5" s="202" t="n"/>
      <c r="H5" s="202" t="n"/>
      <c r="I5" s="203" t="n"/>
      <c r="J5" s="201" t="inlineStr">
        <is>
          <t>Ед. изм</t>
        </is>
      </c>
      <c r="K5" s="201" t="inlineStr">
        <is>
          <t>Затраты, руб.</t>
        </is>
      </c>
    </row>
    <row r="6" ht="15" customHeight="1">
      <c r="A6" s="204" t="inlineStr">
        <is>
          <t>Перевозка рабочих из г. Свободный к месту проведения работ</t>
        </is>
      </c>
      <c r="B6" s="202" t="n"/>
      <c r="C6" s="202" t="n"/>
      <c r="D6" s="202" t="n"/>
      <c r="E6" s="202" t="n"/>
      <c r="F6" s="202" t="n"/>
      <c r="G6" s="202" t="n"/>
      <c r="H6" s="202" t="n"/>
      <c r="I6" s="203" t="n"/>
      <c r="J6" s="205" t="n"/>
      <c r="K6" s="206" t="n"/>
    </row>
    <row r="7" ht="26.25" customHeight="1">
      <c r="A7" s="201" t="n">
        <v>1</v>
      </c>
      <c r="B7" s="207" t="inlineStr">
        <is>
          <t>Расстояние перевозки 
- по вдольтрассовым проездам</t>
        </is>
      </c>
      <c r="C7" s="202" t="n"/>
      <c r="D7" s="202" t="n"/>
      <c r="E7" s="202" t="n"/>
      <c r="F7" s="202" t="n"/>
      <c r="G7" s="202" t="n"/>
      <c r="H7" s="202" t="n"/>
      <c r="I7" s="203" t="n"/>
      <c r="J7" s="208" t="inlineStr">
        <is>
          <t>км</t>
        </is>
      </c>
      <c r="K7" s="209" t="n">
        <v>46</v>
      </c>
    </row>
    <row r="8" ht="17.25" customHeight="1">
      <c r="A8" s="201" t="n">
        <v>2</v>
      </c>
      <c r="B8" s="207" t="inlineStr">
        <is>
          <t>Количество перевозимых людей</t>
        </is>
      </c>
      <c r="C8" s="202" t="n"/>
      <c r="D8" s="202" t="n"/>
      <c r="E8" s="202" t="n"/>
      <c r="F8" s="202" t="n"/>
      <c r="G8" s="202" t="n"/>
      <c r="H8" s="202" t="n"/>
      <c r="I8" s="203" t="n"/>
      <c r="J8" s="208" t="inlineStr">
        <is>
          <t>чел.</t>
        </is>
      </c>
      <c r="K8" s="210" t="n">
        <f>9*4</f>
        <v>36</v>
      </c>
    </row>
    <row r="9" ht="17.25" customHeight="1">
      <c r="A9" s="201" t="n">
        <v>3</v>
      </c>
      <c r="B9" s="211" t="inlineStr">
        <is>
          <t xml:space="preserve">Продолжительность строительства </t>
        </is>
      </c>
      <c r="C9" s="202" t="n"/>
      <c r="D9" s="202" t="n"/>
      <c r="E9" s="202" t="n"/>
      <c r="F9" s="202" t="n"/>
      <c r="G9" s="202" t="n"/>
      <c r="H9" s="202" t="n"/>
      <c r="I9" s="203" t="n"/>
      <c r="J9" s="208" t="inlineStr">
        <is>
          <t>дней</t>
        </is>
      </c>
      <c r="K9" s="210" t="n">
        <f>30*3</f>
        <v>90</v>
      </c>
    </row>
    <row r="10" ht="17.25" customHeight="1">
      <c r="A10" s="201" t="n">
        <v>4</v>
      </c>
      <c r="B10" s="207" t="inlineStr">
        <is>
          <t>Частота перевозки</t>
        </is>
      </c>
      <c r="C10" s="202" t="n"/>
      <c r="D10" s="202" t="n"/>
      <c r="E10" s="202" t="n"/>
      <c r="F10" s="202" t="n"/>
      <c r="G10" s="202" t="n"/>
      <c r="H10" s="202" t="n"/>
      <c r="I10" s="203" t="n"/>
      <c r="J10" s="208" t="inlineStr">
        <is>
          <t>раз/день</t>
        </is>
      </c>
      <c r="K10" s="210" t="n">
        <v>2</v>
      </c>
    </row>
    <row r="11" ht="17.25" customHeight="1">
      <c r="A11" s="201" t="n">
        <v>5</v>
      </c>
      <c r="B11" s="211" t="inlineStr">
        <is>
          <t xml:space="preserve">Пассажировместимость машины  </t>
        </is>
      </c>
      <c r="C11" s="202" t="n"/>
      <c r="D11" s="202" t="n"/>
      <c r="E11" s="202" t="n"/>
      <c r="F11" s="202" t="n"/>
      <c r="G11" s="202" t="n"/>
      <c r="H11" s="202" t="n"/>
      <c r="I11" s="203" t="n"/>
      <c r="J11" s="208" t="inlineStr">
        <is>
          <t>чел.</t>
        </is>
      </c>
      <c r="K11" s="212" t="n">
        <v>20</v>
      </c>
    </row>
    <row r="12" ht="17.25" customHeight="1">
      <c r="A12" s="201" t="n">
        <v>6</v>
      </c>
      <c r="B12" s="207" t="inlineStr">
        <is>
          <t>Скорость движения автомобиля (Раздел 4)</t>
        </is>
      </c>
      <c r="C12" s="202" t="n"/>
      <c r="D12" s="202" t="n"/>
      <c r="E12" s="202" t="n"/>
      <c r="F12" s="202" t="n"/>
      <c r="G12" s="202" t="n"/>
      <c r="H12" s="202" t="n"/>
      <c r="I12" s="203" t="n"/>
      <c r="J12" s="208" t="inlineStr">
        <is>
          <t>км/час</t>
        </is>
      </c>
      <c r="K12" s="210" t="n">
        <v>30</v>
      </c>
    </row>
    <row r="13" ht="17.25" customHeight="1">
      <c r="A13" s="201" t="n">
        <v>7</v>
      </c>
      <c r="B13" s="207" t="inlineStr">
        <is>
          <t xml:space="preserve">Количество необходимых машин </t>
        </is>
      </c>
      <c r="C13" s="202" t="n"/>
      <c r="D13" s="202" t="n"/>
      <c r="E13" s="202" t="n"/>
      <c r="F13" s="202" t="n"/>
      <c r="G13" s="202" t="n"/>
      <c r="H13" s="202" t="n"/>
      <c r="I13" s="203" t="n"/>
      <c r="J13" s="208" t="inlineStr">
        <is>
          <t>шт.</t>
        </is>
      </c>
      <c r="K13" s="210" t="n">
        <f>ROUNDUP(K8/K11,0)</f>
        <v>2</v>
      </c>
    </row>
    <row r="14" ht="46.5" customHeight="1">
      <c r="A14" s="201" t="n">
        <v>8</v>
      </c>
      <c r="B14" s="207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02" t="n"/>
      <c r="D14" s="202" t="n"/>
      <c r="E14" s="202" t="n"/>
      <c r="F14" s="202" t="n"/>
      <c r="G14" s="202" t="n"/>
      <c r="H14" s="202" t="n"/>
      <c r="I14" s="203" t="n"/>
      <c r="J14" s="208" t="inlineStr">
        <is>
          <t>руб.</t>
        </is>
      </c>
      <c r="K14" s="213" t="n">
        <v>71.59999999999999</v>
      </c>
      <c r="Q14" s="214" t="inlineStr">
        <is>
          <t xml:space="preserve">  </t>
        </is>
      </c>
    </row>
    <row r="15" ht="32.25" customHeight="1">
      <c r="A15" s="201" t="n">
        <v>9</v>
      </c>
      <c r="B15" s="215" t="inlineStr">
        <is>
          <t>ИТОГО, Затраты на доставку рабочих на объект и обратно. В ценах 01.01.2000 г.</t>
        </is>
      </c>
      <c r="C15" s="202" t="n"/>
      <c r="D15" s="202" t="n"/>
      <c r="E15" s="202" t="n"/>
      <c r="F15" s="202" t="n"/>
      <c r="G15" s="202" t="n"/>
      <c r="H15" s="202" t="n"/>
      <c r="I15" s="203" t="n"/>
      <c r="J15" s="208" t="inlineStr">
        <is>
          <t>руб.</t>
        </is>
      </c>
      <c r="K15" s="216" t="n">
        <f>K18</f>
        <v>39523.2</v>
      </c>
    </row>
    <row r="16" ht="18.75" customHeight="1">
      <c r="A16" s="205" t="n">
        <v>10</v>
      </c>
      <c r="B16" s="217" t="inlineStr">
        <is>
          <t>ИТОГО, Затраты на доставку рабочих на объект и обратно. В ценах I кв. 2026 г.</t>
        </is>
      </c>
      <c r="C16" s="202" t="n"/>
      <c r="D16" s="202" t="n"/>
      <c r="E16" s="202" t="n"/>
      <c r="F16" s="202" t="n"/>
      <c r="G16" s="202" t="n"/>
      <c r="H16" s="202" t="n"/>
      <c r="I16" s="203" t="n"/>
      <c r="J16" s="208" t="inlineStr">
        <is>
          <t>руб.</t>
        </is>
      </c>
      <c r="K16" s="216" t="n">
        <f>F20</f>
        <v>555300.96</v>
      </c>
    </row>
    <row r="17" ht="22.5" customHeight="1">
      <c r="A17" s="218" t="inlineStr">
        <is>
          <t xml:space="preserve">1. Перевозка рабочих </t>
        </is>
      </c>
      <c r="B17" s="219" t="n"/>
      <c r="C17" s="219" t="n"/>
      <c r="D17" s="219" t="n"/>
      <c r="E17" s="219" t="n"/>
      <c r="F17" s="219" t="n"/>
      <c r="G17" s="219" t="n"/>
      <c r="H17" s="219" t="n"/>
      <c r="I17" s="219" t="n"/>
      <c r="J17" s="219" t="n"/>
      <c r="K17" s="219" t="n"/>
    </row>
    <row r="18" ht="15" customHeight="1">
      <c r="A18" s="220" t="n">
        <f>K7</f>
        <v>46</v>
      </c>
      <c r="B18" s="221" t="inlineStr">
        <is>
          <t>х</t>
        </is>
      </c>
      <c r="C18" s="222" t="n">
        <f>K9</f>
        <v>90</v>
      </c>
      <c r="D18" s="221" t="inlineStr">
        <is>
          <t>х</t>
        </is>
      </c>
      <c r="E18" s="222" t="n">
        <f>K10</f>
        <v>2</v>
      </c>
      <c r="F18" s="222" t="inlineStr">
        <is>
          <t>х</t>
        </is>
      </c>
      <c r="G18" s="222" t="n">
        <f>K13</f>
        <v>2</v>
      </c>
      <c r="H18" s="221" t="inlineStr">
        <is>
          <t>х</t>
        </is>
      </c>
      <c r="I18" s="220" t="n">
        <f>K14</f>
        <v>71.6</v>
      </c>
      <c r="J18" s="223" t="inlineStr">
        <is>
          <t>=</t>
        </is>
      </c>
      <c r="K18" s="224" t="n">
        <f>ROUND(A18*C18*E18*I18*G18/D19,2)</f>
        <v>39523.2</v>
      </c>
    </row>
    <row r="19" ht="15" customHeight="1">
      <c r="A19" s="225" t="n"/>
      <c r="B19" s="225" t="n"/>
      <c r="C19" s="225" t="n"/>
      <c r="D19" s="226" t="n">
        <f>K12</f>
        <v>30</v>
      </c>
      <c r="E19" s="225" t="n"/>
      <c r="F19" s="225" t="n"/>
      <c r="G19" s="225" t="n"/>
      <c r="H19" s="225" t="n"/>
      <c r="I19" s="225" t="n"/>
    </row>
    <row r="20" ht="16.5" customHeight="1">
      <c r="A20" s="227" t="n">
        <f>K18</f>
        <v>39523.2</v>
      </c>
      <c r="C20" s="223" t="inlineStr">
        <is>
          <t>х</t>
        </is>
      </c>
      <c r="D20" s="223" t="n">
        <f>K21</f>
        <v>14.05</v>
      </c>
      <c r="E20" s="223" t="inlineStr">
        <is>
          <t>=</t>
        </is>
      </c>
      <c r="F20" s="224" t="n">
        <f>ROUND(A20*D20,2)</f>
        <v>555300.96</v>
      </c>
      <c r="G20" s="228" t="inlineStr">
        <is>
          <t>руб. в текущих ценах</t>
        </is>
      </c>
      <c r="J20" s="229" t="n"/>
      <c r="K20" s="225" t="n"/>
    </row>
    <row r="21" ht="18.75" customHeight="1">
      <c r="A21" s="230" t="inlineStr">
        <is>
          <t>Минстрой России от 24.02.2026 № 9491-ИФ/09, приложение 4. Индекс 14,05.</t>
        </is>
      </c>
      <c r="J21" s="231" t="inlineStr">
        <is>
          <t>К=</t>
        </is>
      </c>
      <c r="K21" s="231" t="n">
        <v>14.05</v>
      </c>
    </row>
    <row r="22" ht="26.25" customHeight="1">
      <c r="A22" s="232" t="inlineStr">
        <is>
          <t>Составил:</t>
        </is>
      </c>
      <c r="B22" s="233" t="n"/>
      <c r="C22" s="160" t="n"/>
      <c r="D22" s="160" t="n"/>
      <c r="E22" s="232" t="inlineStr">
        <is>
          <t>Григорова И. А.</t>
        </is>
      </c>
      <c r="G22" s="234" t="n"/>
      <c r="H22" s="235" t="n"/>
      <c r="I22" s="235" t="n"/>
      <c r="J22" s="235" t="n"/>
      <c r="K22" s="235" t="n"/>
    </row>
    <row r="23" ht="15" customHeight="1">
      <c r="A23" s="232" t="n"/>
      <c r="E23" s="232" t="n"/>
    </row>
    <row r="24" ht="9.75" customHeight="1">
      <c r="A24" s="232" t="n"/>
      <c r="E24" s="232" t="n"/>
    </row>
    <row r="25" ht="18" customHeight="1">
      <c r="A25" s="232" t="inlineStr">
        <is>
          <t>Проверил:</t>
        </is>
      </c>
      <c r="B25" s="233" t="n"/>
      <c r="C25" s="160" t="n"/>
      <c r="D25" s="160" t="n"/>
      <c r="E25" s="232" t="inlineStr">
        <is>
          <t>Черкасов А. В.</t>
        </is>
      </c>
    </row>
    <row r="27" ht="75" customHeight="1">
      <c r="A27" s="198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5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4.29" customWidth="1" min="2" max="2"/>
    <col width="8.43" customWidth="1" min="3" max="3"/>
    <col width="14.57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6" t="inlineStr">
        <is>
          <t>Сметный расчет № СР-3-26</t>
        </is>
      </c>
      <c r="E1" s="237" t="n"/>
    </row>
    <row r="2" ht="15.75" customHeight="1">
      <c r="B2" s="236" t="inlineStr">
        <is>
          <t xml:space="preserve">Затраты, связанные с командированием рабочих </t>
        </is>
      </c>
      <c r="E2" s="237" t="n"/>
    </row>
    <row r="3" ht="15.75" customHeight="1">
      <c r="A3" s="236" t="n"/>
      <c r="C3" s="238" t="n"/>
    </row>
    <row r="4" ht="15.75" customHeight="1">
      <c r="A4" s="236" t="inlineStr">
        <is>
          <t>Объект: 26-ВЛ 220 кВ Амурская - Шимановск-т с отпайкой на ПС Ледяная-т</t>
        </is>
      </c>
    </row>
    <row r="5" ht="15.75" customHeight="1">
      <c r="A5" s="239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40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41" t="n"/>
    </row>
    <row r="7" ht="15" customHeight="1">
      <c r="A7" s="242" t="n"/>
      <c r="B7" s="243" t="n"/>
      <c r="C7" s="244" t="n"/>
      <c r="D7" s="244" t="n"/>
    </row>
    <row r="8">
      <c r="A8" s="245" t="inlineStr">
        <is>
          <t>Основание: Ф.579959-19.26-РД</t>
        </is>
      </c>
    </row>
    <row r="9" ht="28.5" customHeight="1">
      <c r="A9" s="246" t="inlineStr">
        <is>
          <t>№ п/п</t>
        </is>
      </c>
      <c r="B9" s="247" t="inlineStr">
        <is>
          <t>Наименование затрат</t>
        </is>
      </c>
      <c r="C9" s="247" t="inlineStr">
        <is>
          <t>ед.изм.</t>
        </is>
      </c>
      <c r="D9" s="246" t="inlineStr">
        <is>
          <t>Кол-во / Стоимость</t>
        </is>
      </c>
    </row>
    <row r="10" ht="15" customHeight="1">
      <c r="A10" s="247" t="n">
        <v>1</v>
      </c>
      <c r="B10" s="248" t="inlineStr">
        <is>
          <t>Исходные данные:</t>
        </is>
      </c>
      <c r="C10" s="202" t="n"/>
      <c r="D10" s="203" t="n"/>
    </row>
    <row r="11" ht="30" customHeight="1">
      <c r="A11" s="249" t="inlineStr">
        <is>
          <t>1.1</t>
        </is>
      </c>
      <c r="B11" s="250" t="inlineStr">
        <is>
          <t>Продолжительность строительства</t>
        </is>
      </c>
      <c r="C11" s="251" t="inlineStr">
        <is>
          <t>сут.</t>
        </is>
      </c>
      <c r="D11" s="252" t="n">
        <f>30*3</f>
        <v>90</v>
      </c>
    </row>
    <row r="12" ht="30" customHeight="1">
      <c r="A12" s="249" t="inlineStr">
        <is>
          <t>1.2</t>
        </is>
      </c>
      <c r="B12" s="250" t="inlineStr">
        <is>
          <t>Численность рабочих</t>
        </is>
      </c>
      <c r="C12" s="251" t="inlineStr">
        <is>
          <t>чел.</t>
        </is>
      </c>
      <c r="D12" s="251" t="n">
        <f>9*4</f>
        <v>36</v>
      </c>
    </row>
    <row r="13" ht="30" customHeight="1">
      <c r="A13" s="249" t="inlineStr">
        <is>
          <t>1.3</t>
        </is>
      </c>
      <c r="B13" s="250" t="inlineStr">
        <is>
          <t>Пункт базировки г. Свободный</t>
        </is>
      </c>
      <c r="C13" s="253" t="n"/>
      <c r="D13" s="253" t="n"/>
    </row>
    <row r="14" ht="15" customHeight="1">
      <c r="A14" s="249" t="inlineStr">
        <is>
          <t>1.4</t>
        </is>
      </c>
      <c r="B14" s="250" t="inlineStr">
        <is>
          <t>Автомобильная перевозки</t>
        </is>
      </c>
      <c r="C14" s="254" t="inlineStr">
        <is>
          <t>км.</t>
        </is>
      </c>
      <c r="D14" s="251" t="n">
        <v>760</v>
      </c>
    </row>
    <row r="15" ht="15" customHeight="1">
      <c r="A15" s="247" t="n">
        <v>2</v>
      </c>
      <c r="B15" s="248" t="inlineStr">
        <is>
          <t>Расчет суточных и проживания:</t>
        </is>
      </c>
      <c r="C15" s="202" t="n"/>
      <c r="D15" s="203" t="n"/>
    </row>
    <row r="16" ht="51" customHeight="1">
      <c r="A16" s="249" t="inlineStr">
        <is>
          <t>2.1</t>
        </is>
      </c>
      <c r="B16" s="255" t="inlineStr">
        <is>
          <t>Суточные по исходной ставке: 100 руб. × 90 суток × 36 чел.</t>
        </is>
      </c>
      <c r="C16" s="251" t="inlineStr">
        <is>
          <t>руб.</t>
        </is>
      </c>
      <c r="D16" s="256" t="n">
        <f>ROUND(D11*D12*100,2)</f>
        <v>324000</v>
      </c>
    </row>
    <row r="17" ht="66" customHeight="1">
      <c r="A17" s="249" t="inlineStr">
        <is>
          <t>2.2</t>
        </is>
      </c>
      <c r="B17" s="255" t="inlineStr">
        <is>
          <t>Проживание по исходной ставке: 550 руб. × 90 суток × 36 чел.</t>
        </is>
      </c>
      <c r="C17" s="251" t="inlineStr">
        <is>
          <t>руб.</t>
        </is>
      </c>
      <c r="D17" s="256" t="n">
        <f>ROUND(D11*D12*550,2)</f>
        <v>1782000</v>
      </c>
    </row>
    <row r="18" ht="15" customHeight="1">
      <c r="A18" s="257" t="inlineStr">
        <is>
          <t>3</t>
        </is>
      </c>
      <c r="B18" s="258" t="inlineStr">
        <is>
          <t>Расчет затрат на проезд работников до места расположения  г. Свободный:</t>
        </is>
      </c>
      <c r="C18" s="202" t="n"/>
      <c r="D18" s="203" t="n"/>
    </row>
    <row r="19" ht="15" customHeight="1">
      <c r="A19" s="259" t="inlineStr">
        <is>
          <t xml:space="preserve">            Автомобильные перевозки от г. Хабаровск - г. Свободный</t>
        </is>
      </c>
      <c r="B19" s="202" t="n"/>
      <c r="C19" s="202" t="n"/>
      <c r="D19" s="203" t="n"/>
    </row>
    <row r="20" ht="60" customHeight="1">
      <c r="A20" s="249" t="inlineStr">
        <is>
          <t>3.1</t>
        </is>
      </c>
      <c r="B20" s="250" t="inlineStr">
        <is>
          <t>Время в пути в одном направлении 760км/51 км/час (скорость  движения вахтового автобуса доставки, взята применительно по прил. № 6,  Методика 318/пр от 15.06.2020 г.)</t>
        </is>
      </c>
      <c r="C20" s="251" t="inlineStr">
        <is>
          <t>час</t>
        </is>
      </c>
      <c r="D20" s="256" t="n">
        <f>D14/51</f>
        <v>14.9019607843137</v>
      </c>
    </row>
    <row r="21" ht="15" customHeight="1">
      <c r="A21" s="249" t="inlineStr">
        <is>
          <t>3.2</t>
        </is>
      </c>
      <c r="B21" s="250" t="inlineStr">
        <is>
          <t>Стоимость 1 маш.- часа автобуса (ФСЭМ-91.13.03-508)</t>
        </is>
      </c>
      <c r="C21" s="251" t="inlineStr">
        <is>
          <t>руб/час</t>
        </is>
      </c>
      <c r="D21" s="256" t="n">
        <v>71.59999999999999</v>
      </c>
    </row>
    <row r="22" ht="15" customHeight="1">
      <c r="A22" s="249" t="inlineStr">
        <is>
          <t>3.3</t>
        </is>
      </c>
      <c r="B22" s="250" t="inlineStr">
        <is>
          <t>Количество автобусов</t>
        </is>
      </c>
      <c r="C22" s="251" t="inlineStr">
        <is>
          <t>шт</t>
        </is>
      </c>
      <c r="D22" s="260" t="n">
        <f>ROUNDUP(D12/20,0)</f>
        <v>2</v>
      </c>
    </row>
    <row r="23" ht="93.75" customHeight="1">
      <c r="A23" s="249" t="inlineStr">
        <is>
          <t>3.4</t>
        </is>
      </c>
      <c r="B23" s="250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1" t="inlineStr">
        <is>
          <t>К</t>
        </is>
      </c>
      <c r="D23" s="280" t="n">
        <v>1.035</v>
      </c>
    </row>
    <row r="24" ht="45" customHeight="1">
      <c r="A24" s="249" t="n"/>
      <c r="B24" s="255" t="inlineStr">
        <is>
          <t>Проезд в базисных ценах 01.01.2000: (760 / 51) ч × 71.6 руб./ч × 2 авт. × 2 × 1.035.</t>
        </is>
      </c>
      <c r="C24" s="251" t="inlineStr">
        <is>
          <t>руб.</t>
        </is>
      </c>
      <c r="D24" s="256" t="n">
        <f>ROUND(D20*D21*D22*2*D23,2)</f>
        <v>4417.3</v>
      </c>
    </row>
    <row r="25" ht="42.75" customHeight="1">
      <c r="A25" s="249" t="n"/>
      <c r="B25" s="262" t="inlineStr">
        <is>
          <t>Проезд в текущих ценах I кв. 2026: индекс 14,05. Минстрой России от 24.02.2026 № 9491-ИФ/09.</t>
        </is>
      </c>
      <c r="C25" s="247" t="inlineStr">
        <is>
          <t>руб.</t>
        </is>
      </c>
      <c r="D25" s="263" t="n">
        <f>ROUND(D20*D21*D22*2*D23*E25,2)</f>
        <v>62063.05</v>
      </c>
      <c r="E25" s="214" t="n">
        <v>14.05</v>
      </c>
    </row>
    <row r="26" ht="15" customHeight="1">
      <c r="A26" s="251" t="n"/>
      <c r="B26" s="264" t="inlineStr">
        <is>
          <t>Итого в текущих ценах без НДС</t>
        </is>
      </c>
      <c r="C26" s="247" t="inlineStr">
        <is>
          <t>руб.</t>
        </is>
      </c>
      <c r="D26" s="263" t="n">
        <f>ROUND(D16+D17+D25,2)</f>
        <v>2168063.05</v>
      </c>
    </row>
    <row r="27" ht="60" customHeight="1">
      <c r="A27" s="251" t="n"/>
      <c r="B27" s="265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6" t="inlineStr">
        <is>
          <t>руб.</t>
        </is>
      </c>
      <c r="D27" s="267" t="n">
        <f>ROUND(D26/E25,2)</f>
        <v>154310.54</v>
      </c>
    </row>
    <row r="29" ht="15.75" customHeight="1">
      <c r="B29" s="268" t="inlineStr">
        <is>
          <t xml:space="preserve">Составил:                    </t>
        </is>
      </c>
      <c r="C29" s="268" t="inlineStr">
        <is>
          <t>Григорова И. А.</t>
        </is>
      </c>
      <c r="D29" s="268" t="n"/>
    </row>
    <row r="30" ht="15.75" customHeight="1">
      <c r="B30" s="269" t="n"/>
      <c r="C30" s="268" t="n"/>
      <c r="D30" s="268" t="n"/>
    </row>
    <row r="31" ht="15.75" customHeight="1">
      <c r="B31" s="268" t="inlineStr">
        <is>
          <t>Проверил:</t>
        </is>
      </c>
      <c r="C31" s="268" t="inlineStr">
        <is>
          <t>Черкасов А. В.</t>
        </is>
      </c>
      <c r="D31" s="268" t="n"/>
    </row>
    <row r="33" ht="75" customHeight="1">
      <c r="A33" s="198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2026-09-17T21:43:08Z</dcterms:created>
  <dcterms:modified xmlns:dcterms="http://purl.org/dc/terms/" xmlns:xsi="http://www.w3.org/2001/XMLSchema-instance" xsi:type="dcterms:W3CDTF">2026-09-17T21:55:29Z</dcterms:modified>
</cp:coreProperties>
</file>