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30-01" sheetId="3" state="visible" r:id="rId3"/>
    <sheet xmlns:r="http://schemas.openxmlformats.org/officeDocument/2006/relationships" name="02-30-02" sheetId="4" state="visible" r:id="rId4"/>
    <sheet xmlns:r="http://schemas.openxmlformats.org/officeDocument/2006/relationships" name="02-30-03" sheetId="5" state="visible" r:id="rId5"/>
    <sheet xmlns:r="http://schemas.openxmlformats.org/officeDocument/2006/relationships" name="02-30-04" sheetId="6" state="visible" r:id="rId6"/>
    <sheet xmlns:r="http://schemas.openxmlformats.org/officeDocument/2006/relationships" name="02-30-05" sheetId="7" state="visible" r:id="rId7"/>
    <sheet xmlns:r="http://schemas.openxmlformats.org/officeDocument/2006/relationships" name="02-30-06" sheetId="8" state="visible" r:id="rId8"/>
    <sheet xmlns:r="http://schemas.openxmlformats.org/officeDocument/2006/relationships" name="02-30-07" sheetId="9" state="visible" r:id="rId9"/>
    <sheet xmlns:r="http://schemas.openxmlformats.org/officeDocument/2006/relationships" name="02-30-08" sheetId="10" state="visible" r:id="rId10"/>
    <sheet xmlns:r="http://schemas.openxmlformats.org/officeDocument/2006/relationships" name="02-30-09" sheetId="11" state="visible" r:id="rId11"/>
    <sheet xmlns:r="http://schemas.openxmlformats.org/officeDocument/2006/relationships" name="02-30-10" sheetId="12" state="visible" r:id="rId12"/>
    <sheet xmlns:r="http://schemas.openxmlformats.org/officeDocument/2006/relationships" name="02-30-11" sheetId="13" state="visible" r:id="rId13"/>
    <sheet xmlns:r="http://schemas.openxmlformats.org/officeDocument/2006/relationships" name="02-30-12" sheetId="14" state="visible" r:id="rId14"/>
    <sheet xmlns:r="http://schemas.openxmlformats.org/officeDocument/2006/relationships" name="02-30-13" sheetId="15" state="visible" r:id="rId15"/>
    <sheet xmlns:r="http://schemas.openxmlformats.org/officeDocument/2006/relationships" name="02-30-14" sheetId="16" state="visible" r:id="rId16"/>
    <sheet xmlns:r="http://schemas.openxmlformats.org/officeDocument/2006/relationships" name="02-30-15" sheetId="17" state="visible" r:id="rId17"/>
    <sheet xmlns:r="http://schemas.openxmlformats.org/officeDocument/2006/relationships" name="02-30-16" sheetId="18" state="visible" r:id="rId18"/>
    <sheet xmlns:r="http://schemas.openxmlformats.org/officeDocument/2006/relationships" name="02-30-17" sheetId="19" state="visible" r:id="rId19"/>
    <sheet xmlns:r="http://schemas.openxmlformats.org/officeDocument/2006/relationships" name="02-30-18" sheetId="20" state="visible" r:id="rId20"/>
    <sheet xmlns:r="http://schemas.openxmlformats.org/officeDocument/2006/relationships" name="02-30-19" sheetId="21" state="visible" r:id="rId21"/>
    <sheet xmlns:r="http://schemas.openxmlformats.org/officeDocument/2006/relationships" name="02-30-20" sheetId="22" state="visible" r:id="rId22"/>
    <sheet xmlns:r="http://schemas.openxmlformats.org/officeDocument/2006/relationships" name="СР-1" sheetId="23" state="visible" r:id="rId23"/>
    <sheet xmlns:r="http://schemas.openxmlformats.org/officeDocument/2006/relationships" name="СР-2" sheetId="24" state="visible" r:id="rId24"/>
    <sheet xmlns:r="http://schemas.openxmlformats.org/officeDocument/2006/relationships" name="СР-3" sheetId="25" state="visible" r:id="rId25"/>
  </sheets>
  <definedNames>
    <definedName name="_xlnm.Print_Titles" localSheetId="0">'ОСРб'!$13:$18</definedName>
    <definedName name="_xlnm.Print_Titles" localSheetId="1">'ОСРт'!$13:$18</definedName>
    <definedName name="_xlnm.Print_Area" localSheetId="2">'02-30-01'!$A$1:$N$189</definedName>
    <definedName name="_xlnm.Print_Area" localSheetId="3">'02-30-02'!$A$1:$N$117</definedName>
    <definedName name="_xlnm.Print_Area" localSheetId="4">'02-30-03'!$A$1:$N$189</definedName>
    <definedName name="_xlnm.Print_Area" localSheetId="5">'02-30-04'!$A$1:$N$117</definedName>
    <definedName name="_xlnm.Print_Area" localSheetId="6">'02-30-05'!$A$1:$N$213</definedName>
    <definedName name="_xlnm.Print_Area" localSheetId="7">'02-30-06'!$A$1:$N$144</definedName>
    <definedName name="_xlnm.Print_Area" localSheetId="8">'02-30-07'!$A$1:$N$189</definedName>
    <definedName name="_xlnm.Print_Area" localSheetId="9">'02-30-08'!$A$1:$N$117</definedName>
    <definedName name="_xlnm.Print_Area" localSheetId="10">'02-30-09'!$A$1:$N$205</definedName>
    <definedName name="_xlnm.Print_Area" localSheetId="11">'02-30-10'!$A$1:$N$135</definedName>
    <definedName name="_xlnm.Print_Area" localSheetId="12">'02-30-11'!$A$1:$N$213</definedName>
    <definedName name="_xlnm.Print_Area" localSheetId="13">'02-30-12'!$A$1:$N$144</definedName>
    <definedName name="_xlnm.Print_Area" localSheetId="14">'02-30-13'!$A$1:$N$205</definedName>
    <definedName name="_xlnm.Print_Area" localSheetId="15">'02-30-14'!$A$1:$N$135</definedName>
    <definedName name="_xlnm.Print_Area" localSheetId="16">'02-30-15'!$A$1:$N$213</definedName>
    <definedName name="_xlnm.Print_Area" localSheetId="17">'02-30-16'!$A$1:$N$144</definedName>
    <definedName name="_xlnm.Print_Area" localSheetId="18">'02-30-17'!$A$1:$N$205</definedName>
    <definedName name="_xlnm.Print_Area" localSheetId="19">'02-30-18'!$A$1:$N$135</definedName>
    <definedName name="_xlnm.Print_Area" localSheetId="20">'02-30-19'!$A$1:$N$205</definedName>
    <definedName name="_xlnm.Print_Area" localSheetId="21">'02-30-20'!$A$1:$N$135</definedName>
    <definedName name="_xlnm.Print_Area" localSheetId="22">'СР-1'!$A$1:$G$38</definedName>
    <definedName name="_xlnm.Print_Area" localSheetId="23">'СР-2'!$A$1:$K$26</definedName>
    <definedName name="_xlnm.Print_Area" localSheetId="24">'СР-3'!$A$1:$D$32</definedName>
  </definedNames>
  <calcPr calcId="124519" fullCalcOnLoad="1"/>
</workbook>
</file>

<file path=xl/styles.xml><?xml version="1.0" encoding="utf-8"?>
<styleSheet xmlns="http://schemas.openxmlformats.org/spreadsheetml/2006/main">
  <numFmts count="11">
    <numFmt numFmtId="164" formatCode="##0.00"/>
    <numFmt numFmtId="165" formatCode="###\ ##0.00"/>
    <numFmt numFmtId="166" formatCode="dd\.mm\.yyyy"/>
    <numFmt numFmtId="167" formatCode="###\ ###\ ###\ ##0.00"/>
    <numFmt numFmtId="168" formatCode="#,##0.00#####"/>
    <numFmt numFmtId="169" formatCode="0.0"/>
    <numFmt numFmtId="170" formatCode="#,##0.0"/>
    <numFmt numFmtId="171" formatCode="0.00000"/>
    <numFmt numFmtId="172" formatCode="0.0000"/>
    <numFmt numFmtId="173" formatCode="0.000"/>
    <numFmt numFmtId="174" formatCode="#,##0.000"/>
  </numFmts>
  <fonts count="27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sz val="9"/>
      <u val="single"/>
    </font>
    <font>
      <name val="Arial"/>
      <charset val="1"/>
      <family val="0"/>
      <sz val="10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sz val="10"/>
    </font>
    <font>
      <name val="Calibri"/>
      <charset val="204"/>
      <family val="2"/>
      <color theme="1"/>
      <sz val="11"/>
    </font>
    <font>
      <name val="Times New Roman"/>
      <charset val="204"/>
      <family val="1"/>
      <i val="1"/>
      <sz val="10"/>
    </font>
    <font>
      <name val="Times New Roman"/>
      <charset val="204"/>
      <family val="1"/>
      <color theme="1"/>
      <sz val="10"/>
      <u val="single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i val="1"/>
      <color theme="1"/>
      <sz val="11"/>
    </font>
    <font>
      <name val="Times New Roman"/>
      <charset val="204"/>
      <family val="1"/>
      <sz val="12"/>
    </font>
    <font>
      <name val="Calibri"/>
      <charset val="204"/>
      <family val="2"/>
      <color theme="1"/>
      <sz val="12"/>
    </font>
  </fonts>
  <fills count="2">
    <fill>
      <patternFill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 style="thin">
        <color rgb="FFC0C0C0"/>
      </top>
      <bottom style="thin">
        <color rgb="FFC0C0C0"/>
      </bottom>
      <diagonal/>
    </border>
    <border>
      <left style="thin"/>
      <right style="thin"/>
      <top/>
      <bottom style="thin">
        <color rgb="FFC0C0C0"/>
      </bottom>
      <diagonal/>
    </border>
    <border>
      <left style="thin"/>
      <right style="thin"/>
      <top/>
      <bottom style="thin"/>
      <diagonal/>
    </border>
    <border>
      <left/>
      <right/>
      <top/>
      <bottom style="thin">
        <color indexed="8"/>
      </bottom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1" fillId="0" borderId="0"/>
  </cellStyleXfs>
  <cellXfs count="283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 readingOrder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 readingOrder="1"/>
    </xf>
    <xf numFmtId="0" fontId="2" fillId="0" borderId="0" applyAlignment="1" pivotButton="0" quotePrefix="0" xfId="0">
      <alignment horizontal="left" wrapText="1" readingOrder="1"/>
    </xf>
    <xf numFmtId="0" fontId="2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wrapText="1"/>
    </xf>
    <xf numFmtId="2" fontId="2" fillId="0" borderId="1" applyAlignment="1" pivotButton="0" quotePrefix="0" xfId="0">
      <alignment wrapText="1" readingOrder="1"/>
    </xf>
    <xf numFmtId="2" fontId="2" fillId="0" borderId="1" applyAlignment="1" pivotButton="0" quotePrefix="0" xfId="0">
      <alignment horizontal="left" wrapText="1" readingOrder="1"/>
    </xf>
    <xf numFmtId="14" fontId="2" fillId="0" borderId="1" applyAlignment="1" pivotButton="0" quotePrefix="0" xfId="0">
      <alignment horizontal="left" wrapText="1" readingOrder="1"/>
    </xf>
    <xf numFmtId="0" fontId="2" fillId="0" borderId="2" applyAlignment="1" pivotButton="0" quotePrefix="0" xfId="0">
      <alignment horizontal="center" vertical="center" wrapText="1"/>
    </xf>
    <xf numFmtId="0" fontId="1" fillId="0" borderId="5" pivotButton="0" quotePrefix="0" xfId="0"/>
    <xf numFmtId="0" fontId="1" fillId="0" borderId="6" pivotButton="0" quotePrefix="0" xfId="0"/>
    <xf numFmtId="0" fontId="1" fillId="0" borderId="7" pivotButton="0" quotePrefix="0" xfId="0"/>
    <xf numFmtId="0" fontId="1" fillId="0" borderId="8" pivotButton="0" quotePrefix="0" xfId="0"/>
    <xf numFmtId="0" fontId="1" fillId="0" borderId="9" pivotButton="0" quotePrefix="0" xfId="0"/>
    <xf numFmtId="0" fontId="1" fillId="0" borderId="11" pivotButton="0" quotePrefix="0" xfId="0"/>
    <xf numFmtId="0" fontId="1" fillId="0" borderId="12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left" vertical="top" shrinkToFit="1"/>
    </xf>
    <xf numFmtId="164" fontId="2" fillId="0" borderId="4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right" vertical="top" wrapText="1"/>
    </xf>
    <xf numFmtId="165" fontId="4" fillId="0" borderId="2" applyAlignment="1" pivotButton="0" quotePrefix="0" xfId="0">
      <alignment horizontal="left" vertical="top" shrinkToFit="1"/>
    </xf>
    <xf numFmtId="164" fontId="4" fillId="0" borderId="2" applyAlignment="1" pivotButton="0" quotePrefix="0" xfId="0">
      <alignment horizontal="left" vertical="top" shrinkToFit="1"/>
    </xf>
    <xf numFmtId="165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wrapText="1" indent="1"/>
    </xf>
    <xf numFmtId="0" fontId="5" fillId="0" borderId="1" applyAlignment="1" pivotButton="0" quotePrefix="0" xfId="0">
      <alignment horizontal="center" wrapText="1"/>
    </xf>
    <xf numFmtId="0" fontId="2" fillId="0" borderId="0" applyAlignment="1" pivotButton="0" quotePrefix="0" xfId="0">
      <alignment horizontal="right" vertical="top" wrapText="1" indent="1" readingOrder="1"/>
    </xf>
    <xf numFmtId="0" fontId="4" fillId="0" borderId="0" applyAlignment="1" pivotButton="0" quotePrefix="0" xfId="0">
      <alignment horizontal="right" vertical="top" wrapText="1" indent="1" readingOrder="1"/>
    </xf>
    <xf numFmtId="0" fontId="5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165" fontId="2" fillId="0" borderId="3" applyAlignment="1" pivotButton="0" quotePrefix="0" xfId="0">
      <alignment horizontal="left" vertical="top" shrinkToFit="1"/>
    </xf>
    <xf numFmtId="165" fontId="2" fillId="0" borderId="4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6" fontId="2" fillId="0" borderId="0" applyAlignment="1" pivotButton="0" quotePrefix="0" xfId="0">
      <alignment wrapText="1"/>
    </xf>
    <xf numFmtId="166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pivotButton="0" quotePrefix="0" xfId="0"/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0" applyAlignment="1" pivotButton="0" quotePrefix="0" xfId="0">
      <alignment horizontal="left"/>
    </xf>
    <xf numFmtId="0" fontId="2" fillId="0" borderId="7" applyAlignment="1" pivotButton="0" quotePrefix="0" xfId="0">
      <alignment horizontal="left" wrapText="1"/>
    </xf>
    <xf numFmtId="0" fontId="0" fillId="0" borderId="7" pivotButton="0" quotePrefix="0" xfId="0"/>
    <xf numFmtId="0" fontId="2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top" wrapText="1"/>
    </xf>
    <xf numFmtId="0" fontId="7" fillId="0" borderId="5" applyAlignment="1" pivotButton="0" quotePrefix="0" xfId="0">
      <alignment horizontal="center" vertical="top" wrapText="1"/>
    </xf>
    <xf numFmtId="0" fontId="0" fillId="0" borderId="5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0" fontId="2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7" fontId="2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4" fontId="4" fillId="0" borderId="1" applyAlignment="1" pivotButton="0" quotePrefix="0" xfId="0">
      <alignment wrapText="1"/>
    </xf>
    <xf numFmtId="167" fontId="4" fillId="0" borderId="1" applyAlignment="1" pivotButton="0" quotePrefix="0" xfId="0">
      <alignment horizontal="right"/>
    </xf>
    <xf numFmtId="4" fontId="2" fillId="0" borderId="1" applyAlignment="1" pivotButton="0" quotePrefix="0" xfId="0">
      <alignment horizontal="left" indent="1"/>
    </xf>
    <xf numFmtId="0" fontId="9" fillId="0" borderId="0" applyAlignment="1" pivotButton="0" quotePrefix="0" xfId="0">
      <alignment horizontal="left"/>
    </xf>
    <xf numFmtId="168" fontId="2" fillId="0" borderId="7" applyAlignment="1" pivotButton="0" quotePrefix="0" xfId="0">
      <alignment horizontal="center"/>
    </xf>
    <xf numFmtId="49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7" fontId="2" fillId="0" borderId="1" applyAlignment="1" pivotButton="0" quotePrefix="0" xfId="0">
      <alignment horizontal="right" wrapText="1"/>
    </xf>
    <xf numFmtId="49" fontId="2" fillId="0" borderId="2" applyAlignment="1" pivotButton="0" quotePrefix="0" xfId="0">
      <alignment horizontal="center" vertical="center" wrapText="1"/>
    </xf>
    <xf numFmtId="0" fontId="0" fillId="0" borderId="6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9" pivotButton="0" quotePrefix="0" xfId="0"/>
    <xf numFmtId="0" fontId="0" fillId="0" borderId="11" pivotButton="0" quotePrefix="0" xfId="0"/>
    <xf numFmtId="0" fontId="0" fillId="0" borderId="12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0" fillId="0" borderId="8" pivotButton="0" quotePrefix="0" xfId="0"/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49" fontId="2" fillId="0" borderId="2" applyAlignment="1" pivotButton="0" quotePrefix="0" xfId="0">
      <alignment horizontal="left" vertical="center" wrapText="1"/>
    </xf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170" fontId="2" fillId="0" borderId="15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wrapText="1"/>
    </xf>
    <xf numFmtId="4" fontId="4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" fontId="2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left" vertical="top" wrapText="1"/>
    </xf>
    <xf numFmtId="167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7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vertical="top"/>
    </xf>
    <xf numFmtId="2" fontId="2" fillId="0" borderId="15" applyAlignment="1" pivotButton="0" quotePrefix="0" xfId="0">
      <alignment horizontal="center" vertical="top" wrapText="1"/>
    </xf>
    <xf numFmtId="3" fontId="4" fillId="0" borderId="15" applyAlignment="1" pivotButton="0" quotePrefix="0" xfId="0">
      <alignment horizontal="right" vertical="top" wrapText="1"/>
    </xf>
    <xf numFmtId="174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2" fontId="6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/>
    </xf>
    <xf numFmtId="0" fontId="6" fillId="0" borderId="24" applyAlignment="1" pivotButton="0" quotePrefix="0" xfId="0">
      <alignment horizontal="left" wrapText="1"/>
    </xf>
    <xf numFmtId="0" fontId="0" fillId="0" borderId="18" pivotButton="0" quotePrefix="0" xfId="0"/>
    <xf numFmtId="0" fontId="6" fillId="0" borderId="19" applyAlignment="1" pivotButton="0" quotePrefix="0" xfId="0">
      <alignment horizontal="center" vertical="top" wrapText="1"/>
    </xf>
    <xf numFmtId="49" fontId="6" fillId="0" borderId="19" applyAlignment="1" pivotButton="0" quotePrefix="0" xfId="0">
      <alignment horizontal="center" vertical="bottom" wrapText="1"/>
    </xf>
    <xf numFmtId="0" fontId="6" fillId="0" borderId="19" applyAlignment="1" pivotButton="0" quotePrefix="0" xfId="0">
      <alignment horizontal="center" vertical="bottom" wrapText="1"/>
    </xf>
    <xf numFmtId="49" fontId="4" fillId="0" borderId="19" applyAlignment="1" pivotButton="0" quotePrefix="0" xfId="0">
      <alignment horizontal="right" vertical="top" wrapText="1"/>
    </xf>
    <xf numFmtId="0" fontId="4" fillId="0" borderId="19" applyAlignment="1" pivotButton="0" quotePrefix="0" xfId="0">
      <alignment horizontal="left" vertical="top" wrapText="1"/>
    </xf>
    <xf numFmtId="0" fontId="4" fillId="0" borderId="19" applyAlignment="1" pivotButton="0" quotePrefix="0" xfId="0">
      <alignment horizontal="right" vertical="top" wrapText="1"/>
    </xf>
    <xf numFmtId="49" fontId="4" fillId="0" borderId="20" applyAlignment="1" pivotButton="0" quotePrefix="0" xfId="0">
      <alignment horizontal="right" vertical="top" wrapText="1"/>
    </xf>
    <xf numFmtId="0" fontId="4" fillId="0" borderId="20" applyAlignment="1" pivotButton="0" quotePrefix="0" xfId="0">
      <alignment horizontal="left" vertical="top" wrapText="1"/>
    </xf>
    <xf numFmtId="0" fontId="6" fillId="0" borderId="20" applyAlignment="1" pivotButton="0" quotePrefix="0" xfId="0">
      <alignment horizontal="left" vertical="top" wrapText="1"/>
    </xf>
    <xf numFmtId="4" fontId="6" fillId="0" borderId="20" applyAlignment="1" pivotButton="0" quotePrefix="0" xfId="0">
      <alignment horizontal="right" vertical="top" wrapText="1"/>
    </xf>
    <xf numFmtId="4" fontId="6" fillId="0" borderId="0" applyAlignment="1" pivotButton="0" quotePrefix="0" xfId="0">
      <alignment horizontal="general" vertical="bottom"/>
    </xf>
    <xf numFmtId="49" fontId="4" fillId="0" borderId="21" applyAlignment="1" pivotButton="0" quotePrefix="0" xfId="0">
      <alignment horizontal="right" vertical="top" wrapText="1"/>
    </xf>
    <xf numFmtId="0" fontId="4" fillId="0" borderId="21" applyAlignment="1" pivotButton="0" quotePrefix="0" xfId="0">
      <alignment horizontal="left" vertical="top" wrapText="1"/>
    </xf>
    <xf numFmtId="0" fontId="4" fillId="0" borderId="21" applyAlignment="1" pivotButton="0" quotePrefix="0" xfId="0">
      <alignment horizontal="right" vertical="top" wrapText="1"/>
    </xf>
    <xf numFmtId="49" fontId="4" fillId="0" borderId="22" applyAlignment="1" pivotButton="0" quotePrefix="0" xfId="0">
      <alignment horizontal="right" vertical="top" wrapText="1"/>
    </xf>
    <xf numFmtId="0" fontId="2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right" vertical="top" wrapText="1"/>
    </xf>
    <xf numFmtId="0" fontId="4" fillId="0" borderId="22" applyAlignment="1" pivotButton="0" quotePrefix="0" xfId="0">
      <alignment horizontal="left" vertical="top" wrapText="1"/>
    </xf>
    <xf numFmtId="0" fontId="4" fillId="0" borderId="22" applyAlignment="1" pivotButton="0" quotePrefix="0" xfId="0">
      <alignment horizontal="right" vertical="top" wrapText="1"/>
    </xf>
    <xf numFmtId="49" fontId="4" fillId="0" borderId="23" applyAlignment="1" pivotButton="0" quotePrefix="0" xfId="0">
      <alignment horizontal="right" vertical="top" wrapText="1"/>
    </xf>
    <xf numFmtId="0" fontId="6" fillId="0" borderId="23" applyAlignment="1" pivotButton="0" quotePrefix="0" xfId="0">
      <alignment horizontal="left" vertical="top" wrapText="1"/>
    </xf>
    <xf numFmtId="9" fontId="6" fillId="0" borderId="23" applyAlignment="1" pivotButton="0" quotePrefix="0" xfId="0">
      <alignment horizontal="left" vertical="top" wrapText="1"/>
    </xf>
    <xf numFmtId="0" fontId="6" fillId="0" borderId="23" applyAlignment="1" pivotButton="0" quotePrefix="0" xfId="0">
      <alignment horizontal="right" vertical="top" wrapText="1"/>
    </xf>
    <xf numFmtId="0" fontId="4" fillId="0" borderId="23" applyAlignment="1" pivotButton="0" quotePrefix="0" xfId="0">
      <alignment horizontal="left" vertical="top" wrapText="1"/>
    </xf>
    <xf numFmtId="4" fontId="4" fillId="0" borderId="23" applyAlignment="1" pivotButton="0" quotePrefix="0" xfId="0">
      <alignment horizontal="right" vertical="top" wrapText="1"/>
    </xf>
    <xf numFmtId="4" fontId="4" fillId="0" borderId="19" applyAlignment="1" pivotButton="0" quotePrefix="0" xfId="0">
      <alignment horizontal="right" vertical="top" wrapText="1"/>
    </xf>
    <xf numFmtId="0" fontId="6" fillId="0" borderId="19" applyAlignment="1" pivotButton="0" quotePrefix="0" xfId="0">
      <alignment horizontal="left" vertical="top" wrapText="1"/>
    </xf>
    <xf numFmtId="4" fontId="6" fillId="0" borderId="19" applyAlignment="1" pivotButton="0" quotePrefix="0" xfId="0">
      <alignment horizontal="right" vertical="top" wrapText="1"/>
    </xf>
    <xf numFmtId="4" fontId="12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left" vertical="top"/>
    </xf>
    <xf numFmtId="49" fontId="13" fillId="0" borderId="0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center" wrapText="1"/>
    </xf>
    <xf numFmtId="0" fontId="14" fillId="0" borderId="0" applyAlignment="1" pivotButton="0" quotePrefix="0" xfId="0">
      <alignment horizontal="center" vertical="top" wrapText="1"/>
    </xf>
    <xf numFmtId="0" fontId="15" fillId="0" borderId="1" applyAlignment="1" pivotButton="0" quotePrefix="0" xfId="0">
      <alignment horizontal="left" vertical="top"/>
    </xf>
    <xf numFmtId="0" fontId="12" fillId="0" borderId="19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8" pivotButton="0" quotePrefix="0" xfId="0"/>
    <xf numFmtId="0" fontId="13" fillId="0" borderId="19" applyAlignment="1" pivotButton="0" quotePrefix="0" xfId="0">
      <alignment horizontal="left" vertical="top" wrapText="1"/>
    </xf>
    <xf numFmtId="0" fontId="12" fillId="0" borderId="19" applyAlignment="1" pivotButton="0" quotePrefix="0" xfId="0">
      <alignment horizontal="center" vertical="top" wrapText="1"/>
    </xf>
    <xf numFmtId="4" fontId="12" fillId="0" borderId="19" applyAlignment="1" pivotButton="0" quotePrefix="0" xfId="0">
      <alignment horizontal="right" vertical="top" wrapText="1"/>
    </xf>
    <xf numFmtId="0" fontId="15" fillId="0" borderId="19" applyAlignment="1" pivotButton="0" quotePrefix="0" xfId="0">
      <alignment horizontal="general" vertical="center" wrapText="1"/>
    </xf>
    <xf numFmtId="0" fontId="15" fillId="0" borderId="19" applyAlignment="1" pivotButton="0" quotePrefix="0" xfId="0">
      <alignment horizontal="center" vertical="center" wrapText="1"/>
    </xf>
    <xf numFmtId="2" fontId="12" fillId="0" borderId="19" applyAlignment="1" pivotButton="0" quotePrefix="0" xfId="0">
      <alignment horizontal="center" vertical="center" wrapText="1"/>
    </xf>
    <xf numFmtId="1" fontId="12" fillId="0" borderId="19" applyAlignment="1" pivotButton="0" quotePrefix="0" xfId="0">
      <alignment horizontal="center" vertical="center" wrapText="1"/>
    </xf>
    <xf numFmtId="0" fontId="15" fillId="0" borderId="19" applyAlignment="1" pivotButton="0" quotePrefix="0" xfId="0">
      <alignment horizontal="left" vertical="center" wrapText="1"/>
    </xf>
    <xf numFmtId="1" fontId="15" fillId="0" borderId="19" applyAlignment="1" pivotButton="0" quotePrefix="0" xfId="0">
      <alignment horizontal="center" vertical="center" wrapText="1"/>
    </xf>
    <xf numFmtId="4" fontId="12" fillId="0" borderId="19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general" vertical="bottom"/>
    </xf>
    <xf numFmtId="0" fontId="17" fillId="0" borderId="19" applyAlignment="1" pivotButton="0" quotePrefix="0" xfId="0">
      <alignment horizontal="general" vertical="center" wrapText="1"/>
    </xf>
    <xf numFmtId="4" fontId="17" fillId="0" borderId="19" applyAlignment="1" pivotButton="0" quotePrefix="0" xfId="0">
      <alignment horizontal="center" vertical="center" wrapText="1"/>
    </xf>
    <xf numFmtId="0" fontId="5" fillId="0" borderId="19" applyAlignment="1" pivotButton="0" quotePrefix="0" xfId="0">
      <alignment horizontal="general" vertical="center" wrapText="1"/>
    </xf>
    <xf numFmtId="0" fontId="18" fillId="0" borderId="25" applyAlignment="1" pivotButton="0" quotePrefix="0" xfId="0">
      <alignment horizontal="left" vertical="center" wrapText="1"/>
    </xf>
    <xf numFmtId="0" fontId="0" fillId="0" borderId="25" pivotButton="0" quotePrefix="0" xfId="0"/>
    <xf numFmtId="4" fontId="12" fillId="0" borderId="18" applyAlignment="1" pivotButton="0" quotePrefix="0" xfId="0">
      <alignment horizontal="center" vertical="center" wrapText="1"/>
    </xf>
    <xf numFmtId="0" fontId="12" fillId="0" borderId="18" applyAlignment="1" pivotButton="0" quotePrefix="0" xfId="0">
      <alignment horizontal="center" vertical="center" wrapText="1"/>
    </xf>
    <xf numFmtId="3" fontId="12" fillId="0" borderId="18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4" fontId="12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general" vertical="center" wrapText="1"/>
    </xf>
    <xf numFmtId="3" fontId="12" fillId="0" borderId="0" applyAlignment="1" pivotButton="0" quotePrefix="0" xfId="0">
      <alignment horizontal="center" vertical="center" wrapText="1"/>
    </xf>
    <xf numFmtId="2" fontId="12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general" vertical="center" wrapText="1"/>
    </xf>
    <xf numFmtId="0" fontId="5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12" fillId="0" borderId="18" applyAlignment="1" pivotButton="0" quotePrefix="0" xfId="0">
      <alignment horizontal="center" vertical="bottom" wrapText="1"/>
    </xf>
    <xf numFmtId="0" fontId="12" fillId="0" borderId="0" applyAlignment="1" pivotButton="0" quotePrefix="0" xfId="0">
      <alignment horizontal="general" vertical="bottom" wrapText="1"/>
    </xf>
    <xf numFmtId="0" fontId="12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general" vertical="center"/>
    </xf>
    <xf numFmtId="0" fontId="16" fillId="0" borderId="0" applyAlignment="1" pivotButton="0" quotePrefix="0" xfId="0">
      <alignment horizontal="left" vertical="center"/>
    </xf>
    <xf numFmtId="0" fontId="19" fillId="0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horizontal="center" vertical="bottom"/>
    </xf>
    <xf numFmtId="0" fontId="21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bottom" wrapText="1"/>
    </xf>
    <xf numFmtId="0" fontId="23" fillId="0" borderId="0" pivotButton="0" quotePrefix="0" xfId="0"/>
    <xf numFmtId="0" fontId="22" fillId="0" borderId="19" applyAlignment="1" pivotButton="0" quotePrefix="0" xfId="0">
      <alignment horizontal="center" vertical="center" wrapText="1"/>
    </xf>
    <xf numFmtId="0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left" vertical="center"/>
    </xf>
    <xf numFmtId="49" fontId="23" fillId="0" borderId="19" applyAlignment="1" pivotButton="0" quotePrefix="0" xfId="0">
      <alignment horizontal="center" vertical="center"/>
    </xf>
    <xf numFmtId="0" fontId="23" fillId="0" borderId="19" applyAlignment="1" pivotButton="0" quotePrefix="0" xfId="0">
      <alignment horizontal="left" vertical="center" wrapText="1"/>
    </xf>
    <xf numFmtId="0" fontId="23" fillId="0" borderId="19" applyAlignment="1" pivotButton="0" quotePrefix="0" xfId="0">
      <alignment horizontal="center" vertical="center"/>
    </xf>
    <xf numFmtId="1" fontId="23" fillId="0" borderId="19" applyAlignment="1" pivotButton="0" quotePrefix="0" xfId="0">
      <alignment horizontal="center" vertical="center"/>
    </xf>
    <xf numFmtId="0" fontId="23" fillId="0" borderId="28" applyAlignment="1" pivotButton="0" quotePrefix="0" xfId="0">
      <alignment horizontal="center" vertical="center"/>
    </xf>
    <xf numFmtId="0" fontId="23" fillId="0" borderId="27" applyAlignment="1" pivotButton="0" quotePrefix="0" xfId="0">
      <alignment horizontal="center" vertical="center"/>
    </xf>
    <xf numFmtId="0" fontId="21" fillId="0" borderId="19" applyAlignment="1" pivotButton="0" quotePrefix="0" xfId="0">
      <alignment horizontal="left" vertical="center" wrapText="1"/>
    </xf>
    <xf numFmtId="4" fontId="23" fillId="0" borderId="19" applyAlignment="1" pivotButton="0" quotePrefix="0" xfId="0">
      <alignment horizontal="center" vertical="center"/>
    </xf>
    <xf numFmtId="49" fontId="22" fillId="0" borderId="19" applyAlignment="1" pivotButton="0" quotePrefix="0" xfId="0">
      <alignment horizontal="center" vertical="center"/>
    </xf>
    <xf numFmtId="49" fontId="22" fillId="0" borderId="28" applyAlignment="1" pivotButton="0" quotePrefix="0" xfId="0">
      <alignment horizontal="left" vertical="center"/>
    </xf>
    <xf numFmtId="49" fontId="22" fillId="0" borderId="19" applyAlignment="1" pivotButton="0" quotePrefix="0" xfId="0">
      <alignment horizontal="left" vertical="center"/>
    </xf>
    <xf numFmtId="3" fontId="23" fillId="0" borderId="19" applyAlignment="1" pivotButton="0" quotePrefix="0" xfId="0">
      <alignment horizontal="center" vertical="center"/>
    </xf>
    <xf numFmtId="174" fontId="23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left" vertical="center" wrapText="1"/>
    </xf>
    <xf numFmtId="4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general" vertical="center" wrapText="1"/>
    </xf>
    <xf numFmtId="0" fontId="24" fillId="0" borderId="19" applyAlignment="1" pivotButton="0" quotePrefix="0" xfId="0">
      <alignment horizontal="general" vertical="bottom" wrapText="1"/>
    </xf>
    <xf numFmtId="0" fontId="24" fillId="0" borderId="19" applyAlignment="1" pivotButton="0" quotePrefix="0" xfId="0">
      <alignment horizontal="center" vertical="center"/>
    </xf>
    <xf numFmtId="4" fontId="24" fillId="0" borderId="19" applyAlignment="1" pivotButton="0" quotePrefix="0" xfId="0">
      <alignment horizontal="center" vertical="center"/>
    </xf>
    <xf numFmtId="0" fontId="25" fillId="0" borderId="0" applyAlignment="1" pivotButton="0" quotePrefix="0" xfId="0">
      <alignment horizontal="left" vertical="center"/>
    </xf>
    <xf numFmtId="0" fontId="26" fillId="0" borderId="0" applyAlignment="1" pivotButton="0" quotePrefix="0" xfId="0">
      <alignment horizontal="general" vertical="bottom"/>
    </xf>
    <xf numFmtId="0" fontId="0" fillId="0" borderId="31" pivotButton="0" quotePrefix="0" xfId="0"/>
    <xf numFmtId="0" fontId="0" fillId="0" borderId="32" pivotButton="0" quotePrefix="0" xfId="0"/>
    <xf numFmtId="169" fontId="2" fillId="0" borderId="15" applyAlignment="1" pivotButton="0" quotePrefix="0" xfId="0">
      <alignment horizontal="center" vertical="top" wrapText="1"/>
    </xf>
    <xf numFmtId="170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174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0" fontId="0" fillId="0" borderId="24" pivotButton="0" quotePrefix="0" xfId="0"/>
    <xf numFmtId="174" fontId="23" fillId="0" borderId="1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styles" Target="styles.xml" Id="rId26"/><Relationship Type="http://schemas.openxmlformats.org/officeDocument/2006/relationships/theme" Target="theme/theme1.xml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L46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9.5703125" customWidth="1" min="2" max="2"/>
    <col width="10" customWidth="1" min="3" max="3"/>
    <col width="16.85546875" customWidth="1" min="4" max="4"/>
    <col width="3.28515625" customWidth="1" min="5" max="5"/>
    <col width="10.710937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9.7109375" customWidth="1" min="11" max="11"/>
    <col width="11" customWidth="1" min="12" max="12"/>
    <col width="9.140625" customWidth="1" min="13" max="16384"/>
  </cols>
  <sheetData>
    <row r="1" ht="19.7" customHeight="1">
      <c r="A1" s="1" t="n"/>
      <c r="B1" s="51" t="n"/>
      <c r="C1" s="51" t="n"/>
      <c r="D1" s="51" t="n"/>
      <c r="E1" s="51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02-30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30 ВЛ 220 Амурская-Благовещенская №2</t>
        </is>
      </c>
      <c r="E6" s="51" t="n"/>
      <c r="F6" s="51" t="n"/>
      <c r="G6" s="51" t="n"/>
      <c r="H6" s="51" t="n"/>
      <c r="I6" s="51" t="n"/>
      <c r="J6" s="51" t="n"/>
      <c r="K6" s="51" t="n"/>
      <c r="L6" s="51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J42</f>
        <v>1257.08426</v>
      </c>
      <c r="E8" s="51" t="n"/>
      <c r="F8" s="51" t="n"/>
      <c r="G8" s="51" t="n"/>
      <c r="H8" s="51" t="n"/>
      <c r="I8" s="51" t="n"/>
      <c r="J8" s="51" t="n"/>
      <c r="K8" s="51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K42</f>
        <v>443.003</v>
      </c>
      <c r="E9" s="51" t="n"/>
      <c r="F9" s="51" t="n"/>
      <c r="G9" s="51" t="n"/>
      <c r="H9" s="51" t="n"/>
      <c r="I9" s="51" t="n"/>
      <c r="J9" s="51" t="n"/>
      <c r="K9" s="51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1" t="n"/>
      <c r="G10" s="51" t="n"/>
      <c r="H10" s="51" t="n"/>
      <c r="I10" s="51" t="n"/>
      <c r="J10" s="51" t="n"/>
      <c r="K10" s="51" t="n"/>
      <c r="L10" s="51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1 квартал 2000 г.</t>
        </is>
      </c>
      <c r="F11" s="51" t="n"/>
      <c r="G11" s="51" t="n"/>
      <c r="H11" s="51" t="n"/>
      <c r="I11" s="51" t="n"/>
      <c r="J11" s="51" t="n"/>
      <c r="K11" s="51" t="n"/>
      <c r="L11" s="51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8" t="n"/>
      <c r="E13" s="79" t="n"/>
      <c r="F13" s="14" t="inlineStr">
        <is>
          <t>Сметная стоимость</t>
        </is>
      </c>
      <c r="G13" s="54" t="n"/>
      <c r="H13" s="54" t="n"/>
      <c r="I13" s="54" t="n"/>
      <c r="J13" s="86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1" t="n"/>
      <c r="B14" s="81" t="n"/>
      <c r="C14" s="82" t="n"/>
      <c r="D14" s="51" t="n"/>
      <c r="E14" s="83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1" t="n"/>
      <c r="L14" s="81" t="n"/>
    </row>
    <row r="15" hidden="1" ht="19.7" customHeight="1">
      <c r="A15" s="22" t="n"/>
      <c r="B15" s="22" t="n"/>
      <c r="C15" s="22" t="n"/>
      <c r="D15" s="54" t="n"/>
      <c r="E15" s="86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8" t="n"/>
      <c r="E16" s="79" t="n"/>
      <c r="F16" s="14" t="n"/>
      <c r="G16" s="54" t="n"/>
      <c r="H16" s="54" t="n"/>
      <c r="I16" s="54" t="n"/>
      <c r="J16" s="86" t="n"/>
      <c r="K16" s="14" t="n"/>
      <c r="L16" s="14" t="n"/>
    </row>
    <row r="17" hidden="1" ht="73.5" customHeight="1">
      <c r="A17" s="81" t="n"/>
      <c r="B17" s="81" t="n"/>
      <c r="C17" s="82" t="n"/>
      <c r="D17" s="51" t="n"/>
      <c r="E17" s="83" t="n"/>
      <c r="F17" s="14" t="n"/>
      <c r="G17" s="14" t="n"/>
      <c r="H17" s="14" t="n"/>
      <c r="I17" s="14" t="n"/>
      <c r="J17" s="14" t="n"/>
      <c r="K17" s="81" t="n"/>
      <c r="L17" s="81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4" t="n"/>
      <c r="E18" s="86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4" t="n"/>
      <c r="C19" s="54" t="n"/>
      <c r="D19" s="54" t="n"/>
      <c r="E19" s="54" t="n"/>
      <c r="F19" s="54" t="n"/>
      <c r="G19" s="54" t="n"/>
      <c r="H19" s="54" t="n"/>
      <c r="I19" s="54" t="n"/>
      <c r="J19" s="54" t="n"/>
      <c r="K19" s="54" t="n"/>
      <c r="L19" s="86" t="n"/>
    </row>
    <row r="20" ht="33" customHeight="1">
      <c r="A20" s="24" t="inlineStr">
        <is>
          <t>1</t>
        </is>
      </c>
      <c r="B20" s="25" t="inlineStr">
        <is>
          <t>02-30-01</t>
        </is>
      </c>
      <c r="C20" s="25" t="inlineStr">
        <is>
          <t>30 ВЛ 220 Амурская-Благовещенская №2. г.о. Свободный</t>
        </is>
      </c>
      <c r="F20" s="26" t="n">
        <v>103.73068</v>
      </c>
      <c r="G20" s="26" t="n">
        <v>0</v>
      </c>
      <c r="H20" s="26" t="n">
        <v>0</v>
      </c>
      <c r="I20" s="26" t="n">
        <v>0</v>
      </c>
      <c r="J20" s="26" t="n">
        <f>SUM(F20:I20)</f>
        <v>103.73068</v>
      </c>
      <c r="K20" s="26" t="n">
        <v>35.71541</v>
      </c>
      <c r="L20" s="27" t="n"/>
    </row>
    <row r="21" ht="33" customHeight="1">
      <c r="A21" s="24" t="inlineStr">
        <is>
          <t>2</t>
        </is>
      </c>
      <c r="B21" s="25" t="inlineStr">
        <is>
          <t>02-30-02</t>
        </is>
      </c>
      <c r="C21" s="25" t="inlineStr">
        <is>
          <t>30 ВЛ 220 Амурская-Благовещенская №2. г.о. Свободный</t>
        </is>
      </c>
      <c r="F21" s="26" t="n">
        <v>8.391159999999999</v>
      </c>
      <c r="G21" s="26" t="n">
        <v>0</v>
      </c>
      <c r="H21" s="26" t="n">
        <v>0</v>
      </c>
      <c r="I21" s="26" t="n">
        <v>0</v>
      </c>
      <c r="J21" s="26" t="n">
        <f>SUM(F21:I21)</f>
        <v>8.39116</v>
      </c>
      <c r="K21" s="26" t="n">
        <v>3.64833</v>
      </c>
      <c r="L21" s="27" t="n"/>
    </row>
    <row r="22" ht="33" customHeight="1">
      <c r="A22" s="24" t="inlineStr">
        <is>
          <t>3</t>
        </is>
      </c>
      <c r="B22" s="25" t="inlineStr">
        <is>
          <t>02-30-03</t>
        </is>
      </c>
      <c r="C22" s="25" t="inlineStr">
        <is>
          <t>30 ВЛ 220 Амурская-Благовещенская №2. Свободненский р-он Новгородский сельсовет</t>
        </is>
      </c>
      <c r="F22" s="26" t="n">
        <v>23.08494</v>
      </c>
      <c r="G22" s="26" t="n">
        <v>0</v>
      </c>
      <c r="H22" s="26" t="n">
        <v>0</v>
      </c>
      <c r="I22" s="26" t="n">
        <v>0</v>
      </c>
      <c r="J22" s="26" t="n">
        <f>SUM(F22:I22)</f>
        <v>23.08494</v>
      </c>
      <c r="K22" s="26" t="n">
        <v>7.93955</v>
      </c>
      <c r="L22" s="27" t="n"/>
    </row>
    <row r="23" ht="33" customHeight="1">
      <c r="A23" s="24" t="inlineStr">
        <is>
          <t>4</t>
        </is>
      </c>
      <c r="B23" s="25" t="inlineStr">
        <is>
          <t>02-30-04</t>
        </is>
      </c>
      <c r="C23" s="25" t="inlineStr">
        <is>
          <t>30 ВЛ 220 Амурская-Благовещенская №2. Свободненский р-он Новгородский сельсовет</t>
        </is>
      </c>
      <c r="F23" s="26" t="n">
        <v>1.88078</v>
      </c>
      <c r="G23" s="26" t="n">
        <v>0</v>
      </c>
      <c r="H23" s="26" t="n">
        <v>0</v>
      </c>
      <c r="I23" s="26" t="n">
        <v>0</v>
      </c>
      <c r="J23" s="26" t="n">
        <f>SUM(F23:I23)</f>
        <v>1.88078</v>
      </c>
      <c r="K23" s="26" t="n">
        <v>0.81773</v>
      </c>
      <c r="L23" s="27" t="n"/>
    </row>
    <row r="24" ht="33" customHeight="1">
      <c r="A24" s="24" t="inlineStr">
        <is>
          <t>5</t>
        </is>
      </c>
      <c r="B24" s="25" t="inlineStr">
        <is>
          <t>02-30-05</t>
        </is>
      </c>
      <c r="C24" s="25" t="inlineStr">
        <is>
          <t>30 ВЛ 220 Амурская-Благовещенская №2. Свободненское уч. л-во Свободненского л-ва</t>
        </is>
      </c>
      <c r="F24" s="26" t="n">
        <v>294.16715</v>
      </c>
      <c r="G24" s="26" t="n">
        <v>0</v>
      </c>
      <c r="H24" s="26" t="n">
        <v>0</v>
      </c>
      <c r="I24" s="26" t="n">
        <v>0</v>
      </c>
      <c r="J24" s="26" t="n">
        <f>SUM(F24:I24)</f>
        <v>294.16715</v>
      </c>
      <c r="K24" s="26" t="n">
        <v>101.55775</v>
      </c>
      <c r="L24" s="27" t="n"/>
    </row>
    <row r="25" ht="33" customHeight="1">
      <c r="A25" s="24" t="inlineStr">
        <is>
          <t>6</t>
        </is>
      </c>
      <c r="B25" s="25" t="inlineStr">
        <is>
          <t>02-30-06</t>
        </is>
      </c>
      <c r="C25" s="25" t="inlineStr">
        <is>
          <t>30 ВЛ 220 Амурская-Благовещенская №2. Свободненское уч. л-во Свободненского л-ва</t>
        </is>
      </c>
      <c r="F25" s="26" t="n">
        <v>23.70134</v>
      </c>
      <c r="G25" s="26" t="n">
        <v>0</v>
      </c>
      <c r="H25" s="26" t="n">
        <v>0</v>
      </c>
      <c r="I25" s="26" t="n">
        <v>0</v>
      </c>
      <c r="J25" s="26" t="n">
        <f>SUM(F25:I25)</f>
        <v>23.70134</v>
      </c>
      <c r="K25" s="26" t="n">
        <v>10.30492</v>
      </c>
      <c r="L25" s="27" t="n"/>
    </row>
    <row r="26" ht="33" customHeight="1">
      <c r="A26" s="24" t="inlineStr">
        <is>
          <t>7</t>
        </is>
      </c>
      <c r="B26" s="25" t="inlineStr">
        <is>
          <t>02-30-07</t>
        </is>
      </c>
      <c r="C26" s="25" t="inlineStr">
        <is>
          <t>30 ВЛ 220 Амурская-Благовещенская №2. Свободненский р-он Новоивановский сельсовет</t>
        </is>
      </c>
      <c r="F26" s="26" t="n">
        <v>9.713050000000001</v>
      </c>
      <c r="G26" s="26" t="n">
        <v>0</v>
      </c>
      <c r="H26" s="26" t="n">
        <v>0</v>
      </c>
      <c r="I26" s="26" t="n">
        <v>0</v>
      </c>
      <c r="J26" s="26" t="n">
        <f>SUM(F26:I26)</f>
        <v>9.71305</v>
      </c>
      <c r="K26" s="26" t="n">
        <v>3.29127</v>
      </c>
      <c r="L26" s="27" t="n"/>
    </row>
    <row r="27" ht="33" customHeight="1">
      <c r="A27" s="24" t="inlineStr">
        <is>
          <t>8</t>
        </is>
      </c>
      <c r="B27" s="25" t="inlineStr">
        <is>
          <t>02-30-08</t>
        </is>
      </c>
      <c r="C27" s="25" t="inlineStr">
        <is>
          <t>30 ВЛ 220 Амурская-Благовещенская №2. Свободненский р-он Новоивановский сельсовет</t>
        </is>
      </c>
      <c r="F27" s="26" t="n">
        <v>0.83273</v>
      </c>
      <c r="G27" s="26" t="n">
        <v>0</v>
      </c>
      <c r="H27" s="26" t="n">
        <v>0</v>
      </c>
      <c r="I27" s="26" t="n">
        <v>0</v>
      </c>
      <c r="J27" s="26" t="n">
        <f>SUM(F27:I27)</f>
        <v>0.83273</v>
      </c>
      <c r="K27" s="26" t="n">
        <v>0.36206</v>
      </c>
      <c r="L27" s="27" t="n"/>
    </row>
    <row r="28" ht="33" customHeight="1">
      <c r="A28" s="24" t="inlineStr">
        <is>
          <t>9</t>
        </is>
      </c>
      <c r="B28" s="25" t="inlineStr">
        <is>
          <t>02-30-09</t>
        </is>
      </c>
      <c r="C28" s="25" t="inlineStr">
        <is>
          <t>30 ВЛ 220 Амурская-Благовещенская №2. Натальинское уч. л-во Благовещенского л-ва</t>
        </is>
      </c>
      <c r="F28" s="26" t="n">
        <v>301.87182</v>
      </c>
      <c r="G28" s="26" t="n">
        <v>0</v>
      </c>
      <c r="H28" s="26" t="n">
        <v>0</v>
      </c>
      <c r="I28" s="26" t="n">
        <v>0</v>
      </c>
      <c r="J28" s="26" t="n">
        <f>SUM(F28:I28)</f>
        <v>301.87182</v>
      </c>
      <c r="K28" s="26" t="n">
        <v>104.3079</v>
      </c>
      <c r="L28" s="27" t="n"/>
    </row>
    <row r="29" ht="33" customHeight="1">
      <c r="A29" s="24" t="inlineStr">
        <is>
          <t>10</t>
        </is>
      </c>
      <c r="B29" s="25" t="inlineStr">
        <is>
          <t>02-30-10</t>
        </is>
      </c>
      <c r="C29" s="25" t="inlineStr">
        <is>
          <t>30 ВЛ 220 Амурская-Благовещенская №2. Натальинское уч. л-во Благовещенского л-ва</t>
        </is>
      </c>
      <c r="F29" s="26" t="n">
        <v>24.12241</v>
      </c>
      <c r="G29" s="26" t="n">
        <v>0</v>
      </c>
      <c r="H29" s="26" t="n">
        <v>0</v>
      </c>
      <c r="I29" s="26" t="n">
        <v>0</v>
      </c>
      <c r="J29" s="26" t="n">
        <f>SUM(F29:I29)</f>
        <v>24.12241</v>
      </c>
      <c r="K29" s="26" t="n">
        <v>10.48801</v>
      </c>
      <c r="L29" s="27" t="n"/>
    </row>
    <row r="30" ht="33" customHeight="1">
      <c r="A30" s="24" t="inlineStr">
        <is>
          <t>11</t>
        </is>
      </c>
      <c r="B30" s="25" t="inlineStr">
        <is>
          <t>02-30-11</t>
        </is>
      </c>
      <c r="C30" s="25" t="inlineStr">
        <is>
          <t>30 ВЛ 220 Амурская-Благовещенская №2.  Благовещенский р-он Натальинский сельсовет</t>
        </is>
      </c>
      <c r="F30" s="26" t="n">
        <v>62.48452</v>
      </c>
      <c r="G30" s="26" t="n">
        <v>0</v>
      </c>
      <c r="H30" s="26" t="n">
        <v>0</v>
      </c>
      <c r="I30" s="26" t="n">
        <v>0</v>
      </c>
      <c r="J30" s="26" t="n">
        <f>SUM(F30:I30)</f>
        <v>62.48452</v>
      </c>
      <c r="K30" s="26" t="n">
        <v>21.58474</v>
      </c>
      <c r="L30" s="27" t="n"/>
    </row>
    <row r="31" ht="33" customHeight="1">
      <c r="A31" s="24" t="inlineStr">
        <is>
          <t>12</t>
        </is>
      </c>
      <c r="B31" s="25" t="inlineStr">
        <is>
          <t>02-30-12</t>
        </is>
      </c>
      <c r="C31" s="25" t="inlineStr">
        <is>
          <t>30 ВЛ 220 Амурская-Благовещенская №2.  Благовещенский р-он Натальинский сельсовет</t>
        </is>
      </c>
      <c r="F31" s="26" t="n">
        <v>5.10427</v>
      </c>
      <c r="G31" s="26" t="n">
        <v>0</v>
      </c>
      <c r="H31" s="26" t="n">
        <v>0</v>
      </c>
      <c r="I31" s="26" t="n">
        <v>0</v>
      </c>
      <c r="J31" s="26" t="n">
        <f>SUM(F31:I31)</f>
        <v>5.10427</v>
      </c>
      <c r="K31" s="26" t="n">
        <v>2.21924</v>
      </c>
      <c r="L31" s="27" t="n"/>
    </row>
    <row r="32" ht="33" customHeight="1">
      <c r="A32" s="24" t="inlineStr">
        <is>
          <t>13</t>
        </is>
      </c>
      <c r="B32" s="25" t="inlineStr">
        <is>
          <t>02-30-13</t>
        </is>
      </c>
      <c r="C32" s="25" t="inlineStr">
        <is>
          <t>30 ВЛ 220 Амурская-Благовещенская №2. Благовещенский р-он Новопетровский сельсовет</t>
        </is>
      </c>
      <c r="F32" s="26" t="n">
        <v>161.09199</v>
      </c>
      <c r="G32" s="26" t="n">
        <v>0</v>
      </c>
      <c r="H32" s="26" t="n">
        <v>0</v>
      </c>
      <c r="I32" s="26" t="n">
        <v>0</v>
      </c>
      <c r="J32" s="26" t="n">
        <f>SUM(F32:I32)</f>
        <v>161.09199</v>
      </c>
      <c r="K32" s="26" t="n">
        <v>55.52878</v>
      </c>
      <c r="L32" s="27" t="n"/>
    </row>
    <row r="33" ht="33" customHeight="1">
      <c r="A33" s="24" t="inlineStr">
        <is>
          <t>14</t>
        </is>
      </c>
      <c r="B33" s="25" t="inlineStr">
        <is>
          <t>02-30-14</t>
        </is>
      </c>
      <c r="C33" s="25" t="inlineStr">
        <is>
          <t>30 ВЛ 220 Амурская-Благовещенская №2. Благовещенский р-он Новопетровский сельсовет</t>
        </is>
      </c>
      <c r="F33" s="26" t="n">
        <v>13.01135</v>
      </c>
      <c r="G33" s="26" t="n">
        <v>0</v>
      </c>
      <c r="H33" s="26" t="n">
        <v>0</v>
      </c>
      <c r="I33" s="26" t="n">
        <v>0</v>
      </c>
      <c r="J33" s="26" t="n">
        <f>SUM(F33:I33)</f>
        <v>13.01135</v>
      </c>
      <c r="K33" s="26" t="n">
        <v>5.65711</v>
      </c>
      <c r="L33" s="27" t="n"/>
    </row>
    <row r="34" ht="33" customHeight="1">
      <c r="A34" s="24" t="inlineStr">
        <is>
          <t>15</t>
        </is>
      </c>
      <c r="B34" s="25" t="inlineStr">
        <is>
          <t>02-30-15</t>
        </is>
      </c>
      <c r="C34" s="25" t="inlineStr">
        <is>
          <t>30 ВЛ 220 Амурская-Благовещенская №2. Городское уч. л-во Благовещенского л-ва</t>
        </is>
      </c>
      <c r="F34" s="26" t="n">
        <v>167.34947</v>
      </c>
      <c r="G34" s="26" t="n">
        <v>0</v>
      </c>
      <c r="H34" s="26" t="n">
        <v>0</v>
      </c>
      <c r="I34" s="26" t="n">
        <v>0</v>
      </c>
      <c r="J34" s="26" t="n">
        <f>SUM(F34:I34)</f>
        <v>167.34947</v>
      </c>
      <c r="K34" s="26" t="n">
        <v>58.62563</v>
      </c>
      <c r="L34" s="27" t="n"/>
    </row>
    <row r="35" ht="33" customHeight="1">
      <c r="A35" s="24" t="inlineStr">
        <is>
          <t>16</t>
        </is>
      </c>
      <c r="B35" s="25" t="inlineStr">
        <is>
          <t>02-30-16</t>
        </is>
      </c>
      <c r="C35" s="25" t="inlineStr">
        <is>
          <t>30 ВЛ 220 Амурская-Благовещенская №2. Городское уч. л-во Благовещенского л-ва</t>
        </is>
      </c>
      <c r="F35" s="26" t="n">
        <v>13.25407</v>
      </c>
      <c r="G35" s="26" t="n">
        <v>0</v>
      </c>
      <c r="H35" s="26" t="n">
        <v>0</v>
      </c>
      <c r="I35" s="26" t="n">
        <v>0</v>
      </c>
      <c r="J35" s="26" t="n">
        <f>SUM(F35:I35)</f>
        <v>13.25407</v>
      </c>
      <c r="K35" s="26" t="n">
        <v>5.76264</v>
      </c>
      <c r="L35" s="27" t="n"/>
    </row>
    <row r="36" ht="33" customHeight="1">
      <c r="A36" s="24" t="inlineStr">
        <is>
          <t>17</t>
        </is>
      </c>
      <c r="B36" s="25" t="inlineStr">
        <is>
          <t>02-30-17</t>
        </is>
      </c>
      <c r="C36" s="25" t="inlineStr">
        <is>
          <t>30 ВЛ 220 Амурская-Благовещенская №2. Благовещенский р-он Новотроицкий сельсовет</t>
        </is>
      </c>
      <c r="F36" s="26" t="n">
        <v>9.781470000000001</v>
      </c>
      <c r="G36" s="26" t="n">
        <v>0</v>
      </c>
      <c r="H36" s="26" t="n">
        <v>0</v>
      </c>
      <c r="I36" s="26" t="n">
        <v>0</v>
      </c>
      <c r="J36" s="26" t="n">
        <f>SUM(F36:I36)</f>
        <v>9.78147</v>
      </c>
      <c r="K36" s="26" t="n">
        <v>3.35204</v>
      </c>
      <c r="L36" s="27" t="n"/>
    </row>
    <row r="37" ht="33" customHeight="1">
      <c r="A37" s="24" t="inlineStr">
        <is>
          <t>18</t>
        </is>
      </c>
      <c r="B37" s="25" t="inlineStr">
        <is>
          <t>02-30-18</t>
        </is>
      </c>
      <c r="C37" s="25" t="inlineStr">
        <is>
          <t>30 ВЛ 220 Амурская-Благовещенская №2. Благовещенский р-он Новотроицкий сельсовет</t>
        </is>
      </c>
      <c r="F37" s="26" t="n">
        <v>0.83331</v>
      </c>
      <c r="G37" s="26" t="n">
        <v>0</v>
      </c>
      <c r="H37" s="26" t="n">
        <v>0</v>
      </c>
      <c r="I37" s="26" t="n">
        <v>0</v>
      </c>
      <c r="J37" s="26" t="n">
        <f>SUM(F37:I37)</f>
        <v>0.83331</v>
      </c>
      <c r="K37" s="26" t="n">
        <v>0.36231</v>
      </c>
      <c r="L37" s="27" t="n"/>
    </row>
    <row r="38" ht="33" customHeight="1">
      <c r="A38" s="24" t="inlineStr">
        <is>
          <t>19</t>
        </is>
      </c>
      <c r="B38" s="25" t="inlineStr">
        <is>
          <t>02-30-19</t>
        </is>
      </c>
      <c r="C38" s="25" t="inlineStr">
        <is>
          <t>30 ВЛ 220 Амурская-Благовещенская №2. г.о. Благовещенск</t>
        </is>
      </c>
      <c r="F38" s="26" t="n">
        <v>30.19846</v>
      </c>
      <c r="G38" s="26" t="n">
        <v>0</v>
      </c>
      <c r="H38" s="26" t="n">
        <v>0</v>
      </c>
      <c r="I38" s="26" t="n">
        <v>0</v>
      </c>
      <c r="J38" s="26" t="n">
        <f>SUM(F38:I38)</f>
        <v>30.19846</v>
      </c>
      <c r="K38" s="26" t="n">
        <v>10.39963</v>
      </c>
      <c r="L38" s="27" t="n"/>
    </row>
    <row r="39" ht="33" customHeight="1">
      <c r="A39" s="24" t="inlineStr">
        <is>
          <t>20</t>
        </is>
      </c>
      <c r="B39" s="25" t="inlineStr">
        <is>
          <t>02-30-20</t>
        </is>
      </c>
      <c r="C39" s="25" t="inlineStr">
        <is>
          <t>30 ВЛ 220 Амурская-Благовещенская №2. г.о. Благовещенск</t>
        </is>
      </c>
      <c r="F39" s="26" t="n">
        <v>2.47929</v>
      </c>
      <c r="G39" s="26" t="n">
        <v>0</v>
      </c>
      <c r="H39" s="26" t="n">
        <v>0</v>
      </c>
      <c r="I39" s="26" t="n">
        <v>0</v>
      </c>
      <c r="J39" s="26" t="n">
        <f>SUM(F39:I39)</f>
        <v>2.47929</v>
      </c>
      <c r="K39" s="26" t="n">
        <v>1.07795</v>
      </c>
      <c r="L39" s="27" t="n"/>
    </row>
    <row r="40" ht="19.7" customHeight="1">
      <c r="A40" s="23" t="inlineStr">
        <is>
          <t>21</t>
        </is>
      </c>
      <c r="B40" s="28" t="inlineStr">
        <is>
          <t>Итого по разделу: Локальные сметы</t>
        </is>
      </c>
      <c r="C40" s="54" t="n"/>
      <c r="D40" s="54" t="n"/>
      <c r="E40" s="86" t="n"/>
      <c r="F40" s="29" t="n">
        <f>SUM(F20:F39)</f>
        <v>1257.08426</v>
      </c>
      <c r="G40" s="30" t="n">
        <f>SUM(G20:G39)</f>
        <v>0</v>
      </c>
      <c r="H40" s="30" t="n">
        <f>SUM(H20:H39)</f>
        <v>0</v>
      </c>
      <c r="I40" s="30" t="n">
        <f>SUM(I20:I39)</f>
        <v>0</v>
      </c>
      <c r="J40" s="29" t="n">
        <f>SUM(J20:J39)</f>
        <v>1257.08426</v>
      </c>
      <c r="K40" s="30" t="n">
        <f>SUM(K20:K39)</f>
        <v>443.003</v>
      </c>
      <c r="L40" s="31" t="n"/>
    </row>
    <row r="41" ht="19.7" customHeight="1">
      <c r="A41" s="23" t="inlineStr">
        <is>
          <t>Всего по смете</t>
        </is>
      </c>
      <c r="B41" s="54" t="n"/>
      <c r="C41" s="54" t="n"/>
      <c r="D41" s="54" t="n"/>
      <c r="E41" s="54" t="n"/>
      <c r="F41" s="54" t="n"/>
      <c r="G41" s="54" t="n"/>
      <c r="H41" s="54" t="n"/>
      <c r="I41" s="54" t="n"/>
      <c r="J41" s="54" t="n"/>
      <c r="K41" s="54" t="n"/>
      <c r="L41" s="86" t="n"/>
    </row>
    <row r="42" ht="22.5" customHeight="1">
      <c r="A42" s="23" t="n"/>
      <c r="B42" s="28" t="inlineStr">
        <is>
          <t>Всего по смете</t>
        </is>
      </c>
      <c r="C42" s="54" t="n"/>
      <c r="D42" s="54" t="n"/>
      <c r="E42" s="86" t="n"/>
      <c r="F42" s="29" t="n">
        <f>SUM(F20:F39)</f>
        <v>1257.08426</v>
      </c>
      <c r="G42" s="30" t="n">
        <f>SUM(G20:G39)</f>
        <v>0</v>
      </c>
      <c r="H42" s="30" t="n">
        <f>SUM(H20:H39)</f>
        <v>0</v>
      </c>
      <c r="I42" s="30" t="n">
        <f>SUM(I20:I39)</f>
        <v>0</v>
      </c>
      <c r="J42" s="29" t="n">
        <f>SUM(J20:J39)</f>
        <v>1257.08426</v>
      </c>
      <c r="K42" s="30" t="n">
        <f>SUM(K20:K39)</f>
        <v>443.003</v>
      </c>
      <c r="L42" s="31" t="n"/>
    </row>
    <row r="43" ht="19.7" customHeight="1">
      <c r="A43" s="32" t="inlineStr">
        <is>
          <t>Составил</t>
        </is>
      </c>
      <c r="C43" s="33" t="inlineStr">
        <is>
          <t>Григорова И. А.</t>
        </is>
      </c>
      <c r="D43" s="51" t="n"/>
      <c r="E43" s="51" t="n"/>
      <c r="F43" s="51" t="n"/>
      <c r="G43" s="51" t="n"/>
      <c r="H43" s="51" t="n"/>
      <c r="I43" s="51" t="n"/>
      <c r="J43" s="51" t="n"/>
      <c r="K43" s="51" t="n"/>
      <c r="L43" s="51" t="n"/>
    </row>
    <row r="44" ht="19.7" customHeight="1">
      <c r="A44" s="34" t="n"/>
      <c r="B44" s="35" t="n"/>
      <c r="C44" s="36" t="n"/>
    </row>
    <row r="45" ht="19.7" customHeight="1">
      <c r="A45" s="32" t="inlineStr">
        <is>
          <t>Проверил</t>
        </is>
      </c>
      <c r="C45" s="33" t="inlineStr">
        <is>
          <t>Черкасов А. В.</t>
        </is>
      </c>
      <c r="D45" s="51" t="n"/>
      <c r="E45" s="51" t="n"/>
      <c r="F45" s="51" t="n"/>
      <c r="G45" s="51" t="n"/>
      <c r="H45" s="51" t="n"/>
      <c r="I45" s="51" t="n"/>
      <c r="J45" s="51" t="n"/>
      <c r="K45" s="51" t="n"/>
      <c r="L45" s="51" t="n"/>
    </row>
    <row r="46" ht="19.7" customHeight="1">
      <c r="A46" s="37" t="n"/>
      <c r="B46" s="38" t="n"/>
      <c r="C46" s="36" t="n"/>
    </row>
    <row r="47" ht="19.7" customHeight="1"/>
  </sheetData>
  <mergeCells count="59">
    <mergeCell ref="B40:E40"/>
    <mergeCell ref="L13:L14"/>
    <mergeCell ref="A41:L41"/>
    <mergeCell ref="C13:E14"/>
    <mergeCell ref="C31:E31"/>
    <mergeCell ref="F16:J16"/>
    <mergeCell ref="C22:E22"/>
    <mergeCell ref="A45:B45"/>
    <mergeCell ref="C7:L7"/>
    <mergeCell ref="A1:E1"/>
    <mergeCell ref="A16:A17"/>
    <mergeCell ref="C21:E21"/>
    <mergeCell ref="A10:D10"/>
    <mergeCell ref="A3:L3"/>
    <mergeCell ref="C36:E36"/>
    <mergeCell ref="C27:E27"/>
    <mergeCell ref="B13:B14"/>
    <mergeCell ref="A8:C8"/>
    <mergeCell ref="C23:E23"/>
    <mergeCell ref="C39:E39"/>
    <mergeCell ref="E10:L10"/>
    <mergeCell ref="A11:D11"/>
    <mergeCell ref="A4:L4"/>
    <mergeCell ref="C32:E32"/>
    <mergeCell ref="C38:E38"/>
    <mergeCell ref="C16:E17"/>
    <mergeCell ref="C28:E28"/>
    <mergeCell ref="C45:L45"/>
    <mergeCell ref="A2:E2"/>
    <mergeCell ref="A19:L19"/>
    <mergeCell ref="A13:A14"/>
    <mergeCell ref="C37:E37"/>
    <mergeCell ref="E11:L11"/>
    <mergeCell ref="C18:E18"/>
    <mergeCell ref="A9:C9"/>
    <mergeCell ref="K13:K14"/>
    <mergeCell ref="D6:L6"/>
    <mergeCell ref="C30:E30"/>
    <mergeCell ref="C34:E34"/>
    <mergeCell ref="C15:E15"/>
    <mergeCell ref="F13:J13"/>
    <mergeCell ref="B42:E42"/>
    <mergeCell ref="C24:E24"/>
    <mergeCell ref="C44:L44"/>
    <mergeCell ref="D9:K9"/>
    <mergeCell ref="C33:E33"/>
    <mergeCell ref="D8:K8"/>
    <mergeCell ref="A43:B43"/>
    <mergeCell ref="A6:C6"/>
    <mergeCell ref="K16:K17"/>
    <mergeCell ref="C26:E26"/>
    <mergeCell ref="L16:L17"/>
    <mergeCell ref="B16:B17"/>
    <mergeCell ref="C43:L43"/>
    <mergeCell ref="C29:E29"/>
    <mergeCell ref="C46:L46"/>
    <mergeCell ref="C20:E20"/>
    <mergeCell ref="C35:E35"/>
    <mergeCell ref="C25:E25"/>
  </mergeCells>
  <pageMargins left="0.5905511811023623" right="0.1968503937007874" top="0.7874015748031497" bottom="0.5905511811023623" header="0.1968503937007874" footer="0.1968503937007874"/>
  <pageSetup orientation="portrait" paperSize="9" scale="88" fitToHeight="0" fitToWidth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L46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9.5703125" customWidth="1" min="2" max="2"/>
    <col width="10" customWidth="1" min="3" max="3"/>
    <col width="16.85546875" customWidth="1" min="4" max="4"/>
    <col width="3.28515625" customWidth="1" min="5" max="5"/>
    <col width="10.710937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9.7109375" customWidth="1" min="11" max="11"/>
    <col width="11" customWidth="1" min="12" max="12"/>
    <col width="9.140625" customWidth="1" min="13" max="16384"/>
  </cols>
  <sheetData>
    <row r="1" ht="19.7" customHeight="1">
      <c r="A1" s="1" t="n"/>
      <c r="B1" s="51" t="n"/>
      <c r="C1" s="51" t="n"/>
      <c r="D1" s="51" t="n"/>
      <c r="E1" s="51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02-30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30 ВЛ 220 Амурская-Благовещенская №2</t>
        </is>
      </c>
      <c r="E6" s="51" t="n"/>
      <c r="F6" s="51" t="n"/>
      <c r="G6" s="51" t="n"/>
      <c r="H6" s="51" t="n"/>
      <c r="I6" s="51" t="n"/>
      <c r="J6" s="51" t="n"/>
      <c r="K6" s="51" t="n"/>
      <c r="L6" s="51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J42</f>
        <v>75057.56604</v>
      </c>
      <c r="E8" s="51" t="n"/>
      <c r="F8" s="51" t="n"/>
      <c r="G8" s="51" t="n"/>
      <c r="H8" s="51" t="n"/>
      <c r="I8" s="51" t="n"/>
      <c r="J8" s="51" t="n"/>
      <c r="K8" s="51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K42</f>
        <v>31568.39382</v>
      </c>
      <c r="E9" s="51" t="n"/>
      <c r="F9" s="51" t="n"/>
      <c r="G9" s="51" t="n"/>
      <c r="H9" s="51" t="n"/>
      <c r="I9" s="51" t="n"/>
      <c r="J9" s="51" t="n"/>
      <c r="K9" s="51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1" t="n"/>
      <c r="G10" s="51" t="n"/>
      <c r="H10" s="51" t="n"/>
      <c r="I10" s="51" t="n"/>
      <c r="J10" s="51" t="n"/>
      <c r="K10" s="51" t="n"/>
      <c r="L10" s="51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I квартал 2026 года</t>
        </is>
      </c>
      <c r="F11" s="51" t="n"/>
      <c r="G11" s="51" t="n"/>
      <c r="H11" s="51" t="n"/>
      <c r="I11" s="51" t="n"/>
      <c r="J11" s="51" t="n"/>
      <c r="K11" s="51" t="n"/>
      <c r="L11" s="51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8" t="n"/>
      <c r="E13" s="79" t="n"/>
      <c r="F13" s="14" t="inlineStr">
        <is>
          <t>Сметная стоимость</t>
        </is>
      </c>
      <c r="G13" s="54" t="n"/>
      <c r="H13" s="54" t="n"/>
      <c r="I13" s="54" t="n"/>
      <c r="J13" s="86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1" t="n"/>
      <c r="B14" s="81" t="n"/>
      <c r="C14" s="82" t="n"/>
      <c r="D14" s="51" t="n"/>
      <c r="E14" s="83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1" t="n"/>
      <c r="L14" s="81" t="n"/>
    </row>
    <row r="15" hidden="1" ht="19.7" customHeight="1">
      <c r="A15" s="22" t="n"/>
      <c r="B15" s="22" t="n"/>
      <c r="C15" s="22" t="n"/>
      <c r="D15" s="54" t="n"/>
      <c r="E15" s="86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8" t="n"/>
      <c r="E16" s="79" t="n"/>
      <c r="F16" s="14" t="n"/>
      <c r="G16" s="54" t="n"/>
      <c r="H16" s="54" t="n"/>
      <c r="I16" s="54" t="n"/>
      <c r="J16" s="86" t="n"/>
      <c r="K16" s="14" t="n"/>
      <c r="L16" s="14" t="n"/>
    </row>
    <row r="17" hidden="1" ht="73.5" customHeight="1">
      <c r="A17" s="81" t="n"/>
      <c r="B17" s="81" t="n"/>
      <c r="C17" s="82" t="n"/>
      <c r="D17" s="51" t="n"/>
      <c r="E17" s="83" t="n"/>
      <c r="F17" s="14" t="n"/>
      <c r="G17" s="14" t="n"/>
      <c r="H17" s="14" t="n"/>
      <c r="I17" s="14" t="n"/>
      <c r="J17" s="14" t="n"/>
      <c r="K17" s="81" t="n"/>
      <c r="L17" s="81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4" t="n"/>
      <c r="E18" s="86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4" t="n"/>
      <c r="C19" s="54" t="n"/>
      <c r="D19" s="54" t="n"/>
      <c r="E19" s="54" t="n"/>
      <c r="F19" s="54" t="n"/>
      <c r="G19" s="54" t="n"/>
      <c r="H19" s="54" t="n"/>
      <c r="I19" s="54" t="n"/>
      <c r="J19" s="54" t="n"/>
      <c r="K19" s="54" t="n"/>
      <c r="L19" s="86" t="n"/>
    </row>
    <row r="20" ht="33" customHeight="1">
      <c r="A20" s="24" t="inlineStr">
        <is>
          <t>1</t>
        </is>
      </c>
      <c r="B20" s="25" t="inlineStr">
        <is>
          <t>02-30-01</t>
        </is>
      </c>
      <c r="C20" s="25" t="inlineStr">
        <is>
          <t>30 ВЛ 220 Амурская-Благовещенская №2. г.о. Свободный</t>
        </is>
      </c>
      <c r="F20" s="39" t="n">
        <v>6075.7428</v>
      </c>
      <c r="G20" s="26" t="n">
        <v>0</v>
      </c>
      <c r="H20" s="26" t="n">
        <v>0</v>
      </c>
      <c r="I20" s="26" t="n">
        <v>0</v>
      </c>
      <c r="J20" s="39" t="n">
        <f>SUM(F20:I20)</f>
        <v>6075.7428</v>
      </c>
      <c r="K20" s="39" t="n">
        <v>2545.08012</v>
      </c>
      <c r="L20" s="40" t="n"/>
    </row>
    <row r="21" ht="33" customHeight="1">
      <c r="A21" s="24" t="inlineStr">
        <is>
          <t>2</t>
        </is>
      </c>
      <c r="B21" s="25" t="inlineStr">
        <is>
          <t>02-30-02</t>
        </is>
      </c>
      <c r="C21" s="25" t="inlineStr">
        <is>
          <t>30 ВЛ 220 Амурская-Благовещенская №2. г.о. Свободный</t>
        </is>
      </c>
      <c r="F21" s="26" t="n">
        <v>597.95397</v>
      </c>
      <c r="G21" s="26" t="n">
        <v>0</v>
      </c>
      <c r="H21" s="26" t="n">
        <v>0</v>
      </c>
      <c r="I21" s="26" t="n">
        <v>0</v>
      </c>
      <c r="J21" s="26" t="n">
        <f>SUM(F21:I21)</f>
        <v>597.95397</v>
      </c>
      <c r="K21" s="26" t="n">
        <v>259.97999</v>
      </c>
      <c r="L21" s="27" t="n"/>
    </row>
    <row r="22" ht="33" customHeight="1">
      <c r="A22" s="24" t="inlineStr">
        <is>
          <t>3</t>
        </is>
      </c>
      <c r="B22" s="25" t="inlineStr">
        <is>
          <t>02-30-03</t>
        </is>
      </c>
      <c r="C22" s="25" t="inlineStr">
        <is>
          <t>30 ВЛ 220 Амурская-Благовещенская №2. Свободненский р-он Новгородский сельсовет</t>
        </is>
      </c>
      <c r="F22" s="39" t="n">
        <v>1350.9028</v>
      </c>
      <c r="G22" s="26" t="n">
        <v>0</v>
      </c>
      <c r="H22" s="26" t="n">
        <v>0</v>
      </c>
      <c r="I22" s="26" t="n">
        <v>0</v>
      </c>
      <c r="J22" s="39" t="n">
        <f>SUM(F22:I22)</f>
        <v>1350.9028</v>
      </c>
      <c r="K22" s="26" t="n">
        <v>565.77233</v>
      </c>
      <c r="L22" s="40" t="n"/>
    </row>
    <row r="23" ht="33" customHeight="1">
      <c r="A23" s="24" t="inlineStr">
        <is>
          <t>4</t>
        </is>
      </c>
      <c r="B23" s="25" t="inlineStr">
        <is>
          <t>02-30-04</t>
        </is>
      </c>
      <c r="C23" s="25" t="inlineStr">
        <is>
          <t>30 ВЛ 220 Амурская-Благовещенская №2. Свободненский р-он Новгородский сельсовет</t>
        </is>
      </c>
      <c r="F23" s="26" t="n">
        <v>134.02431</v>
      </c>
      <c r="G23" s="26" t="n">
        <v>0</v>
      </c>
      <c r="H23" s="26" t="n">
        <v>0</v>
      </c>
      <c r="I23" s="26" t="n">
        <v>0</v>
      </c>
      <c r="J23" s="26" t="n">
        <f>SUM(F23:I23)</f>
        <v>134.02431</v>
      </c>
      <c r="K23" s="26" t="n">
        <v>58.27144</v>
      </c>
      <c r="L23" s="27" t="n"/>
    </row>
    <row r="24" ht="33" customHeight="1">
      <c r="A24" s="24" t="inlineStr">
        <is>
          <t>5</t>
        </is>
      </c>
      <c r="B24" s="25" t="inlineStr">
        <is>
          <t>02-30-05</t>
        </is>
      </c>
      <c r="C24" s="25" t="inlineStr">
        <is>
          <t>30 ВЛ 220 Амурская-Благовещенская №2. Свободненское уч. л-во Свободненского л-ва</t>
        </is>
      </c>
      <c r="F24" s="39" t="n">
        <v>17268.37602</v>
      </c>
      <c r="G24" s="26" t="n">
        <v>0</v>
      </c>
      <c r="H24" s="26" t="n">
        <v>0</v>
      </c>
      <c r="I24" s="26" t="n">
        <v>0</v>
      </c>
      <c r="J24" s="39" t="n">
        <f>SUM(F24:I24)</f>
        <v>17268.37602</v>
      </c>
      <c r="K24" s="39" t="n">
        <v>7237.00527</v>
      </c>
      <c r="L24" s="40" t="n"/>
    </row>
    <row r="25" ht="33" customHeight="1">
      <c r="A25" s="24" t="inlineStr">
        <is>
          <t>6</t>
        </is>
      </c>
      <c r="B25" s="25" t="inlineStr">
        <is>
          <t>02-30-06</t>
        </is>
      </c>
      <c r="C25" s="25" t="inlineStr">
        <is>
          <t>30 ВЛ 220 Амурская-Благовещенская №2. Свободненское уч. л-во Свободненского л-ва</t>
        </is>
      </c>
      <c r="F25" s="39" t="n">
        <v>1688.95576</v>
      </c>
      <c r="G25" s="26" t="n">
        <v>0</v>
      </c>
      <c r="H25" s="26" t="n">
        <v>0</v>
      </c>
      <c r="I25" s="26" t="n">
        <v>0</v>
      </c>
      <c r="J25" s="39" t="n">
        <f>SUM(F25:I25)</f>
        <v>1688.95576</v>
      </c>
      <c r="K25" s="26" t="n">
        <v>734.32859</v>
      </c>
      <c r="L25" s="40" t="n"/>
    </row>
    <row r="26" ht="33" customHeight="1">
      <c r="A26" s="24" t="inlineStr">
        <is>
          <t>7</t>
        </is>
      </c>
      <c r="B26" s="25" t="inlineStr">
        <is>
          <t>02-30-07</t>
        </is>
      </c>
      <c r="C26" s="25" t="inlineStr">
        <is>
          <t>30 ВЛ 220 Амурская-Благовещенская №2. Свободненский р-он Новоивановский сельсовет</t>
        </is>
      </c>
      <c r="F26" s="26" t="n">
        <v>561.48035</v>
      </c>
      <c r="G26" s="26" t="n">
        <v>0</v>
      </c>
      <c r="H26" s="26" t="n">
        <v>0</v>
      </c>
      <c r="I26" s="26" t="n">
        <v>0</v>
      </c>
      <c r="J26" s="26" t="n">
        <f>SUM(F26:I26)</f>
        <v>561.48035</v>
      </c>
      <c r="K26" s="26" t="n">
        <v>234.53591</v>
      </c>
      <c r="L26" s="27" t="n"/>
    </row>
    <row r="27" ht="33" customHeight="1">
      <c r="A27" s="24" t="inlineStr">
        <is>
          <t>8</t>
        </is>
      </c>
      <c r="B27" s="25" t="inlineStr">
        <is>
          <t>02-30-08</t>
        </is>
      </c>
      <c r="C27" s="25" t="inlineStr">
        <is>
          <t>30 ВЛ 220 Амурская-Благовещенская №2. Свободненский р-он Новоивановский сельсовет</t>
        </is>
      </c>
      <c r="F27" s="26" t="n">
        <v>59.3409</v>
      </c>
      <c r="G27" s="26" t="n">
        <v>0</v>
      </c>
      <c r="H27" s="26" t="n">
        <v>0</v>
      </c>
      <c r="I27" s="26" t="n">
        <v>0</v>
      </c>
      <c r="J27" s="26" t="n">
        <f>SUM(F27:I27)</f>
        <v>59.3409</v>
      </c>
      <c r="K27" s="26" t="n">
        <v>25.80039</v>
      </c>
      <c r="L27" s="27" t="n"/>
    </row>
    <row r="28" ht="33" customHeight="1">
      <c r="A28" s="24" t="inlineStr">
        <is>
          <t>9</t>
        </is>
      </c>
      <c r="B28" s="25" t="inlineStr">
        <is>
          <t>02-30-09</t>
        </is>
      </c>
      <c r="C28" s="25" t="inlineStr">
        <is>
          <t>30 ВЛ 220 Амурская-Благовещенская №2. Натальинское уч. л-во Благовещенского л-ва</t>
        </is>
      </c>
      <c r="F28" s="39" t="n">
        <v>17733.31016</v>
      </c>
      <c r="G28" s="26" t="n">
        <v>0</v>
      </c>
      <c r="H28" s="26" t="n">
        <v>0</v>
      </c>
      <c r="I28" s="26" t="n">
        <v>0</v>
      </c>
      <c r="J28" s="39" t="n">
        <f>SUM(F28:I28)</f>
        <v>17733.31016</v>
      </c>
      <c r="K28" s="39" t="n">
        <v>7432.98096</v>
      </c>
      <c r="L28" s="40" t="n"/>
    </row>
    <row r="29" ht="33" customHeight="1">
      <c r="A29" s="24" t="inlineStr">
        <is>
          <t>10</t>
        </is>
      </c>
      <c r="B29" s="25" t="inlineStr">
        <is>
          <t>02-30-10</t>
        </is>
      </c>
      <c r="C29" s="25" t="inlineStr">
        <is>
          <t>30 ВЛ 220 Амурская-Благовещенская №2. Натальинское уч. л-во Благовещенского л-ва</t>
        </is>
      </c>
      <c r="F29" s="39" t="n">
        <v>1718.96385</v>
      </c>
      <c r="G29" s="26" t="n">
        <v>0</v>
      </c>
      <c r="H29" s="26" t="n">
        <v>0</v>
      </c>
      <c r="I29" s="26" t="n">
        <v>0</v>
      </c>
      <c r="J29" s="39" t="n">
        <f>SUM(F29:I29)</f>
        <v>1718.96385</v>
      </c>
      <c r="K29" s="26" t="n">
        <v>747.37559</v>
      </c>
      <c r="L29" s="40" t="n"/>
    </row>
    <row r="30" ht="33" customHeight="1">
      <c r="A30" s="24" t="inlineStr">
        <is>
          <t>11</t>
        </is>
      </c>
      <c r="B30" s="25" t="inlineStr">
        <is>
          <t>02-30-11</t>
        </is>
      </c>
      <c r="C30" s="25" t="inlineStr">
        <is>
          <t>30 ВЛ 220 Амурская-Благовещенская №2.  Благовещенский р-он Натальинский сельсовет</t>
        </is>
      </c>
      <c r="F30" s="39" t="n">
        <v>3669.78342</v>
      </c>
      <c r="G30" s="26" t="n">
        <v>0</v>
      </c>
      <c r="H30" s="26" t="n">
        <v>0</v>
      </c>
      <c r="I30" s="26" t="n">
        <v>0</v>
      </c>
      <c r="J30" s="39" t="n">
        <f>SUM(F30:I30)</f>
        <v>3669.78342</v>
      </c>
      <c r="K30" s="39" t="n">
        <v>1538.12859</v>
      </c>
      <c r="L30" s="40" t="n"/>
    </row>
    <row r="31" ht="33" customHeight="1">
      <c r="A31" s="24" t="inlineStr">
        <is>
          <t>12</t>
        </is>
      </c>
      <c r="B31" s="25" t="inlineStr">
        <is>
          <t>02-30-12</t>
        </is>
      </c>
      <c r="C31" s="25" t="inlineStr">
        <is>
          <t>30 ВЛ 220 Амурская-Благовещенская №2.  Благовещенский р-он Натальинский сельсовет</t>
        </is>
      </c>
      <c r="F31" s="26" t="n">
        <v>363.72902</v>
      </c>
      <c r="G31" s="26" t="n">
        <v>0</v>
      </c>
      <c r="H31" s="26" t="n">
        <v>0</v>
      </c>
      <c r="I31" s="26" t="n">
        <v>0</v>
      </c>
      <c r="J31" s="26" t="n">
        <f>SUM(F31:I31)</f>
        <v>363.72902</v>
      </c>
      <c r="K31" s="26" t="n">
        <v>158.14304</v>
      </c>
      <c r="L31" s="27" t="n"/>
    </row>
    <row r="32" ht="33" customHeight="1">
      <c r="A32" s="24" t="inlineStr">
        <is>
          <t>13</t>
        </is>
      </c>
      <c r="B32" s="25" t="inlineStr">
        <is>
          <t>02-30-13</t>
        </is>
      </c>
      <c r="C32" s="25" t="inlineStr">
        <is>
          <t>30 ВЛ 220 Амурская-Благовещенская №2. Благовещенский р-он Новопетровский сельсовет</t>
        </is>
      </c>
      <c r="F32" s="39" t="n">
        <v>9444.41151</v>
      </c>
      <c r="G32" s="26" t="n">
        <v>0</v>
      </c>
      <c r="H32" s="26" t="n">
        <v>0</v>
      </c>
      <c r="I32" s="26" t="n">
        <v>0</v>
      </c>
      <c r="J32" s="39" t="n">
        <f>SUM(F32:I32)</f>
        <v>9444.41151</v>
      </c>
      <c r="K32" s="39" t="n">
        <v>3956.98086</v>
      </c>
      <c r="L32" s="40" t="n"/>
    </row>
    <row r="33" ht="33" customHeight="1">
      <c r="A33" s="24" t="inlineStr">
        <is>
          <t>14</t>
        </is>
      </c>
      <c r="B33" s="25" t="inlineStr">
        <is>
          <t>02-30-14</t>
        </is>
      </c>
      <c r="C33" s="25" t="inlineStr">
        <is>
          <t>30 ВЛ 220 Амурская-Благовещенская №2. Благовещенский р-он Новопетровский сельсовет</t>
        </is>
      </c>
      <c r="F33" s="39" t="n">
        <v>927.18904</v>
      </c>
      <c r="G33" s="26" t="n">
        <v>0</v>
      </c>
      <c r="H33" s="26" t="n">
        <v>0</v>
      </c>
      <c r="I33" s="26" t="n">
        <v>0</v>
      </c>
      <c r="J33" s="39" t="n">
        <f>SUM(F33:I33)</f>
        <v>927.18904</v>
      </c>
      <c r="K33" s="26" t="n">
        <v>403.12567</v>
      </c>
      <c r="L33" s="40" t="n"/>
    </row>
    <row r="34" ht="33" customHeight="1">
      <c r="A34" s="24" t="inlineStr">
        <is>
          <t>15</t>
        </is>
      </c>
      <c r="B34" s="25" t="inlineStr">
        <is>
          <t>02-30-15</t>
        </is>
      </c>
      <c r="C34" s="25" t="inlineStr">
        <is>
          <t>30 ВЛ 220 Амурская-Благовещенская №2. Городское уч. л-во Благовещенского л-ва</t>
        </is>
      </c>
      <c r="F34" s="39" t="n">
        <v>9943.077450000001</v>
      </c>
      <c r="G34" s="26" t="n">
        <v>0</v>
      </c>
      <c r="H34" s="26" t="n">
        <v>0</v>
      </c>
      <c r="I34" s="26" t="n">
        <v>0</v>
      </c>
      <c r="J34" s="39" t="n">
        <f>SUM(F34:I34)</f>
        <v>9943.07745</v>
      </c>
      <c r="K34" s="39" t="n">
        <v>4177.66239</v>
      </c>
      <c r="L34" s="40" t="n"/>
    </row>
    <row r="35" ht="33" customHeight="1">
      <c r="A35" s="24" t="inlineStr">
        <is>
          <t>16</t>
        </is>
      </c>
      <c r="B35" s="25" t="inlineStr">
        <is>
          <t>02-30-16</t>
        </is>
      </c>
      <c r="C35" s="25" t="inlineStr">
        <is>
          <t>30 ВЛ 220 Амурская-Благовещенская №2. Городское уч. л-во Благовещенского л-ва</t>
        </is>
      </c>
      <c r="F35" s="39" t="n">
        <v>944.48517</v>
      </c>
      <c r="G35" s="26" t="n">
        <v>0</v>
      </c>
      <c r="H35" s="26" t="n">
        <v>0</v>
      </c>
      <c r="I35" s="26" t="n">
        <v>0</v>
      </c>
      <c r="J35" s="39" t="n">
        <f>SUM(F35:I35)</f>
        <v>944.48517</v>
      </c>
      <c r="K35" s="26" t="n">
        <v>410.64573</v>
      </c>
      <c r="L35" s="40" t="n"/>
    </row>
    <row r="36" ht="33" customHeight="1">
      <c r="A36" s="24" t="inlineStr">
        <is>
          <t>17</t>
        </is>
      </c>
      <c r="B36" s="25" t="inlineStr">
        <is>
          <t>02-30-17</t>
        </is>
      </c>
      <c r="C36" s="25" t="inlineStr">
        <is>
          <t>30 ВЛ 220 Амурская-Благовещенская №2. Благовещенский р-он Новотроицкий сельсовет</t>
        </is>
      </c>
      <c r="F36" s="26" t="n">
        <v>570.70638</v>
      </c>
      <c r="G36" s="26" t="n">
        <v>0</v>
      </c>
      <c r="H36" s="26" t="n">
        <v>0</v>
      </c>
      <c r="I36" s="26" t="n">
        <v>0</v>
      </c>
      <c r="J36" s="26" t="n">
        <f>SUM(F36:I36)</f>
        <v>570.70638</v>
      </c>
      <c r="K36" s="26" t="n">
        <v>238.86639</v>
      </c>
      <c r="L36" s="27" t="n"/>
    </row>
    <row r="37" ht="33" customHeight="1">
      <c r="A37" s="24" t="inlineStr">
        <is>
          <t>18</t>
        </is>
      </c>
      <c r="B37" s="25" t="inlineStr">
        <is>
          <t>02-30-18</t>
        </is>
      </c>
      <c r="C37" s="25" t="inlineStr">
        <is>
          <t>30 ВЛ 220 Амурская-Благовещенская №2. Благовещенский р-он Новотроицкий сельсовет</t>
        </is>
      </c>
      <c r="F37" s="26" t="n">
        <v>59.38189</v>
      </c>
      <c r="G37" s="26" t="n">
        <v>0</v>
      </c>
      <c r="H37" s="26" t="n">
        <v>0</v>
      </c>
      <c r="I37" s="26" t="n">
        <v>0</v>
      </c>
      <c r="J37" s="26" t="n">
        <f>SUM(F37:I37)</f>
        <v>59.38189</v>
      </c>
      <c r="K37" s="26" t="n">
        <v>25.81821</v>
      </c>
      <c r="L37" s="27" t="n"/>
    </row>
    <row r="38" ht="33" customHeight="1">
      <c r="A38" s="24" t="inlineStr">
        <is>
          <t>19</t>
        </is>
      </c>
      <c r="B38" s="25" t="inlineStr">
        <is>
          <t>02-30-19</t>
        </is>
      </c>
      <c r="C38" s="25" t="inlineStr">
        <is>
          <t>30 ВЛ 220 Амурская-Благовещенская №2. г.о. Благовещенск</t>
        </is>
      </c>
      <c r="F38" s="39" t="n">
        <v>1769.0774</v>
      </c>
      <c r="G38" s="26" t="n">
        <v>0</v>
      </c>
      <c r="H38" s="26" t="n">
        <v>0</v>
      </c>
      <c r="I38" s="26" t="n">
        <v>0</v>
      </c>
      <c r="J38" s="39" t="n">
        <f>SUM(F38:I38)</f>
        <v>1769.0774</v>
      </c>
      <c r="K38" s="26" t="n">
        <v>741.07764</v>
      </c>
      <c r="L38" s="40" t="n"/>
    </row>
    <row r="39" ht="33" customHeight="1">
      <c r="A39" s="24" t="inlineStr">
        <is>
          <t>20</t>
        </is>
      </c>
      <c r="B39" s="25" t="inlineStr">
        <is>
          <t>02-30-20</t>
        </is>
      </c>
      <c r="C39" s="25" t="inlineStr">
        <is>
          <t>30 ВЛ 220 Амурская-Благовещенская №2. г.о. Благовещенск</t>
        </is>
      </c>
      <c r="F39" s="26" t="n">
        <v>176.67384</v>
      </c>
      <c r="G39" s="26" t="n">
        <v>0</v>
      </c>
      <c r="H39" s="26" t="n">
        <v>0</v>
      </c>
      <c r="I39" s="26" t="n">
        <v>0</v>
      </c>
      <c r="J39" s="26" t="n">
        <f>SUM(F39:I39)</f>
        <v>176.67384</v>
      </c>
      <c r="K39" s="26" t="n">
        <v>76.81471000000001</v>
      </c>
      <c r="L39" s="27" t="n"/>
    </row>
    <row r="40" ht="19.7" customHeight="1">
      <c r="A40" s="23" t="inlineStr">
        <is>
          <t>21</t>
        </is>
      </c>
      <c r="B40" s="28" t="inlineStr">
        <is>
          <t>Итого по разделу: Локальные сметы</t>
        </is>
      </c>
      <c r="C40" s="54" t="n"/>
      <c r="D40" s="54" t="n"/>
      <c r="E40" s="86" t="n"/>
      <c r="F40" s="29" t="n">
        <f>SUM(F20:F39)</f>
        <v>75057.56604</v>
      </c>
      <c r="G40" s="30" t="n">
        <f>SUM(G20:G39)</f>
        <v>0</v>
      </c>
      <c r="H40" s="30" t="n">
        <f>SUM(H20:H39)</f>
        <v>0</v>
      </c>
      <c r="I40" s="30" t="n">
        <f>SUM(I20:I39)</f>
        <v>0</v>
      </c>
      <c r="J40" s="29" t="n">
        <f>SUM(J20:J39)</f>
        <v>75057.56604</v>
      </c>
      <c r="K40" s="29" t="n">
        <f>SUM(K20:K39)</f>
        <v>31568.39382</v>
      </c>
      <c r="L40" s="31" t="n"/>
    </row>
    <row r="41" ht="19.7" customHeight="1">
      <c r="A41" s="23" t="inlineStr">
        <is>
          <t>Всего по смете</t>
        </is>
      </c>
      <c r="B41" s="54" t="n"/>
      <c r="C41" s="54" t="n"/>
      <c r="D41" s="54" t="n"/>
      <c r="E41" s="54" t="n"/>
      <c r="F41" s="54" t="n"/>
      <c r="G41" s="54" t="n"/>
      <c r="H41" s="54" t="n"/>
      <c r="I41" s="54" t="n"/>
      <c r="J41" s="54" t="n"/>
      <c r="K41" s="54" t="n"/>
      <c r="L41" s="86" t="n"/>
    </row>
    <row r="42" ht="22.5" customHeight="1">
      <c r="A42" s="23" t="n"/>
      <c r="B42" s="28" t="inlineStr">
        <is>
          <t>Всего по смете</t>
        </is>
      </c>
      <c r="C42" s="54" t="n"/>
      <c r="D42" s="54" t="n"/>
      <c r="E42" s="86" t="n"/>
      <c r="F42" s="29" t="n">
        <f>SUM(F20:F39)</f>
        <v>75057.56604</v>
      </c>
      <c r="G42" s="30" t="n">
        <f>SUM(G20:G39)</f>
        <v>0</v>
      </c>
      <c r="H42" s="30" t="n">
        <f>SUM(H20:H39)</f>
        <v>0</v>
      </c>
      <c r="I42" s="30" t="n">
        <f>SUM(I20:I39)</f>
        <v>0</v>
      </c>
      <c r="J42" s="29" t="n">
        <f>SUM(J20:J39)</f>
        <v>75057.56604</v>
      </c>
      <c r="K42" s="29" t="n">
        <f>SUM(K20:K39)</f>
        <v>31568.39382</v>
      </c>
      <c r="L42" s="31" t="n"/>
    </row>
    <row r="43" ht="19.7" customHeight="1">
      <c r="A43" s="32" t="inlineStr">
        <is>
          <t>Составил</t>
        </is>
      </c>
      <c r="C43" s="33" t="inlineStr">
        <is>
          <t>Григорова И. А.</t>
        </is>
      </c>
      <c r="D43" s="51" t="n"/>
      <c r="E43" s="51" t="n"/>
      <c r="F43" s="51" t="n"/>
      <c r="G43" s="51" t="n"/>
      <c r="H43" s="51" t="n"/>
      <c r="I43" s="51" t="n"/>
      <c r="J43" s="51" t="n"/>
      <c r="K43" s="51" t="n"/>
      <c r="L43" s="51" t="n"/>
    </row>
    <row r="44" ht="19.7" customHeight="1">
      <c r="A44" s="34" t="n"/>
      <c r="B44" s="35" t="n"/>
      <c r="C44" s="36" t="n"/>
    </row>
    <row r="45" ht="19.7" customHeight="1">
      <c r="A45" s="32" t="inlineStr">
        <is>
          <t>Проверил</t>
        </is>
      </c>
      <c r="C45" s="33" t="inlineStr">
        <is>
          <t>Черкасов А. В.</t>
        </is>
      </c>
      <c r="D45" s="51" t="n"/>
      <c r="E45" s="51" t="n"/>
      <c r="F45" s="51" t="n"/>
      <c r="G45" s="51" t="n"/>
      <c r="H45" s="51" t="n"/>
      <c r="I45" s="51" t="n"/>
      <c r="J45" s="51" t="n"/>
      <c r="K45" s="51" t="n"/>
      <c r="L45" s="51" t="n"/>
    </row>
    <row r="46" ht="19.7" customHeight="1">
      <c r="A46" s="37" t="n"/>
      <c r="B46" s="38" t="n"/>
      <c r="C46" s="36" t="n"/>
    </row>
    <row r="47" ht="19.7" customHeight="1"/>
  </sheetData>
  <mergeCells count="59">
    <mergeCell ref="B40:E40"/>
    <mergeCell ref="L13:L14"/>
    <mergeCell ref="A41:L41"/>
    <mergeCell ref="C13:E14"/>
    <mergeCell ref="C31:E31"/>
    <mergeCell ref="F16:J16"/>
    <mergeCell ref="C22:E22"/>
    <mergeCell ref="A45:B45"/>
    <mergeCell ref="C7:L7"/>
    <mergeCell ref="A1:E1"/>
    <mergeCell ref="A16:A17"/>
    <mergeCell ref="C21:E21"/>
    <mergeCell ref="A10:D10"/>
    <mergeCell ref="A3:L3"/>
    <mergeCell ref="C36:E36"/>
    <mergeCell ref="C27:E27"/>
    <mergeCell ref="B13:B14"/>
    <mergeCell ref="A8:C8"/>
    <mergeCell ref="C23:E23"/>
    <mergeCell ref="C39:E39"/>
    <mergeCell ref="E10:L10"/>
    <mergeCell ref="A11:D11"/>
    <mergeCell ref="A4:L4"/>
    <mergeCell ref="C32:E32"/>
    <mergeCell ref="C38:E38"/>
    <mergeCell ref="C16:E17"/>
    <mergeCell ref="C28:E28"/>
    <mergeCell ref="C45:L45"/>
    <mergeCell ref="A2:E2"/>
    <mergeCell ref="A19:L19"/>
    <mergeCell ref="A13:A14"/>
    <mergeCell ref="C37:E37"/>
    <mergeCell ref="E11:L11"/>
    <mergeCell ref="C18:E18"/>
    <mergeCell ref="A9:C9"/>
    <mergeCell ref="K13:K14"/>
    <mergeCell ref="D6:L6"/>
    <mergeCell ref="C30:E30"/>
    <mergeCell ref="C34:E34"/>
    <mergeCell ref="C15:E15"/>
    <mergeCell ref="F13:J13"/>
    <mergeCell ref="B42:E42"/>
    <mergeCell ref="C24:E24"/>
    <mergeCell ref="C44:L44"/>
    <mergeCell ref="D9:K9"/>
    <mergeCell ref="C33:E33"/>
    <mergeCell ref="D8:K8"/>
    <mergeCell ref="A43:B43"/>
    <mergeCell ref="A6:C6"/>
    <mergeCell ref="K16:K17"/>
    <mergeCell ref="C26:E26"/>
    <mergeCell ref="L16:L17"/>
    <mergeCell ref="B16:B17"/>
    <mergeCell ref="C43:L43"/>
    <mergeCell ref="C29:E29"/>
    <mergeCell ref="C46:L46"/>
    <mergeCell ref="C20:E20"/>
    <mergeCell ref="C35:E35"/>
    <mergeCell ref="C25:E25"/>
  </mergeCells>
  <pageMargins left="0.5905511811023623" right="0.1968503937007874" top="0.7874015748031497" bottom="0.5905511811023623" header="0.1968503937007874" footer="0.1968503937007874"/>
  <pageSetup orientation="portrait" paperSize="9" scale="88" fitToHeight="0" fitToWidth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02-30-01</t>
        </is>
      </c>
    </row>
    <row r="25" ht="19.35" customHeight="1">
      <c r="A25" s="55" t="inlineStr">
        <is>
          <t>30 ВЛ 220 Амурская-Благовещенская №2. г.о. Свободный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2219.09</v>
      </c>
      <c r="M31" s="64" t="n">
        <v>31.14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6075.74</v>
      </c>
      <c r="E32" s="71" t="inlineStr">
        <is>
          <t>(</t>
        </is>
      </c>
      <c r="F32" s="70" t="n">
        <v>103.73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3683.93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338.86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6075.74</v>
      </c>
      <c r="E34" s="71" t="inlineStr">
        <is>
          <t>(</t>
        </is>
      </c>
      <c r="F34" s="77" t="n">
        <v>103.73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550</v>
      </c>
      <c r="H44" s="94" t="n">
        <v>1</v>
      </c>
      <c r="I44" s="94" t="n">
        <v>550</v>
      </c>
      <c r="J44" s="93" t="n"/>
      <c r="K44" s="93" t="n"/>
      <c r="L44" s="93" t="n"/>
      <c r="M44" s="93" t="n"/>
      <c r="N44" s="93" t="n"/>
    </row>
    <row r="45" ht="19.35" customHeight="1">
      <c r="A45" s="95" t="n"/>
      <c r="B45" s="96" t="inlineStr">
        <is>
          <t>1</t>
        </is>
      </c>
      <c r="C45" s="97" t="inlineStr">
        <is>
          <t>ОТ</t>
        </is>
      </c>
      <c r="D45" s="271" t="n"/>
      <c r="E45" s="272" t="n"/>
      <c r="F45" s="98" t="n"/>
      <c r="G45" s="98" t="n"/>
      <c r="H45" s="98" t="n"/>
      <c r="I45" s="99" t="n"/>
      <c r="J45" s="100" t="n">
        <v>37.79</v>
      </c>
      <c r="K45" s="273" t="n">
        <v>1.2</v>
      </c>
      <c r="L45" s="102" t="n">
        <v>24941.4</v>
      </c>
      <c r="M45" s="100" t="n">
        <v>71.26000000000001</v>
      </c>
      <c r="N45" s="102" t="n">
        <v>1777324.16</v>
      </c>
    </row>
    <row r="46" ht="19.35" customHeight="1">
      <c r="A46" s="95" t="n"/>
      <c r="B46" s="103" t="n"/>
      <c r="C46" s="97" t="inlineStr">
        <is>
          <t>ЗТ</t>
        </is>
      </c>
      <c r="D46" s="271" t="n"/>
      <c r="E46" s="272" t="n"/>
      <c r="F46" s="104" t="inlineStr">
        <is>
          <t>чел.-ч</t>
        </is>
      </c>
      <c r="G46" s="100" t="n">
        <v>4.43</v>
      </c>
      <c r="H46" s="273" t="n">
        <v>1.2</v>
      </c>
      <c r="I46" s="274" t="n">
        <v>2923.8</v>
      </c>
      <c r="J46" s="99" t="n"/>
      <c r="K46" s="99" t="n"/>
      <c r="L46" s="99" t="n"/>
      <c r="M46" s="99" t="n"/>
      <c r="N46" s="99" t="n"/>
    </row>
    <row r="47" ht="19.35" customHeight="1">
      <c r="A47" s="95" t="n"/>
      <c r="B47" s="103" t="n"/>
      <c r="C47" s="97" t="inlineStr">
        <is>
          <t>Итого по расценке</t>
        </is>
      </c>
      <c r="D47" s="271" t="n"/>
      <c r="E47" s="272" t="n"/>
      <c r="F47" s="98" t="n"/>
      <c r="G47" s="106" t="n"/>
      <c r="H47" s="106" t="n"/>
      <c r="I47" s="99" t="n"/>
      <c r="J47" s="100" t="n">
        <v>37.79</v>
      </c>
      <c r="K47" s="99" t="n"/>
      <c r="L47" s="102" t="n">
        <v>24941.4</v>
      </c>
      <c r="M47" s="99" t="n"/>
      <c r="N47" s="107" t="n"/>
    </row>
    <row r="48" ht="19.35" customHeight="1">
      <c r="A48" s="95" t="n"/>
      <c r="B48" s="108" t="n"/>
      <c r="C48" s="97" t="inlineStr">
        <is>
          <t>ФОТ</t>
        </is>
      </c>
      <c r="D48" s="271" t="n"/>
      <c r="E48" s="272" t="n"/>
      <c r="F48" s="98" t="n"/>
      <c r="G48" s="106" t="n"/>
      <c r="H48" s="106" t="n"/>
      <c r="I48" s="99" t="n"/>
      <c r="J48" s="99" t="n"/>
      <c r="K48" s="99" t="n"/>
      <c r="L48" s="102" t="n">
        <v>24941.4</v>
      </c>
      <c r="M48" s="99" t="n"/>
      <c r="N48" s="102" t="n">
        <v>1777324.16</v>
      </c>
    </row>
    <row r="49" ht="42" customHeight="1">
      <c r="A49" s="95" t="n"/>
      <c r="B49" s="109" t="inlineStr">
        <is>
          <t>Пр/812-001.4-1</t>
        </is>
      </c>
      <c r="C49" s="97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4" t="inlineStr">
        <is>
          <t>%</t>
        </is>
      </c>
      <c r="G49" s="110" t="n">
        <v>89</v>
      </c>
      <c r="H49" s="111" t="n"/>
      <c r="I49" s="110" t="n">
        <v>89</v>
      </c>
      <c r="J49" s="99" t="n"/>
      <c r="K49" s="99" t="n"/>
      <c r="L49" s="102" t="n">
        <v>22197.85</v>
      </c>
      <c r="M49" s="99" t="n"/>
      <c r="N49" s="112" t="n">
        <v>1581818.5</v>
      </c>
    </row>
    <row r="50" ht="42" customHeight="1">
      <c r="A50" s="95" t="n"/>
      <c r="B50" s="109" t="inlineStr">
        <is>
          <t>Пр/774-001.4</t>
        </is>
      </c>
      <c r="C50" s="97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41</v>
      </c>
      <c r="H50" s="111" t="n"/>
      <c r="I50" s="110" t="n">
        <v>41</v>
      </c>
      <c r="J50" s="99" t="n"/>
      <c r="K50" s="99" t="n"/>
      <c r="L50" s="102" t="n">
        <v>10225.97</v>
      </c>
      <c r="M50" s="99" t="n"/>
      <c r="N50" s="102" t="n">
        <v>728702.91</v>
      </c>
    </row>
    <row r="51" ht="19.35" customHeight="1">
      <c r="A51" s="95" t="n"/>
      <c r="B51" s="108" t="n"/>
      <c r="C51" s="87" t="inlineStr">
        <is>
          <t>Всего по позиции</t>
        </is>
      </c>
      <c r="D51" s="271" t="n"/>
      <c r="E51" s="272" t="n"/>
      <c r="F51" s="99" t="n"/>
      <c r="G51" s="106" t="n"/>
      <c r="H51" s="106" t="n"/>
      <c r="I51" s="113" t="n"/>
      <c r="J51" s="113" t="n"/>
      <c r="K51" s="113" t="n"/>
      <c r="L51" s="114" t="n">
        <v>57365.22</v>
      </c>
      <c r="M51" s="113" t="n"/>
      <c r="N51" s="93" t="n"/>
    </row>
    <row r="52" ht="19.35" customHeight="1">
      <c r="A52" s="89" t="inlineStr">
        <is>
          <t>Пролет 1-29,30-33,44-46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12.49</v>
      </c>
      <c r="H53" s="94" t="n">
        <v>1</v>
      </c>
      <c r="I53" s="115" t="n">
        <v>12.49</v>
      </c>
      <c r="J53" s="93" t="n"/>
      <c r="K53" s="93" t="n"/>
      <c r="L53" s="93" t="n"/>
      <c r="M53" s="93" t="n"/>
      <c r="N53" s="93" t="n"/>
    </row>
    <row r="54" ht="19.35" customHeight="1">
      <c r="A54" s="95" t="n"/>
      <c r="B54" s="96" t="inlineStr">
        <is>
          <t>1</t>
        </is>
      </c>
      <c r="C54" s="97" t="inlineStr">
        <is>
          <t>ОТ</t>
        </is>
      </c>
      <c r="D54" s="271" t="n"/>
      <c r="E54" s="272" t="n"/>
      <c r="F54" s="98" t="n"/>
      <c r="G54" s="98" t="n"/>
      <c r="H54" s="98" t="n"/>
      <c r="I54" s="99" t="n"/>
      <c r="J54" s="100" t="n">
        <v>48.97</v>
      </c>
      <c r="K54" s="273" t="n">
        <v>1.2</v>
      </c>
      <c r="L54" s="100" t="n">
        <v>733.96</v>
      </c>
      <c r="M54" s="100" t="n">
        <v>71.26000000000001</v>
      </c>
      <c r="N54" s="102" t="n">
        <v>52301.99</v>
      </c>
    </row>
    <row r="55" ht="19.35" customHeight="1">
      <c r="A55" s="95" t="n"/>
      <c r="B55" s="103" t="n"/>
      <c r="C55" s="97" t="inlineStr">
        <is>
          <t>ЗТ</t>
        </is>
      </c>
      <c r="D55" s="271" t="n"/>
      <c r="E55" s="272" t="n"/>
      <c r="F55" s="104" t="inlineStr">
        <is>
          <t>чел.-ч</t>
        </is>
      </c>
      <c r="G55" s="100" t="n">
        <v>5.21</v>
      </c>
      <c r="H55" s="273" t="n">
        <v>1.2</v>
      </c>
      <c r="I55" s="275" t="n">
        <v>78.08748</v>
      </c>
      <c r="J55" s="99" t="n"/>
      <c r="K55" s="99" t="n"/>
      <c r="L55" s="99" t="n"/>
      <c r="M55" s="99" t="n"/>
      <c r="N55" s="99" t="n"/>
    </row>
    <row r="56" ht="19.35" customHeight="1">
      <c r="A56" s="95" t="n"/>
      <c r="B56" s="103" t="n"/>
      <c r="C56" s="97" t="inlineStr">
        <is>
          <t>Итого по расценке</t>
        </is>
      </c>
      <c r="D56" s="271" t="n"/>
      <c r="E56" s="272" t="n"/>
      <c r="F56" s="98" t="n"/>
      <c r="G56" s="106" t="n"/>
      <c r="H56" s="106" t="n"/>
      <c r="I56" s="99" t="n"/>
      <c r="J56" s="100" t="n">
        <v>48.97</v>
      </c>
      <c r="K56" s="99" t="n"/>
      <c r="L56" s="100" t="n">
        <v>733.96</v>
      </c>
      <c r="M56" s="99" t="n"/>
      <c r="N56" s="107" t="n"/>
    </row>
    <row r="57" ht="19.35" customHeight="1">
      <c r="A57" s="95" t="n"/>
      <c r="B57" s="108" t="n"/>
      <c r="C57" s="97" t="inlineStr">
        <is>
          <t>ФОТ</t>
        </is>
      </c>
      <c r="D57" s="271" t="n"/>
      <c r="E57" s="272" t="n"/>
      <c r="F57" s="98" t="n"/>
      <c r="G57" s="106" t="n"/>
      <c r="H57" s="106" t="n"/>
      <c r="I57" s="99" t="n"/>
      <c r="J57" s="99" t="n"/>
      <c r="K57" s="99" t="n"/>
      <c r="L57" s="100" t="n">
        <v>733.96</v>
      </c>
      <c r="M57" s="99" t="n"/>
      <c r="N57" s="102" t="n">
        <v>52301.99</v>
      </c>
    </row>
    <row r="58" ht="42" customHeight="1">
      <c r="A58" s="95" t="n"/>
      <c r="B58" s="109" t="inlineStr">
        <is>
          <t>Пр/812-001.4-1</t>
        </is>
      </c>
      <c r="C58" s="97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4" t="inlineStr">
        <is>
          <t>%</t>
        </is>
      </c>
      <c r="G58" s="110" t="n">
        <v>89</v>
      </c>
      <c r="H58" s="111" t="n"/>
      <c r="I58" s="110" t="n">
        <v>89</v>
      </c>
      <c r="J58" s="99" t="n"/>
      <c r="K58" s="99" t="n"/>
      <c r="L58" s="100" t="n">
        <v>653.22</v>
      </c>
      <c r="M58" s="99" t="n"/>
      <c r="N58" s="112" t="n">
        <v>46548.77</v>
      </c>
    </row>
    <row r="59" ht="42" customHeight="1">
      <c r="A59" s="95" t="n"/>
      <c r="B59" s="109" t="inlineStr">
        <is>
          <t>Пр/774-001.4</t>
        </is>
      </c>
      <c r="C59" s="97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41</v>
      </c>
      <c r="H59" s="111" t="n"/>
      <c r="I59" s="110" t="n">
        <v>41</v>
      </c>
      <c r="J59" s="99" t="n"/>
      <c r="K59" s="99" t="n"/>
      <c r="L59" s="100" t="n">
        <v>300.92</v>
      </c>
      <c r="M59" s="99" t="n"/>
      <c r="N59" s="102" t="n">
        <v>21443.82</v>
      </c>
    </row>
    <row r="60" ht="19.35" customHeight="1">
      <c r="A60" s="95" t="n"/>
      <c r="B60" s="108" t="n"/>
      <c r="C60" s="87" t="inlineStr">
        <is>
          <t>Всего по позиции</t>
        </is>
      </c>
      <c r="D60" s="271" t="n"/>
      <c r="E60" s="272" t="n"/>
      <c r="F60" s="99" t="n"/>
      <c r="G60" s="106" t="n"/>
      <c r="H60" s="106" t="n"/>
      <c r="I60" s="113" t="n"/>
      <c r="J60" s="113" t="n"/>
      <c r="K60" s="113" t="n"/>
      <c r="L60" s="114" t="n">
        <v>1688.1</v>
      </c>
      <c r="M60" s="113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5.88</v>
      </c>
      <c r="H61" s="94" t="n">
        <v>1</v>
      </c>
      <c r="I61" s="115" t="n">
        <v>5.88</v>
      </c>
      <c r="J61" s="93" t="n"/>
      <c r="K61" s="93" t="n"/>
      <c r="L61" s="93" t="n"/>
      <c r="M61" s="93" t="n"/>
      <c r="N61" s="93" t="n"/>
    </row>
    <row r="62" ht="19.35" customHeight="1">
      <c r="A62" s="95" t="n"/>
      <c r="B62" s="96" t="inlineStr">
        <is>
          <t>1</t>
        </is>
      </c>
      <c r="C62" s="97" t="inlineStr">
        <is>
          <t>ОТ</t>
        </is>
      </c>
      <c r="D62" s="271" t="n"/>
      <c r="E62" s="272" t="n"/>
      <c r="F62" s="98" t="n"/>
      <c r="G62" s="98" t="n"/>
      <c r="H62" s="98" t="n"/>
      <c r="I62" s="99" t="n"/>
      <c r="J62" s="100" t="n">
        <v>94.94</v>
      </c>
      <c r="K62" s="273" t="n">
        <v>1.2</v>
      </c>
      <c r="L62" s="100" t="n">
        <v>669.9</v>
      </c>
      <c r="M62" s="100" t="n">
        <v>71.26000000000001</v>
      </c>
      <c r="N62" s="102" t="n">
        <v>47737.07</v>
      </c>
    </row>
    <row r="63" ht="19.35" customHeight="1">
      <c r="A63" s="95" t="n"/>
      <c r="B63" s="103" t="n"/>
      <c r="C63" s="97" t="inlineStr">
        <is>
          <t>ЗТ</t>
        </is>
      </c>
      <c r="D63" s="271" t="n"/>
      <c r="E63" s="272" t="n"/>
      <c r="F63" s="104" t="inlineStr">
        <is>
          <t>чел.-ч</t>
        </is>
      </c>
      <c r="G63" s="276" t="n">
        <v>10.1</v>
      </c>
      <c r="H63" s="273" t="n">
        <v>1.2</v>
      </c>
      <c r="I63" s="277" t="n">
        <v>71.26560000000001</v>
      </c>
      <c r="J63" s="99" t="n"/>
      <c r="K63" s="99" t="n"/>
      <c r="L63" s="99" t="n"/>
      <c r="M63" s="99" t="n"/>
      <c r="N63" s="99" t="n"/>
    </row>
    <row r="64" ht="19.35" customHeight="1">
      <c r="A64" s="95" t="n"/>
      <c r="B64" s="103" t="n"/>
      <c r="C64" s="97" t="inlineStr">
        <is>
          <t>Итого по расценке</t>
        </is>
      </c>
      <c r="D64" s="271" t="n"/>
      <c r="E64" s="272" t="n"/>
      <c r="F64" s="98" t="n"/>
      <c r="G64" s="106" t="n"/>
      <c r="H64" s="106" t="n"/>
      <c r="I64" s="99" t="n"/>
      <c r="J64" s="100" t="n">
        <v>94.94</v>
      </c>
      <c r="K64" s="99" t="n"/>
      <c r="L64" s="100" t="n">
        <v>669.9</v>
      </c>
      <c r="M64" s="99" t="n"/>
      <c r="N64" s="107" t="n"/>
    </row>
    <row r="65" ht="19.35" customHeight="1">
      <c r="A65" s="95" t="n"/>
      <c r="B65" s="108" t="n"/>
      <c r="C65" s="97" t="inlineStr">
        <is>
          <t>ФОТ</t>
        </is>
      </c>
      <c r="D65" s="271" t="n"/>
      <c r="E65" s="272" t="n"/>
      <c r="F65" s="98" t="n"/>
      <c r="G65" s="106" t="n"/>
      <c r="H65" s="106" t="n"/>
      <c r="I65" s="99" t="n"/>
      <c r="J65" s="99" t="n"/>
      <c r="K65" s="99" t="n"/>
      <c r="L65" s="100" t="n">
        <v>669.9</v>
      </c>
      <c r="M65" s="99" t="n"/>
      <c r="N65" s="102" t="n">
        <v>47737.07</v>
      </c>
    </row>
    <row r="66" ht="42" customHeight="1">
      <c r="A66" s="95" t="n"/>
      <c r="B66" s="109" t="inlineStr">
        <is>
          <t>Пр/812-001.4-1</t>
        </is>
      </c>
      <c r="C66" s="97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4" t="inlineStr">
        <is>
          <t>%</t>
        </is>
      </c>
      <c r="G66" s="110" t="n">
        <v>89</v>
      </c>
      <c r="H66" s="111" t="n"/>
      <c r="I66" s="110" t="n">
        <v>89</v>
      </c>
      <c r="J66" s="99" t="n"/>
      <c r="K66" s="99" t="n"/>
      <c r="L66" s="100" t="n">
        <v>596.21</v>
      </c>
      <c r="M66" s="99" t="n"/>
      <c r="N66" s="112" t="n">
        <v>42485.99</v>
      </c>
    </row>
    <row r="67" ht="42" customHeight="1">
      <c r="A67" s="95" t="n"/>
      <c r="B67" s="109" t="inlineStr">
        <is>
          <t>Пр/774-001.4</t>
        </is>
      </c>
      <c r="C67" s="97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4" t="inlineStr">
        <is>
          <t>%</t>
        </is>
      </c>
      <c r="G67" s="110" t="n">
        <v>41</v>
      </c>
      <c r="H67" s="111" t="n"/>
      <c r="I67" s="110" t="n">
        <v>41</v>
      </c>
      <c r="J67" s="99" t="n"/>
      <c r="K67" s="99" t="n"/>
      <c r="L67" s="100" t="n">
        <v>274.66</v>
      </c>
      <c r="M67" s="99" t="n"/>
      <c r="N67" s="102" t="n">
        <v>19572.2</v>
      </c>
    </row>
    <row r="68" ht="19.35" customHeight="1">
      <c r="A68" s="95" t="n"/>
      <c r="B68" s="108" t="n"/>
      <c r="C68" s="87" t="inlineStr">
        <is>
          <t>Всего по позиции</t>
        </is>
      </c>
      <c r="D68" s="271" t="n"/>
      <c r="E68" s="272" t="n"/>
      <c r="F68" s="99" t="n"/>
      <c r="G68" s="106" t="n"/>
      <c r="H68" s="106" t="n"/>
      <c r="I68" s="113" t="n"/>
      <c r="J68" s="113" t="n"/>
      <c r="K68" s="113" t="n"/>
      <c r="L68" s="114" t="n">
        <v>1540.77</v>
      </c>
      <c r="M68" s="113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1.22</v>
      </c>
      <c r="H69" s="94" t="n">
        <v>1</v>
      </c>
      <c r="I69" s="115" t="n">
        <v>1.22</v>
      </c>
      <c r="J69" s="93" t="n"/>
      <c r="K69" s="93" t="n"/>
      <c r="L69" s="93" t="n"/>
      <c r="M69" s="93" t="n"/>
      <c r="N69" s="93" t="n"/>
    </row>
    <row r="70" ht="19.35" customHeight="1">
      <c r="A70" s="95" t="n"/>
      <c r="B70" s="96" t="inlineStr">
        <is>
          <t>1</t>
        </is>
      </c>
      <c r="C70" s="97" t="inlineStr">
        <is>
          <t>ОТ</t>
        </is>
      </c>
      <c r="D70" s="271" t="n"/>
      <c r="E70" s="272" t="n"/>
      <c r="F70" s="98" t="n"/>
      <c r="G70" s="98" t="n"/>
      <c r="H70" s="98" t="n"/>
      <c r="I70" s="99" t="n"/>
      <c r="J70" s="100" t="n">
        <v>125.96</v>
      </c>
      <c r="K70" s="273" t="n">
        <v>1.2</v>
      </c>
      <c r="L70" s="100" t="n">
        <v>184.41</v>
      </c>
      <c r="M70" s="100" t="n">
        <v>71.26000000000001</v>
      </c>
      <c r="N70" s="102" t="n">
        <v>13141.06</v>
      </c>
    </row>
    <row r="71" ht="19.35" customHeight="1">
      <c r="A71" s="95" t="n"/>
      <c r="B71" s="103" t="n"/>
      <c r="C71" s="97" t="inlineStr">
        <is>
          <t>ЗТ</t>
        </is>
      </c>
      <c r="D71" s="271" t="n"/>
      <c r="E71" s="272" t="n"/>
      <c r="F71" s="104" t="inlineStr">
        <is>
          <t>чел.-ч</t>
        </is>
      </c>
      <c r="G71" s="276" t="n">
        <v>13.4</v>
      </c>
      <c r="H71" s="273" t="n">
        <v>1.2</v>
      </c>
      <c r="I71" s="277" t="n">
        <v>19.6176</v>
      </c>
      <c r="J71" s="99" t="n"/>
      <c r="K71" s="99" t="n"/>
      <c r="L71" s="99" t="n"/>
      <c r="M71" s="99" t="n"/>
      <c r="N71" s="99" t="n"/>
    </row>
    <row r="72" ht="19.35" customHeight="1">
      <c r="A72" s="95" t="n"/>
      <c r="B72" s="103" t="n"/>
      <c r="C72" s="97" t="inlineStr">
        <is>
          <t>Итого по расценке</t>
        </is>
      </c>
      <c r="D72" s="271" t="n"/>
      <c r="E72" s="272" t="n"/>
      <c r="F72" s="98" t="n"/>
      <c r="G72" s="106" t="n"/>
      <c r="H72" s="106" t="n"/>
      <c r="I72" s="99" t="n"/>
      <c r="J72" s="100" t="n">
        <v>125.96</v>
      </c>
      <c r="K72" s="99" t="n"/>
      <c r="L72" s="100" t="n">
        <v>184.41</v>
      </c>
      <c r="M72" s="99" t="n"/>
      <c r="N72" s="107" t="n"/>
    </row>
    <row r="73" ht="19.35" customHeight="1">
      <c r="A73" s="95" t="n"/>
      <c r="B73" s="108" t="n"/>
      <c r="C73" s="97" t="inlineStr">
        <is>
          <t>ФОТ</t>
        </is>
      </c>
      <c r="D73" s="271" t="n"/>
      <c r="E73" s="272" t="n"/>
      <c r="F73" s="98" t="n"/>
      <c r="G73" s="106" t="n"/>
      <c r="H73" s="106" t="n"/>
      <c r="I73" s="99" t="n"/>
      <c r="J73" s="99" t="n"/>
      <c r="K73" s="99" t="n"/>
      <c r="L73" s="100" t="n">
        <v>184.41</v>
      </c>
      <c r="M73" s="99" t="n"/>
      <c r="N73" s="102" t="n">
        <v>13141.06</v>
      </c>
    </row>
    <row r="74" ht="42" customHeight="1">
      <c r="A74" s="95" t="n"/>
      <c r="B74" s="109" t="inlineStr">
        <is>
          <t>Пр/812-001.4-1</t>
        </is>
      </c>
      <c r="C74" s="97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4" t="inlineStr">
        <is>
          <t>%</t>
        </is>
      </c>
      <c r="G74" s="110" t="n">
        <v>89</v>
      </c>
      <c r="H74" s="111" t="n"/>
      <c r="I74" s="110" t="n">
        <v>89</v>
      </c>
      <c r="J74" s="99" t="n"/>
      <c r="K74" s="99" t="n"/>
      <c r="L74" s="100" t="n">
        <v>164.12</v>
      </c>
      <c r="M74" s="99" t="n"/>
      <c r="N74" s="112" t="n">
        <v>11695.54</v>
      </c>
    </row>
    <row r="75" ht="42" customHeight="1">
      <c r="A75" s="95" t="n"/>
      <c r="B75" s="109" t="inlineStr">
        <is>
          <t>Пр/774-001.4</t>
        </is>
      </c>
      <c r="C75" s="97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4" t="inlineStr">
        <is>
          <t>%</t>
        </is>
      </c>
      <c r="G75" s="110" t="n">
        <v>41</v>
      </c>
      <c r="H75" s="111" t="n"/>
      <c r="I75" s="110" t="n">
        <v>41</v>
      </c>
      <c r="J75" s="99" t="n"/>
      <c r="K75" s="99" t="n"/>
      <c r="L75" s="100" t="n">
        <v>75.61</v>
      </c>
      <c r="M75" s="99" t="n"/>
      <c r="N75" s="102" t="n">
        <v>5387.83</v>
      </c>
    </row>
    <row r="76" ht="19.35" customHeight="1">
      <c r="A76" s="95" t="n"/>
      <c r="B76" s="108" t="n"/>
      <c r="C76" s="87" t="inlineStr">
        <is>
          <t>Всего по позиции</t>
        </is>
      </c>
      <c r="D76" s="271" t="n"/>
      <c r="E76" s="272" t="n"/>
      <c r="F76" s="99" t="n"/>
      <c r="G76" s="106" t="n"/>
      <c r="H76" s="106" t="n"/>
      <c r="I76" s="113" t="n"/>
      <c r="J76" s="113" t="n"/>
      <c r="K76" s="113" t="n"/>
      <c r="L76" s="115" t="n">
        <v>424.14</v>
      </c>
      <c r="M76" s="113" t="n"/>
      <c r="N76" s="93" t="n"/>
    </row>
    <row r="77" ht="68.65000000000001" customHeight="1">
      <c r="A77" s="87" t="inlineStr">
        <is>
          <t>5</t>
        </is>
      </c>
      <c r="B77" s="90" t="inlineStr">
        <is>
          <t>ФЕР01-02-100-01</t>
        </is>
      </c>
      <c r="C77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2" t="inlineStr">
        <is>
          <t>100 шт</t>
        </is>
      </c>
      <c r="G77" s="93" t="n">
        <v>12.49</v>
      </c>
      <c r="H77" s="94" t="n">
        <v>1</v>
      </c>
      <c r="I77" s="115" t="n">
        <v>12.49</v>
      </c>
      <c r="J77" s="93" t="n"/>
      <c r="K77" s="93" t="n"/>
      <c r="L77" s="93" t="n"/>
      <c r="M77" s="93" t="n"/>
      <c r="N77" s="93" t="n"/>
    </row>
    <row r="78" ht="19.35" customHeight="1">
      <c r="A78" s="95" t="n"/>
      <c r="B78" s="96" t="inlineStr">
        <is>
          <t>1</t>
        </is>
      </c>
      <c r="C78" s="97" t="inlineStr">
        <is>
          <t>ОТ</t>
        </is>
      </c>
      <c r="D78" s="271" t="n"/>
      <c r="E78" s="272" t="n"/>
      <c r="F78" s="98" t="n"/>
      <c r="G78" s="98" t="n"/>
      <c r="H78" s="98" t="n"/>
      <c r="I78" s="99" t="n"/>
      <c r="J78" s="100" t="n">
        <v>115.44</v>
      </c>
      <c r="K78" s="273" t="n">
        <v>1.2</v>
      </c>
      <c r="L78" s="102" t="n">
        <v>1730.21</v>
      </c>
      <c r="M78" s="100" t="n">
        <v>71.26000000000001</v>
      </c>
      <c r="N78" s="102" t="n">
        <v>123294.76</v>
      </c>
    </row>
    <row r="79" ht="19.35" customHeight="1">
      <c r="A79" s="95" t="n"/>
      <c r="B79" s="96" t="inlineStr">
        <is>
          <t>2</t>
        </is>
      </c>
      <c r="C79" s="97" t="inlineStr">
        <is>
          <t>ЭМ</t>
        </is>
      </c>
      <c r="D79" s="271" t="n"/>
      <c r="E79" s="272" t="n"/>
      <c r="F79" s="98" t="n"/>
      <c r="G79" s="98" t="n"/>
      <c r="H79" s="98" t="n"/>
      <c r="I79" s="99" t="n"/>
      <c r="J79" s="100" t="n">
        <v>655.4299999999999</v>
      </c>
      <c r="K79" s="273" t="n">
        <v>1.2</v>
      </c>
      <c r="L79" s="102" t="n">
        <v>9823.58</v>
      </c>
      <c r="M79" s="99" t="n"/>
      <c r="N79" s="99" t="n"/>
    </row>
    <row r="80" ht="19.35" customHeight="1">
      <c r="A80" s="95" t="n"/>
      <c r="B80" s="96" t="inlineStr">
        <is>
          <t>3</t>
        </is>
      </c>
      <c r="C80" s="97" t="inlineStr">
        <is>
          <t>в т.ч. ОТм</t>
        </is>
      </c>
      <c r="D80" s="271" t="n"/>
      <c r="E80" s="272" t="n"/>
      <c r="F80" s="98" t="n"/>
      <c r="G80" s="98" t="n"/>
      <c r="H80" s="98" t="n"/>
      <c r="I80" s="99" t="n"/>
      <c r="J80" s="100" t="n">
        <v>114.62</v>
      </c>
      <c r="K80" s="273" t="n">
        <v>1.2</v>
      </c>
      <c r="L80" s="102" t="n">
        <v>1717.92</v>
      </c>
      <c r="M80" s="100" t="n">
        <v>71.26000000000001</v>
      </c>
      <c r="N80" s="102" t="n">
        <v>122418.98</v>
      </c>
    </row>
    <row r="81" ht="19.35" customHeight="1">
      <c r="A81" s="95" t="n"/>
      <c r="B81" s="103" t="n"/>
      <c r="C81" s="97" t="inlineStr">
        <is>
          <t>ЗТ</t>
        </is>
      </c>
      <c r="D81" s="271" t="n"/>
      <c r="E81" s="272" t="n"/>
      <c r="F81" s="104" t="inlineStr">
        <is>
          <t>чел.-ч</t>
        </is>
      </c>
      <c r="G81" s="276" t="n">
        <v>14.8</v>
      </c>
      <c r="H81" s="273" t="n">
        <v>1.2</v>
      </c>
      <c r="I81" s="277" t="n">
        <v>221.8224</v>
      </c>
      <c r="J81" s="99" t="n"/>
      <c r="K81" s="99" t="n"/>
      <c r="L81" s="99" t="n"/>
      <c r="M81" s="99" t="n"/>
      <c r="N81" s="99" t="n"/>
    </row>
    <row r="82" ht="19.35" customHeight="1">
      <c r="A82" s="95" t="n"/>
      <c r="B82" s="103" t="n"/>
      <c r="C82" s="97" t="inlineStr">
        <is>
          <t>ЗТм</t>
        </is>
      </c>
      <c r="D82" s="271" t="n"/>
      <c r="E82" s="272" t="n"/>
      <c r="F82" s="104" t="inlineStr">
        <is>
          <t>чел.-ч</t>
        </is>
      </c>
      <c r="G82" s="100" t="n">
        <v>8.49</v>
      </c>
      <c r="H82" s="273" t="n">
        <v>1.2</v>
      </c>
      <c r="I82" s="275" t="n">
        <v>127.24812</v>
      </c>
      <c r="J82" s="99" t="n"/>
      <c r="K82" s="99" t="n"/>
      <c r="L82" s="99" t="n"/>
      <c r="M82" s="99" t="n"/>
      <c r="N82" s="99" t="n"/>
    </row>
    <row r="83" ht="19.35" customHeight="1">
      <c r="A83" s="95" t="n"/>
      <c r="B83" s="103" t="n"/>
      <c r="C83" s="97" t="inlineStr">
        <is>
          <t>Итого по расценке</t>
        </is>
      </c>
      <c r="D83" s="271" t="n"/>
      <c r="E83" s="272" t="n"/>
      <c r="F83" s="98" t="n"/>
      <c r="G83" s="106" t="n"/>
      <c r="H83" s="106" t="n"/>
      <c r="I83" s="99" t="n"/>
      <c r="J83" s="100" t="n">
        <v>770.87</v>
      </c>
      <c r="K83" s="99" t="n"/>
      <c r="L83" s="102" t="n">
        <v>11553.79</v>
      </c>
      <c r="M83" s="99" t="n"/>
      <c r="N83" s="107" t="n"/>
    </row>
    <row r="84" ht="19.35" customHeight="1">
      <c r="A84" s="95" t="n"/>
      <c r="B84" s="108" t="n"/>
      <c r="C84" s="97" t="inlineStr">
        <is>
          <t>ФОТ</t>
        </is>
      </c>
      <c r="D84" s="271" t="n"/>
      <c r="E84" s="272" t="n"/>
      <c r="F84" s="98" t="n"/>
      <c r="G84" s="106" t="n"/>
      <c r="H84" s="106" t="n"/>
      <c r="I84" s="99" t="n"/>
      <c r="J84" s="99" t="n"/>
      <c r="K84" s="99" t="n"/>
      <c r="L84" s="102" t="n">
        <v>3448.13</v>
      </c>
      <c r="M84" s="99" t="n"/>
      <c r="N84" s="102" t="n">
        <v>245713.74</v>
      </c>
    </row>
    <row r="85" ht="42" customHeight="1">
      <c r="A85" s="95" t="n"/>
      <c r="B85" s="109" t="inlineStr">
        <is>
          <t>Пр/812-001.4-1</t>
        </is>
      </c>
      <c r="C85" s="97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4" t="inlineStr">
        <is>
          <t>%</t>
        </is>
      </c>
      <c r="G85" s="110" t="n">
        <v>89</v>
      </c>
      <c r="H85" s="111" t="n"/>
      <c r="I85" s="110" t="n">
        <v>89</v>
      </c>
      <c r="J85" s="99" t="n"/>
      <c r="K85" s="99" t="n"/>
      <c r="L85" s="102" t="n">
        <v>3068.84</v>
      </c>
      <c r="M85" s="99" t="n"/>
      <c r="N85" s="112" t="n">
        <v>218685.23</v>
      </c>
    </row>
    <row r="86" ht="42" customHeight="1">
      <c r="A86" s="95" t="n"/>
      <c r="B86" s="109" t="inlineStr">
        <is>
          <t>Пр/774-001.4</t>
        </is>
      </c>
      <c r="C86" s="97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4" t="inlineStr">
        <is>
          <t>%</t>
        </is>
      </c>
      <c r="G86" s="110" t="n">
        <v>41</v>
      </c>
      <c r="H86" s="111" t="n"/>
      <c r="I86" s="110" t="n">
        <v>41</v>
      </c>
      <c r="J86" s="99" t="n"/>
      <c r="K86" s="99" t="n"/>
      <c r="L86" s="102" t="n">
        <v>1413.73</v>
      </c>
      <c r="M86" s="99" t="n"/>
      <c r="N86" s="102" t="n">
        <v>100742.63</v>
      </c>
    </row>
    <row r="87" ht="19.35" customHeight="1">
      <c r="A87" s="95" t="n"/>
      <c r="B87" s="108" t="n"/>
      <c r="C87" s="87" t="inlineStr">
        <is>
          <t>Всего по позиции</t>
        </is>
      </c>
      <c r="D87" s="271" t="n"/>
      <c r="E87" s="272" t="n"/>
      <c r="F87" s="99" t="n"/>
      <c r="G87" s="106" t="n"/>
      <c r="H87" s="106" t="n"/>
      <c r="I87" s="113" t="n"/>
      <c r="J87" s="113" t="n"/>
      <c r="K87" s="113" t="n"/>
      <c r="L87" s="114" t="n">
        <v>16036.36</v>
      </c>
      <c r="M87" s="113" t="n"/>
      <c r="N87" s="93" t="n"/>
    </row>
    <row r="88" ht="55.35" customHeight="1">
      <c r="A88" s="87" t="inlineStr">
        <is>
          <t>6</t>
        </is>
      </c>
      <c r="B88" s="90" t="inlineStr">
        <is>
          <t>ФЕР01-02-100-07</t>
        </is>
      </c>
      <c r="C88" s="91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2" t="inlineStr">
        <is>
          <t>100 шт</t>
        </is>
      </c>
      <c r="G88" s="93" t="n">
        <v>12.49</v>
      </c>
      <c r="H88" s="94" t="n">
        <v>1</v>
      </c>
      <c r="I88" s="115" t="n">
        <v>12.49</v>
      </c>
      <c r="J88" s="93" t="n"/>
      <c r="K88" s="93" t="n"/>
      <c r="L88" s="93" t="n"/>
      <c r="M88" s="93" t="n"/>
      <c r="N88" s="93" t="n"/>
    </row>
    <row r="89" ht="19.35" customHeight="1">
      <c r="A89" s="95" t="n"/>
      <c r="B89" s="96" t="inlineStr">
        <is>
          <t>1</t>
        </is>
      </c>
      <c r="C89" s="97" t="inlineStr">
        <is>
          <t>ОТ</t>
        </is>
      </c>
      <c r="D89" s="271" t="n"/>
      <c r="E89" s="272" t="n"/>
      <c r="F89" s="98" t="n"/>
      <c r="G89" s="98" t="n"/>
      <c r="H89" s="98" t="n"/>
      <c r="I89" s="99" t="n"/>
      <c r="J89" s="100" t="n">
        <v>28.94</v>
      </c>
      <c r="K89" s="273" t="n">
        <v>1.2</v>
      </c>
      <c r="L89" s="100" t="n">
        <v>433.75</v>
      </c>
      <c r="M89" s="100" t="n">
        <v>71.26000000000001</v>
      </c>
      <c r="N89" s="102" t="n">
        <v>30909.03</v>
      </c>
    </row>
    <row r="90" ht="19.35" customHeight="1">
      <c r="A90" s="95" t="n"/>
      <c r="B90" s="96" t="inlineStr">
        <is>
          <t>2</t>
        </is>
      </c>
      <c r="C90" s="97" t="inlineStr">
        <is>
          <t>ЭМ</t>
        </is>
      </c>
      <c r="D90" s="271" t="n"/>
      <c r="E90" s="272" t="n"/>
      <c r="F90" s="98" t="n"/>
      <c r="G90" s="98" t="n"/>
      <c r="H90" s="98" t="n"/>
      <c r="I90" s="99" t="n"/>
      <c r="J90" s="100" t="n">
        <v>163.66</v>
      </c>
      <c r="K90" s="273" t="n">
        <v>1.2</v>
      </c>
      <c r="L90" s="102" t="n">
        <v>2452.94</v>
      </c>
      <c r="M90" s="99" t="n"/>
      <c r="N90" s="99" t="n"/>
    </row>
    <row r="91" ht="19.35" customHeight="1">
      <c r="A91" s="95" t="n"/>
      <c r="B91" s="96" t="inlineStr">
        <is>
          <t>3</t>
        </is>
      </c>
      <c r="C91" s="97" t="inlineStr">
        <is>
          <t>в т.ч. ОТм</t>
        </is>
      </c>
      <c r="D91" s="271" t="n"/>
      <c r="E91" s="272" t="n"/>
      <c r="F91" s="98" t="n"/>
      <c r="G91" s="98" t="n"/>
      <c r="H91" s="98" t="n"/>
      <c r="I91" s="99" t="n"/>
      <c r="J91" s="100" t="n">
        <v>28.62</v>
      </c>
      <c r="K91" s="273" t="n">
        <v>1.2</v>
      </c>
      <c r="L91" s="100" t="n">
        <v>428.96</v>
      </c>
      <c r="M91" s="100" t="n">
        <v>71.26000000000001</v>
      </c>
      <c r="N91" s="102" t="n">
        <v>30567.69</v>
      </c>
    </row>
    <row r="92" ht="19.35" customHeight="1">
      <c r="A92" s="95" t="n"/>
      <c r="B92" s="103" t="n"/>
      <c r="C92" s="97" t="inlineStr">
        <is>
          <t>ЗТ</t>
        </is>
      </c>
      <c r="D92" s="271" t="n"/>
      <c r="E92" s="272" t="n"/>
      <c r="F92" s="104" t="inlineStr">
        <is>
          <t>чел.-ч</t>
        </is>
      </c>
      <c r="G92" s="100" t="n">
        <v>3.71</v>
      </c>
      <c r="H92" s="273" t="n">
        <v>1.2</v>
      </c>
      <c r="I92" s="275" t="n">
        <v>55.60548</v>
      </c>
      <c r="J92" s="99" t="n"/>
      <c r="K92" s="99" t="n"/>
      <c r="L92" s="99" t="n"/>
      <c r="M92" s="99" t="n"/>
      <c r="N92" s="99" t="n"/>
    </row>
    <row r="93" ht="19.35" customHeight="1">
      <c r="A93" s="95" t="n"/>
      <c r="B93" s="103" t="n"/>
      <c r="C93" s="97" t="inlineStr">
        <is>
          <t>ЗТм</t>
        </is>
      </c>
      <c r="D93" s="271" t="n"/>
      <c r="E93" s="272" t="n"/>
      <c r="F93" s="104" t="inlineStr">
        <is>
          <t>чел.-ч</t>
        </is>
      </c>
      <c r="G93" s="100" t="n">
        <v>2.12</v>
      </c>
      <c r="H93" s="273" t="n">
        <v>1.2</v>
      </c>
      <c r="I93" s="275" t="n">
        <v>31.77456</v>
      </c>
      <c r="J93" s="99" t="n"/>
      <c r="K93" s="99" t="n"/>
      <c r="L93" s="99" t="n"/>
      <c r="M93" s="99" t="n"/>
      <c r="N93" s="99" t="n"/>
    </row>
    <row r="94" ht="19.35" customHeight="1">
      <c r="A94" s="95" t="n"/>
      <c r="B94" s="103" t="n"/>
      <c r="C94" s="97" t="inlineStr">
        <is>
          <t>Итого по расценке</t>
        </is>
      </c>
      <c r="D94" s="271" t="n"/>
      <c r="E94" s="272" t="n"/>
      <c r="F94" s="98" t="n"/>
      <c r="G94" s="106" t="n"/>
      <c r="H94" s="106" t="n"/>
      <c r="I94" s="99" t="n"/>
      <c r="J94" s="100" t="n">
        <v>192.6</v>
      </c>
      <c r="K94" s="99" t="n"/>
      <c r="L94" s="102" t="n">
        <v>2886.69</v>
      </c>
      <c r="M94" s="99" t="n"/>
      <c r="N94" s="107" t="n"/>
    </row>
    <row r="95" ht="19.35" customHeight="1">
      <c r="A95" s="95" t="n"/>
      <c r="B95" s="108" t="n"/>
      <c r="C95" s="97" t="inlineStr">
        <is>
          <t>ФОТ</t>
        </is>
      </c>
      <c r="D95" s="271" t="n"/>
      <c r="E95" s="272" t="n"/>
      <c r="F95" s="98" t="n"/>
      <c r="G95" s="106" t="n"/>
      <c r="H95" s="106" t="n"/>
      <c r="I95" s="99" t="n"/>
      <c r="J95" s="99" t="n"/>
      <c r="K95" s="99" t="n"/>
      <c r="L95" s="100" t="n">
        <v>862.71</v>
      </c>
      <c r="M95" s="99" t="n"/>
      <c r="N95" s="102" t="n">
        <v>61476.72</v>
      </c>
    </row>
    <row r="96" ht="42" customHeight="1">
      <c r="A96" s="95" t="n"/>
      <c r="B96" s="109" t="inlineStr">
        <is>
          <t>Пр/812-001.4-1</t>
        </is>
      </c>
      <c r="C96" s="97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4" t="inlineStr">
        <is>
          <t>%</t>
        </is>
      </c>
      <c r="G96" s="110" t="n">
        <v>89</v>
      </c>
      <c r="H96" s="111" t="n"/>
      <c r="I96" s="110" t="n">
        <v>89</v>
      </c>
      <c r="J96" s="99" t="n"/>
      <c r="K96" s="99" t="n"/>
      <c r="L96" s="100" t="n">
        <v>767.8099999999999</v>
      </c>
      <c r="M96" s="99" t="n"/>
      <c r="N96" s="112" t="n">
        <v>54714.28</v>
      </c>
    </row>
    <row r="97" ht="42" customHeight="1">
      <c r="A97" s="95" t="n"/>
      <c r="B97" s="109" t="inlineStr">
        <is>
          <t>Пр/774-001.4</t>
        </is>
      </c>
      <c r="C97" s="97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4" t="inlineStr">
        <is>
          <t>%</t>
        </is>
      </c>
      <c r="G97" s="110" t="n">
        <v>41</v>
      </c>
      <c r="H97" s="111" t="n"/>
      <c r="I97" s="110" t="n">
        <v>41</v>
      </c>
      <c r="J97" s="99" t="n"/>
      <c r="K97" s="99" t="n"/>
      <c r="L97" s="100" t="n">
        <v>353.71</v>
      </c>
      <c r="M97" s="99" t="n"/>
      <c r="N97" s="102" t="n">
        <v>25205.46</v>
      </c>
    </row>
    <row r="98" ht="19.35" customHeight="1">
      <c r="A98" s="95" t="n"/>
      <c r="B98" s="108" t="n"/>
      <c r="C98" s="87" t="inlineStr">
        <is>
          <t>Всего по позиции</t>
        </is>
      </c>
      <c r="D98" s="271" t="n"/>
      <c r="E98" s="272" t="n"/>
      <c r="F98" s="99" t="n"/>
      <c r="G98" s="106" t="n"/>
      <c r="H98" s="106" t="n"/>
      <c r="I98" s="113" t="n"/>
      <c r="J98" s="113" t="n"/>
      <c r="K98" s="113" t="n"/>
      <c r="L98" s="114" t="n">
        <v>4008.21</v>
      </c>
      <c r="M98" s="113" t="n"/>
      <c r="N98" s="93" t="n"/>
    </row>
    <row r="99" ht="68.65000000000001" customHeight="1">
      <c r="A99" s="87" t="inlineStr">
        <is>
          <t>7</t>
        </is>
      </c>
      <c r="B99" s="90" t="inlineStr">
        <is>
          <t>ФЕР01-02-100-02</t>
        </is>
      </c>
      <c r="C99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2" t="inlineStr">
        <is>
          <t>100 шт</t>
        </is>
      </c>
      <c r="G99" s="93" t="n">
        <v>5.88</v>
      </c>
      <c r="H99" s="94" t="n">
        <v>1</v>
      </c>
      <c r="I99" s="115" t="n">
        <v>5.88</v>
      </c>
      <c r="J99" s="93" t="n"/>
      <c r="K99" s="93" t="n"/>
      <c r="L99" s="93" t="n"/>
      <c r="M99" s="93" t="n"/>
      <c r="N99" s="93" t="n"/>
    </row>
    <row r="100" ht="19.35" customHeight="1">
      <c r="A100" s="95" t="n"/>
      <c r="B100" s="96" t="inlineStr">
        <is>
          <t>1</t>
        </is>
      </c>
      <c r="C100" s="97" t="inlineStr">
        <is>
          <t>ОТ</t>
        </is>
      </c>
      <c r="D100" s="271" t="n"/>
      <c r="E100" s="272" t="n"/>
      <c r="F100" s="98" t="n"/>
      <c r="G100" s="98" t="n"/>
      <c r="H100" s="98" t="n"/>
      <c r="I100" s="99" t="n"/>
      <c r="J100" s="100" t="n">
        <v>201.24</v>
      </c>
      <c r="K100" s="273" t="n">
        <v>1.2</v>
      </c>
      <c r="L100" s="102" t="n">
        <v>1419.95</v>
      </c>
      <c r="M100" s="100" t="n">
        <v>71.26000000000001</v>
      </c>
      <c r="N100" s="102" t="n">
        <v>101185.64</v>
      </c>
    </row>
    <row r="101" ht="19.35" customHeight="1">
      <c r="A101" s="95" t="n"/>
      <c r="B101" s="96" t="inlineStr">
        <is>
          <t>2</t>
        </is>
      </c>
      <c r="C101" s="97" t="inlineStr">
        <is>
          <t>ЭМ</t>
        </is>
      </c>
      <c r="D101" s="271" t="n"/>
      <c r="E101" s="272" t="n"/>
      <c r="F101" s="98" t="n"/>
      <c r="G101" s="98" t="n"/>
      <c r="H101" s="98" t="n"/>
      <c r="I101" s="99" t="n"/>
      <c r="J101" s="102" t="n">
        <v>1142.56</v>
      </c>
      <c r="K101" s="273" t="n">
        <v>1.2</v>
      </c>
      <c r="L101" s="102" t="n">
        <v>8061.9</v>
      </c>
      <c r="M101" s="99" t="n"/>
      <c r="N101" s="99" t="n"/>
    </row>
    <row r="102" ht="19.35" customHeight="1">
      <c r="A102" s="95" t="n"/>
      <c r="B102" s="96" t="inlineStr">
        <is>
          <t>3</t>
        </is>
      </c>
      <c r="C102" s="97" t="inlineStr">
        <is>
          <t>в т.ч. ОТм</t>
        </is>
      </c>
      <c r="D102" s="271" t="n"/>
      <c r="E102" s="272" t="n"/>
      <c r="F102" s="98" t="n"/>
      <c r="G102" s="98" t="n"/>
      <c r="H102" s="98" t="n"/>
      <c r="I102" s="99" t="n"/>
      <c r="J102" s="100" t="n">
        <v>199.8</v>
      </c>
      <c r="K102" s="273" t="n">
        <v>1.2</v>
      </c>
      <c r="L102" s="102" t="n">
        <v>1409.79</v>
      </c>
      <c r="M102" s="100" t="n">
        <v>71.26000000000001</v>
      </c>
      <c r="N102" s="102" t="n">
        <v>100461.64</v>
      </c>
    </row>
    <row r="103" ht="19.35" customHeight="1">
      <c r="A103" s="95" t="n"/>
      <c r="B103" s="103" t="n"/>
      <c r="C103" s="97" t="inlineStr">
        <is>
          <t>ЗТ</t>
        </is>
      </c>
      <c r="D103" s="271" t="n"/>
      <c r="E103" s="272" t="n"/>
      <c r="F103" s="104" t="inlineStr">
        <is>
          <t>чел.-ч</t>
        </is>
      </c>
      <c r="G103" s="276" t="n">
        <v>25.8</v>
      </c>
      <c r="H103" s="273" t="n">
        <v>1.2</v>
      </c>
      <c r="I103" s="277" t="n">
        <v>182.0448</v>
      </c>
      <c r="J103" s="99" t="n"/>
      <c r="K103" s="99" t="n"/>
      <c r="L103" s="99" t="n"/>
      <c r="M103" s="99" t="n"/>
      <c r="N103" s="99" t="n"/>
    </row>
    <row r="104" ht="19.35" customHeight="1">
      <c r="A104" s="95" t="n"/>
      <c r="B104" s="103" t="n"/>
      <c r="C104" s="97" t="inlineStr">
        <is>
          <t>ЗТм</t>
        </is>
      </c>
      <c r="D104" s="271" t="n"/>
      <c r="E104" s="272" t="n"/>
      <c r="F104" s="104" t="inlineStr">
        <is>
          <t>чел.-ч</t>
        </is>
      </c>
      <c r="G104" s="276" t="n">
        <v>14.8</v>
      </c>
      <c r="H104" s="273" t="n">
        <v>1.2</v>
      </c>
      <c r="I104" s="277" t="n">
        <v>104.4288</v>
      </c>
      <c r="J104" s="99" t="n"/>
      <c r="K104" s="99" t="n"/>
      <c r="L104" s="99" t="n"/>
      <c r="M104" s="99" t="n"/>
      <c r="N104" s="99" t="n"/>
    </row>
    <row r="105" ht="19.35" customHeight="1">
      <c r="A105" s="95" t="n"/>
      <c r="B105" s="103" t="n"/>
      <c r="C105" s="97" t="inlineStr">
        <is>
          <t>Итого по расценке</t>
        </is>
      </c>
      <c r="D105" s="271" t="n"/>
      <c r="E105" s="272" t="n"/>
      <c r="F105" s="98" t="n"/>
      <c r="G105" s="106" t="n"/>
      <c r="H105" s="106" t="n"/>
      <c r="I105" s="99" t="n"/>
      <c r="J105" s="102" t="n">
        <v>1343.8</v>
      </c>
      <c r="K105" s="99" t="n"/>
      <c r="L105" s="102" t="n">
        <v>9481.85</v>
      </c>
      <c r="M105" s="99" t="n"/>
      <c r="N105" s="107" t="n"/>
    </row>
    <row r="106" ht="19.35" customHeight="1">
      <c r="A106" s="95" t="n"/>
      <c r="B106" s="108" t="n"/>
      <c r="C106" s="97" t="inlineStr">
        <is>
          <t>ФОТ</t>
        </is>
      </c>
      <c r="D106" s="271" t="n"/>
      <c r="E106" s="272" t="n"/>
      <c r="F106" s="98" t="n"/>
      <c r="G106" s="106" t="n"/>
      <c r="H106" s="106" t="n"/>
      <c r="I106" s="99" t="n"/>
      <c r="J106" s="99" t="n"/>
      <c r="K106" s="99" t="n"/>
      <c r="L106" s="102" t="n">
        <v>2829.74</v>
      </c>
      <c r="M106" s="99" t="n"/>
      <c r="N106" s="102" t="n">
        <v>201647.28</v>
      </c>
    </row>
    <row r="107" ht="42" customHeight="1">
      <c r="A107" s="95" t="n"/>
      <c r="B107" s="109" t="inlineStr">
        <is>
          <t>Пр/812-001.4-1</t>
        </is>
      </c>
      <c r="C107" s="97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4" t="inlineStr">
        <is>
          <t>%</t>
        </is>
      </c>
      <c r="G107" s="110" t="n">
        <v>89</v>
      </c>
      <c r="H107" s="111" t="n"/>
      <c r="I107" s="110" t="n">
        <v>89</v>
      </c>
      <c r="J107" s="99" t="n"/>
      <c r="K107" s="99" t="n"/>
      <c r="L107" s="102" t="n">
        <v>2518.47</v>
      </c>
      <c r="M107" s="99" t="n"/>
      <c r="N107" s="112" t="n">
        <v>179466.08</v>
      </c>
    </row>
    <row r="108" ht="42" customHeight="1">
      <c r="A108" s="95" t="n"/>
      <c r="B108" s="109" t="inlineStr">
        <is>
          <t>Пр/774-001.4</t>
        </is>
      </c>
      <c r="C108" s="97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4" t="inlineStr">
        <is>
          <t>%</t>
        </is>
      </c>
      <c r="G108" s="110" t="n">
        <v>41</v>
      </c>
      <c r="H108" s="111" t="n"/>
      <c r="I108" s="110" t="n">
        <v>41</v>
      </c>
      <c r="J108" s="99" t="n"/>
      <c r="K108" s="99" t="n"/>
      <c r="L108" s="102" t="n">
        <v>1160.19</v>
      </c>
      <c r="M108" s="99" t="n"/>
      <c r="N108" s="102" t="n">
        <v>82675.38</v>
      </c>
    </row>
    <row r="109" ht="19.35" customHeight="1">
      <c r="A109" s="95" t="n"/>
      <c r="B109" s="108" t="n"/>
      <c r="C109" s="87" t="inlineStr">
        <is>
          <t>Всего по позиции</t>
        </is>
      </c>
      <c r="D109" s="271" t="n"/>
      <c r="E109" s="272" t="n"/>
      <c r="F109" s="99" t="n"/>
      <c r="G109" s="106" t="n"/>
      <c r="H109" s="106" t="n"/>
      <c r="I109" s="113" t="n"/>
      <c r="J109" s="113" t="n"/>
      <c r="K109" s="113" t="n"/>
      <c r="L109" s="114" t="n">
        <v>13160.51</v>
      </c>
      <c r="M109" s="113" t="n"/>
      <c r="N109" s="93" t="n"/>
    </row>
    <row r="110" ht="55.35" customHeight="1">
      <c r="A110" s="87" t="inlineStr">
        <is>
          <t>8</t>
        </is>
      </c>
      <c r="B110" s="90" t="inlineStr">
        <is>
          <t>ФЕР01-02-100-08</t>
        </is>
      </c>
      <c r="C110" s="91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2" t="inlineStr">
        <is>
          <t>100 шт</t>
        </is>
      </c>
      <c r="G110" s="93" t="n">
        <v>5.88</v>
      </c>
      <c r="H110" s="94" t="n">
        <v>1</v>
      </c>
      <c r="I110" s="115" t="n">
        <v>5.88</v>
      </c>
      <c r="J110" s="93" t="n"/>
      <c r="K110" s="93" t="n"/>
      <c r="L110" s="93" t="n"/>
      <c r="M110" s="93" t="n"/>
      <c r="N110" s="93" t="n"/>
    </row>
    <row r="111" ht="19.35" customHeight="1">
      <c r="A111" s="95" t="n"/>
      <c r="B111" s="96" t="inlineStr">
        <is>
          <t>1</t>
        </is>
      </c>
      <c r="C111" s="97" t="inlineStr">
        <is>
          <t>ОТ</t>
        </is>
      </c>
      <c r="D111" s="271" t="n"/>
      <c r="E111" s="272" t="n"/>
      <c r="F111" s="98" t="n"/>
      <c r="G111" s="98" t="n"/>
      <c r="H111" s="98" t="n"/>
      <c r="I111" s="99" t="n"/>
      <c r="J111" s="100" t="n">
        <v>58.34</v>
      </c>
      <c r="K111" s="273" t="n">
        <v>1.2</v>
      </c>
      <c r="L111" s="100" t="n">
        <v>411.65</v>
      </c>
      <c r="M111" s="100" t="n">
        <v>71.26000000000001</v>
      </c>
      <c r="N111" s="102" t="n">
        <v>29334.18</v>
      </c>
    </row>
    <row r="112" ht="19.35" customHeight="1">
      <c r="A112" s="95" t="n"/>
      <c r="B112" s="96" t="inlineStr">
        <is>
          <t>2</t>
        </is>
      </c>
      <c r="C112" s="97" t="inlineStr">
        <is>
          <t>ЭМ</t>
        </is>
      </c>
      <c r="D112" s="271" t="n"/>
      <c r="E112" s="272" t="n"/>
      <c r="F112" s="98" t="n"/>
      <c r="G112" s="98" t="n"/>
      <c r="H112" s="98" t="n"/>
      <c r="I112" s="99" t="n"/>
      <c r="J112" s="100" t="n">
        <v>330.42</v>
      </c>
      <c r="K112" s="273" t="n">
        <v>1.2</v>
      </c>
      <c r="L112" s="102" t="n">
        <v>2331.44</v>
      </c>
      <c r="M112" s="99" t="n"/>
      <c r="N112" s="99" t="n"/>
    </row>
    <row r="113" ht="19.35" customHeight="1">
      <c r="A113" s="95" t="n"/>
      <c r="B113" s="96" t="inlineStr">
        <is>
          <t>3</t>
        </is>
      </c>
      <c r="C113" s="97" t="inlineStr">
        <is>
          <t>в т.ч. ОТм</t>
        </is>
      </c>
      <c r="D113" s="271" t="n"/>
      <c r="E113" s="272" t="n"/>
      <c r="F113" s="98" t="n"/>
      <c r="G113" s="98" t="n"/>
      <c r="H113" s="98" t="n"/>
      <c r="I113" s="99" t="n"/>
      <c r="J113" s="100" t="n">
        <v>57.78</v>
      </c>
      <c r="K113" s="273" t="n">
        <v>1.2</v>
      </c>
      <c r="L113" s="100" t="n">
        <v>407.7</v>
      </c>
      <c r="M113" s="100" t="n">
        <v>71.26000000000001</v>
      </c>
      <c r="N113" s="102" t="n">
        <v>29052.7</v>
      </c>
    </row>
    <row r="114" ht="19.35" customHeight="1">
      <c r="A114" s="95" t="n"/>
      <c r="B114" s="103" t="n"/>
      <c r="C114" s="97" t="inlineStr">
        <is>
          <t>ЗТ</t>
        </is>
      </c>
      <c r="D114" s="271" t="n"/>
      <c r="E114" s="272" t="n"/>
      <c r="F114" s="104" t="inlineStr">
        <is>
          <t>чел.-ч</t>
        </is>
      </c>
      <c r="G114" s="100" t="n">
        <v>7.48</v>
      </c>
      <c r="H114" s="273" t="n">
        <v>1.2</v>
      </c>
      <c r="I114" s="275" t="n">
        <v>52.77888</v>
      </c>
      <c r="J114" s="99" t="n"/>
      <c r="K114" s="99" t="n"/>
      <c r="L114" s="99" t="n"/>
      <c r="M114" s="99" t="n"/>
      <c r="N114" s="99" t="n"/>
    </row>
    <row r="115" ht="19.35" customHeight="1">
      <c r="A115" s="95" t="n"/>
      <c r="B115" s="103" t="n"/>
      <c r="C115" s="97" t="inlineStr">
        <is>
          <t>ЗТм</t>
        </is>
      </c>
      <c r="D115" s="271" t="n"/>
      <c r="E115" s="272" t="n"/>
      <c r="F115" s="104" t="inlineStr">
        <is>
          <t>чел.-ч</t>
        </is>
      </c>
      <c r="G115" s="100" t="n">
        <v>4.28</v>
      </c>
      <c r="H115" s="273" t="n">
        <v>1.2</v>
      </c>
      <c r="I115" s="275" t="n">
        <v>30.19968</v>
      </c>
      <c r="J115" s="99" t="n"/>
      <c r="K115" s="99" t="n"/>
      <c r="L115" s="99" t="n"/>
      <c r="M115" s="99" t="n"/>
      <c r="N115" s="99" t="n"/>
    </row>
    <row r="116" ht="19.35" customHeight="1">
      <c r="A116" s="95" t="n"/>
      <c r="B116" s="103" t="n"/>
      <c r="C116" s="97" t="inlineStr">
        <is>
          <t>Итого по расценке</t>
        </is>
      </c>
      <c r="D116" s="271" t="n"/>
      <c r="E116" s="272" t="n"/>
      <c r="F116" s="98" t="n"/>
      <c r="G116" s="106" t="n"/>
      <c r="H116" s="106" t="n"/>
      <c r="I116" s="99" t="n"/>
      <c r="J116" s="100" t="n">
        <v>388.76</v>
      </c>
      <c r="K116" s="99" t="n"/>
      <c r="L116" s="102" t="n">
        <v>2743.09</v>
      </c>
      <c r="M116" s="99" t="n"/>
      <c r="N116" s="107" t="n"/>
    </row>
    <row r="117" ht="19.35" customHeight="1">
      <c r="A117" s="95" t="n"/>
      <c r="B117" s="108" t="n"/>
      <c r="C117" s="97" t="inlineStr">
        <is>
          <t>ФОТ</t>
        </is>
      </c>
      <c r="D117" s="271" t="n"/>
      <c r="E117" s="272" t="n"/>
      <c r="F117" s="98" t="n"/>
      <c r="G117" s="106" t="n"/>
      <c r="H117" s="106" t="n"/>
      <c r="I117" s="99" t="n"/>
      <c r="J117" s="99" t="n"/>
      <c r="K117" s="99" t="n"/>
      <c r="L117" s="100" t="n">
        <v>819.35</v>
      </c>
      <c r="M117" s="99" t="n"/>
      <c r="N117" s="102" t="n">
        <v>58386.88</v>
      </c>
    </row>
    <row r="118" ht="42" customHeight="1">
      <c r="A118" s="95" t="n"/>
      <c r="B118" s="109" t="inlineStr">
        <is>
          <t>Пр/812-001.4-1</t>
        </is>
      </c>
      <c r="C118" s="97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4" t="inlineStr">
        <is>
          <t>%</t>
        </is>
      </c>
      <c r="G118" s="110" t="n">
        <v>89</v>
      </c>
      <c r="H118" s="111" t="n"/>
      <c r="I118" s="110" t="n">
        <v>89</v>
      </c>
      <c r="J118" s="99" t="n"/>
      <c r="K118" s="99" t="n"/>
      <c r="L118" s="100" t="n">
        <v>729.22</v>
      </c>
      <c r="M118" s="99" t="n"/>
      <c r="N118" s="112" t="n">
        <v>51964.32</v>
      </c>
    </row>
    <row r="119" ht="42" customHeight="1">
      <c r="A119" s="95" t="n"/>
      <c r="B119" s="109" t="inlineStr">
        <is>
          <t>Пр/774-001.4</t>
        </is>
      </c>
      <c r="C119" s="97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4" t="inlineStr">
        <is>
          <t>%</t>
        </is>
      </c>
      <c r="G119" s="110" t="n">
        <v>41</v>
      </c>
      <c r="H119" s="111" t="n"/>
      <c r="I119" s="110" t="n">
        <v>41</v>
      </c>
      <c r="J119" s="99" t="n"/>
      <c r="K119" s="99" t="n"/>
      <c r="L119" s="100" t="n">
        <v>335.93</v>
      </c>
      <c r="M119" s="99" t="n"/>
      <c r="N119" s="102" t="n">
        <v>23938.62</v>
      </c>
    </row>
    <row r="120" ht="19.35" customHeight="1">
      <c r="A120" s="95" t="n"/>
      <c r="B120" s="108" t="n"/>
      <c r="C120" s="87" t="inlineStr">
        <is>
          <t>Всего по позиции</t>
        </is>
      </c>
      <c r="D120" s="271" t="n"/>
      <c r="E120" s="272" t="n"/>
      <c r="F120" s="99" t="n"/>
      <c r="G120" s="106" t="n"/>
      <c r="H120" s="106" t="n"/>
      <c r="I120" s="113" t="n"/>
      <c r="J120" s="113" t="n"/>
      <c r="K120" s="113" t="n"/>
      <c r="L120" s="114" t="n">
        <v>3808.24</v>
      </c>
      <c r="M120" s="113" t="n"/>
      <c r="N120" s="93" t="n"/>
    </row>
    <row r="121" ht="68.65000000000001" customHeight="1">
      <c r="A121" s="87" t="inlineStr">
        <is>
          <t>9</t>
        </is>
      </c>
      <c r="B121" s="90" t="inlineStr">
        <is>
          <t>ФЕР01-02-100-03</t>
        </is>
      </c>
      <c r="C121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2" t="inlineStr">
        <is>
          <t>100 шт</t>
        </is>
      </c>
      <c r="G121" s="93" t="n">
        <v>1.22</v>
      </c>
      <c r="H121" s="94" t="n">
        <v>1</v>
      </c>
      <c r="I121" s="115" t="n">
        <v>1.22</v>
      </c>
      <c r="J121" s="93" t="n"/>
      <c r="K121" s="93" t="n"/>
      <c r="L121" s="93" t="n"/>
      <c r="M121" s="93" t="n"/>
      <c r="N121" s="93" t="n"/>
    </row>
    <row r="122" ht="19.35" customHeight="1">
      <c r="A122" s="95" t="n"/>
      <c r="B122" s="96" t="inlineStr">
        <is>
          <t>1</t>
        </is>
      </c>
      <c r="C122" s="97" t="inlineStr">
        <is>
          <t>ОТ</t>
        </is>
      </c>
      <c r="D122" s="271" t="n"/>
      <c r="E122" s="272" t="n"/>
      <c r="F122" s="98" t="n"/>
      <c r="G122" s="98" t="n"/>
      <c r="H122" s="98" t="n"/>
      <c r="I122" s="99" t="n"/>
      <c r="J122" s="100" t="n">
        <v>326.82</v>
      </c>
      <c r="K122" s="273" t="n">
        <v>1.2</v>
      </c>
      <c r="L122" s="100" t="n">
        <v>478.46</v>
      </c>
      <c r="M122" s="100" t="n">
        <v>71.26000000000001</v>
      </c>
      <c r="N122" s="102" t="n">
        <v>34095.06</v>
      </c>
    </row>
    <row r="123" ht="19.35" customHeight="1">
      <c r="A123" s="95" t="n"/>
      <c r="B123" s="96" t="inlineStr">
        <is>
          <t>2</t>
        </is>
      </c>
      <c r="C123" s="97" t="inlineStr">
        <is>
          <t>ЭМ</t>
        </is>
      </c>
      <c r="D123" s="271" t="n"/>
      <c r="E123" s="272" t="n"/>
      <c r="F123" s="98" t="n"/>
      <c r="G123" s="98" t="n"/>
      <c r="H123" s="98" t="n"/>
      <c r="I123" s="99" t="n"/>
      <c r="J123" s="102" t="n">
        <v>1852.8</v>
      </c>
      <c r="K123" s="273" t="n">
        <v>1.2</v>
      </c>
      <c r="L123" s="102" t="n">
        <v>2712.5</v>
      </c>
      <c r="M123" s="99" t="n"/>
      <c r="N123" s="99" t="n"/>
    </row>
    <row r="124" ht="19.35" customHeight="1">
      <c r="A124" s="95" t="n"/>
      <c r="B124" s="96" t="inlineStr">
        <is>
          <t>3</t>
        </is>
      </c>
      <c r="C124" s="97" t="inlineStr">
        <is>
          <t>в т.ч. ОТм</t>
        </is>
      </c>
      <c r="D124" s="271" t="n"/>
      <c r="E124" s="272" t="n"/>
      <c r="F124" s="98" t="n"/>
      <c r="G124" s="98" t="n"/>
      <c r="H124" s="98" t="n"/>
      <c r="I124" s="99" t="n"/>
      <c r="J124" s="100" t="n">
        <v>324</v>
      </c>
      <c r="K124" s="273" t="n">
        <v>1.2</v>
      </c>
      <c r="L124" s="100" t="n">
        <v>474.34</v>
      </c>
      <c r="M124" s="100" t="n">
        <v>71.26000000000001</v>
      </c>
      <c r="N124" s="102" t="n">
        <v>33801.47</v>
      </c>
    </row>
    <row r="125" ht="19.35" customHeight="1">
      <c r="A125" s="95" t="n"/>
      <c r="B125" s="103" t="n"/>
      <c r="C125" s="97" t="inlineStr">
        <is>
          <t>ЗТ</t>
        </is>
      </c>
      <c r="D125" s="271" t="n"/>
      <c r="E125" s="272" t="n"/>
      <c r="F125" s="104" t="inlineStr">
        <is>
          <t>чел.-ч</t>
        </is>
      </c>
      <c r="G125" s="276" t="n">
        <v>41.9</v>
      </c>
      <c r="H125" s="273" t="n">
        <v>1.2</v>
      </c>
      <c r="I125" s="277" t="n">
        <v>61.3416</v>
      </c>
      <c r="J125" s="99" t="n"/>
      <c r="K125" s="99" t="n"/>
      <c r="L125" s="99" t="n"/>
      <c r="M125" s="99" t="n"/>
      <c r="N125" s="99" t="n"/>
    </row>
    <row r="126" ht="19.35" customHeight="1">
      <c r="A126" s="95" t="n"/>
      <c r="B126" s="103" t="n"/>
      <c r="C126" s="97" t="inlineStr">
        <is>
          <t>ЗТм</t>
        </is>
      </c>
      <c r="D126" s="271" t="n"/>
      <c r="E126" s="272" t="n"/>
      <c r="F126" s="104" t="inlineStr">
        <is>
          <t>чел.-ч</t>
        </is>
      </c>
      <c r="G126" s="119" t="n">
        <v>24</v>
      </c>
      <c r="H126" s="273" t="n">
        <v>1.2</v>
      </c>
      <c r="I126" s="278" t="n">
        <v>35.136</v>
      </c>
      <c r="J126" s="99" t="n"/>
      <c r="K126" s="99" t="n"/>
      <c r="L126" s="99" t="n"/>
      <c r="M126" s="99" t="n"/>
      <c r="N126" s="99" t="n"/>
    </row>
    <row r="127" ht="19.35" customHeight="1">
      <c r="A127" s="95" t="n"/>
      <c r="B127" s="103" t="n"/>
      <c r="C127" s="97" t="inlineStr">
        <is>
          <t>Итого по расценке</t>
        </is>
      </c>
      <c r="D127" s="271" t="n"/>
      <c r="E127" s="272" t="n"/>
      <c r="F127" s="98" t="n"/>
      <c r="G127" s="106" t="n"/>
      <c r="H127" s="106" t="n"/>
      <c r="I127" s="99" t="n"/>
      <c r="J127" s="102" t="n">
        <v>2179.62</v>
      </c>
      <c r="K127" s="99" t="n"/>
      <c r="L127" s="102" t="n">
        <v>3190.96</v>
      </c>
      <c r="M127" s="99" t="n"/>
      <c r="N127" s="107" t="n"/>
    </row>
    <row r="128" ht="19.35" customHeight="1">
      <c r="A128" s="95" t="n"/>
      <c r="B128" s="108" t="n"/>
      <c r="C128" s="97" t="inlineStr">
        <is>
          <t>ФОТ</t>
        </is>
      </c>
      <c r="D128" s="271" t="n"/>
      <c r="E128" s="272" t="n"/>
      <c r="F128" s="98" t="n"/>
      <c r="G128" s="106" t="n"/>
      <c r="H128" s="106" t="n"/>
      <c r="I128" s="99" t="n"/>
      <c r="J128" s="99" t="n"/>
      <c r="K128" s="99" t="n"/>
      <c r="L128" s="100" t="n">
        <v>952.8</v>
      </c>
      <c r="M128" s="99" t="n"/>
      <c r="N128" s="102" t="n">
        <v>67896.53</v>
      </c>
    </row>
    <row r="129" ht="42" customHeight="1">
      <c r="A129" s="95" t="n"/>
      <c r="B129" s="109" t="inlineStr">
        <is>
          <t>Пр/812-001.4-1</t>
        </is>
      </c>
      <c r="C129" s="97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4" t="inlineStr">
        <is>
          <t>%</t>
        </is>
      </c>
      <c r="G129" s="110" t="n">
        <v>89</v>
      </c>
      <c r="H129" s="111" t="n"/>
      <c r="I129" s="110" t="n">
        <v>89</v>
      </c>
      <c r="J129" s="99" t="n"/>
      <c r="K129" s="99" t="n"/>
      <c r="L129" s="100" t="n">
        <v>847.99</v>
      </c>
      <c r="M129" s="99" t="n"/>
      <c r="N129" s="112" t="n">
        <v>60427.91</v>
      </c>
    </row>
    <row r="130" ht="42" customHeight="1">
      <c r="A130" s="95" t="n"/>
      <c r="B130" s="109" t="inlineStr">
        <is>
          <t>Пр/774-001.4</t>
        </is>
      </c>
      <c r="C130" s="97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4" t="inlineStr">
        <is>
          <t>%</t>
        </is>
      </c>
      <c r="G130" s="110" t="n">
        <v>41</v>
      </c>
      <c r="H130" s="111" t="n"/>
      <c r="I130" s="110" t="n">
        <v>41</v>
      </c>
      <c r="J130" s="99" t="n"/>
      <c r="K130" s="99" t="n"/>
      <c r="L130" s="100" t="n">
        <v>390.65</v>
      </c>
      <c r="M130" s="99" t="n"/>
      <c r="N130" s="102" t="n">
        <v>27837.58</v>
      </c>
    </row>
    <row r="131" ht="19.35" customHeight="1">
      <c r="A131" s="95" t="n"/>
      <c r="B131" s="108" t="n"/>
      <c r="C131" s="87" t="inlineStr">
        <is>
          <t>Всего по позиции</t>
        </is>
      </c>
      <c r="D131" s="271" t="n"/>
      <c r="E131" s="272" t="n"/>
      <c r="F131" s="99" t="n"/>
      <c r="G131" s="106" t="n"/>
      <c r="H131" s="106" t="n"/>
      <c r="I131" s="113" t="n"/>
      <c r="J131" s="113" t="n"/>
      <c r="K131" s="113" t="n"/>
      <c r="L131" s="114" t="n">
        <v>4429.6</v>
      </c>
      <c r="M131" s="113" t="n"/>
      <c r="N131" s="93" t="n"/>
    </row>
    <row r="132" ht="55.35" customHeight="1">
      <c r="A132" s="87" t="inlineStr">
        <is>
          <t>10</t>
        </is>
      </c>
      <c r="B132" s="90" t="inlineStr">
        <is>
          <t>ФЕР01-02-100-09</t>
        </is>
      </c>
      <c r="C132" s="91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2" t="inlineStr">
        <is>
          <t>100 шт</t>
        </is>
      </c>
      <c r="G132" s="93" t="n">
        <v>1.22</v>
      </c>
      <c r="H132" s="94" t="n">
        <v>1</v>
      </c>
      <c r="I132" s="115" t="n">
        <v>1.22</v>
      </c>
      <c r="J132" s="93" t="n"/>
      <c r="K132" s="93" t="n"/>
      <c r="L132" s="93" t="n"/>
      <c r="M132" s="93" t="n"/>
      <c r="N132" s="93" t="n"/>
    </row>
    <row r="133" ht="19.35" customHeight="1">
      <c r="A133" s="95" t="n"/>
      <c r="B133" s="96" t="inlineStr">
        <is>
          <t>1</t>
        </is>
      </c>
      <c r="C133" s="97" t="inlineStr">
        <is>
          <t>ОТ</t>
        </is>
      </c>
      <c r="D133" s="271" t="n"/>
      <c r="E133" s="272" t="n"/>
      <c r="F133" s="98" t="n"/>
      <c r="G133" s="98" t="n"/>
      <c r="H133" s="98" t="n"/>
      <c r="I133" s="99" t="n"/>
      <c r="J133" s="100" t="n">
        <v>93.59999999999999</v>
      </c>
      <c r="K133" s="273" t="n">
        <v>1.2</v>
      </c>
      <c r="L133" s="100" t="n">
        <v>137.03</v>
      </c>
      <c r="M133" s="100" t="n">
        <v>71.26000000000001</v>
      </c>
      <c r="N133" s="102" t="n">
        <v>9764.76</v>
      </c>
    </row>
    <row r="134" ht="19.35" customHeight="1">
      <c r="A134" s="95" t="n"/>
      <c r="B134" s="96" t="inlineStr">
        <is>
          <t>2</t>
        </is>
      </c>
      <c r="C134" s="97" t="inlineStr">
        <is>
          <t>ЭМ</t>
        </is>
      </c>
      <c r="D134" s="271" t="n"/>
      <c r="E134" s="272" t="n"/>
      <c r="F134" s="98" t="n"/>
      <c r="G134" s="98" t="n"/>
      <c r="H134" s="98" t="n"/>
      <c r="I134" s="99" t="n"/>
      <c r="J134" s="100" t="n">
        <v>531.14</v>
      </c>
      <c r="K134" s="273" t="n">
        <v>1.2</v>
      </c>
      <c r="L134" s="100" t="n">
        <v>777.59</v>
      </c>
      <c r="M134" s="99" t="n"/>
      <c r="N134" s="99" t="n"/>
    </row>
    <row r="135" ht="19.35" customHeight="1">
      <c r="A135" s="95" t="n"/>
      <c r="B135" s="96" t="inlineStr">
        <is>
          <t>3</t>
        </is>
      </c>
      <c r="C135" s="97" t="inlineStr">
        <is>
          <t>в т.ч. ОТм</t>
        </is>
      </c>
      <c r="D135" s="271" t="n"/>
      <c r="E135" s="272" t="n"/>
      <c r="F135" s="98" t="n"/>
      <c r="G135" s="98" t="n"/>
      <c r="H135" s="98" t="n"/>
      <c r="I135" s="99" t="n"/>
      <c r="J135" s="100" t="n">
        <v>92.88</v>
      </c>
      <c r="K135" s="273" t="n">
        <v>1.2</v>
      </c>
      <c r="L135" s="100" t="n">
        <v>135.98</v>
      </c>
      <c r="M135" s="100" t="n">
        <v>71.26000000000001</v>
      </c>
      <c r="N135" s="102" t="n">
        <v>9689.93</v>
      </c>
    </row>
    <row r="136" ht="19.35" customHeight="1">
      <c r="A136" s="95" t="n"/>
      <c r="B136" s="103" t="n"/>
      <c r="C136" s="97" t="inlineStr">
        <is>
          <t>ЗТ</t>
        </is>
      </c>
      <c r="D136" s="271" t="n"/>
      <c r="E136" s="272" t="n"/>
      <c r="F136" s="104" t="inlineStr">
        <is>
          <t>чел.-ч</t>
        </is>
      </c>
      <c r="G136" s="119" t="n">
        <v>12</v>
      </c>
      <c r="H136" s="273" t="n">
        <v>1.2</v>
      </c>
      <c r="I136" s="278" t="n">
        <v>17.568</v>
      </c>
      <c r="J136" s="99" t="n"/>
      <c r="K136" s="99" t="n"/>
      <c r="L136" s="99" t="n"/>
      <c r="M136" s="99" t="n"/>
      <c r="N136" s="99" t="n"/>
    </row>
    <row r="137" ht="19.35" customHeight="1">
      <c r="A137" s="95" t="n"/>
      <c r="B137" s="103" t="n"/>
      <c r="C137" s="97" t="inlineStr">
        <is>
          <t>ЗТм</t>
        </is>
      </c>
      <c r="D137" s="271" t="n"/>
      <c r="E137" s="272" t="n"/>
      <c r="F137" s="104" t="inlineStr">
        <is>
          <t>чел.-ч</t>
        </is>
      </c>
      <c r="G137" s="100" t="n">
        <v>6.88</v>
      </c>
      <c r="H137" s="273" t="n">
        <v>1.2</v>
      </c>
      <c r="I137" s="275" t="n">
        <v>10.07232</v>
      </c>
      <c r="J137" s="99" t="n"/>
      <c r="K137" s="99" t="n"/>
      <c r="L137" s="99" t="n"/>
      <c r="M137" s="99" t="n"/>
      <c r="N137" s="99" t="n"/>
    </row>
    <row r="138" ht="19.35" customHeight="1">
      <c r="A138" s="95" t="n"/>
      <c r="B138" s="103" t="n"/>
      <c r="C138" s="97" t="inlineStr">
        <is>
          <t>Итого по расценке</t>
        </is>
      </c>
      <c r="D138" s="271" t="n"/>
      <c r="E138" s="272" t="n"/>
      <c r="F138" s="98" t="n"/>
      <c r="G138" s="106" t="n"/>
      <c r="H138" s="106" t="n"/>
      <c r="I138" s="99" t="n"/>
      <c r="J138" s="100" t="n">
        <v>624.74</v>
      </c>
      <c r="K138" s="99" t="n"/>
      <c r="L138" s="100" t="n">
        <v>914.62</v>
      </c>
      <c r="M138" s="99" t="n"/>
      <c r="N138" s="107" t="n"/>
    </row>
    <row r="139" ht="19.35" customHeight="1">
      <c r="A139" s="95" t="n"/>
      <c r="B139" s="108" t="n"/>
      <c r="C139" s="97" t="inlineStr">
        <is>
          <t>ФОТ</t>
        </is>
      </c>
      <c r="D139" s="271" t="n"/>
      <c r="E139" s="272" t="n"/>
      <c r="F139" s="98" t="n"/>
      <c r="G139" s="106" t="n"/>
      <c r="H139" s="106" t="n"/>
      <c r="I139" s="99" t="n"/>
      <c r="J139" s="99" t="n"/>
      <c r="K139" s="99" t="n"/>
      <c r="L139" s="100" t="n">
        <v>273.01</v>
      </c>
      <c r="M139" s="99" t="n"/>
      <c r="N139" s="102" t="n">
        <v>19454.69</v>
      </c>
    </row>
    <row r="140" ht="42" customHeight="1">
      <c r="A140" s="95" t="n"/>
      <c r="B140" s="109" t="inlineStr">
        <is>
          <t>Пр/812-001.4-1</t>
        </is>
      </c>
      <c r="C140" s="97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4" t="inlineStr">
        <is>
          <t>%</t>
        </is>
      </c>
      <c r="G140" s="110" t="n">
        <v>89</v>
      </c>
      <c r="H140" s="111" t="n"/>
      <c r="I140" s="110" t="n">
        <v>89</v>
      </c>
      <c r="J140" s="99" t="n"/>
      <c r="K140" s="99" t="n"/>
      <c r="L140" s="100" t="n">
        <v>242.98</v>
      </c>
      <c r="M140" s="99" t="n"/>
      <c r="N140" s="112" t="n">
        <v>17314.67</v>
      </c>
    </row>
    <row r="141" ht="42" customHeight="1">
      <c r="A141" s="95" t="n"/>
      <c r="B141" s="109" t="inlineStr">
        <is>
          <t>Пр/774-001.4</t>
        </is>
      </c>
      <c r="C141" s="97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4" t="inlineStr">
        <is>
          <t>%</t>
        </is>
      </c>
      <c r="G141" s="110" t="n">
        <v>41</v>
      </c>
      <c r="H141" s="111" t="n"/>
      <c r="I141" s="110" t="n">
        <v>41</v>
      </c>
      <c r="J141" s="99" t="n"/>
      <c r="K141" s="99" t="n"/>
      <c r="L141" s="100" t="n">
        <v>111.93</v>
      </c>
      <c r="M141" s="99" t="n"/>
      <c r="N141" s="102" t="n">
        <v>7976.42</v>
      </c>
    </row>
    <row r="142" ht="19.35" customHeight="1">
      <c r="A142" s="95" t="n"/>
      <c r="B142" s="108" t="n"/>
      <c r="C142" s="87" t="inlineStr">
        <is>
          <t>Всего по позиции</t>
        </is>
      </c>
      <c r="D142" s="271" t="n"/>
      <c r="E142" s="272" t="n"/>
      <c r="F142" s="99" t="n"/>
      <c r="G142" s="106" t="n"/>
      <c r="H142" s="106" t="n"/>
      <c r="I142" s="113" t="n"/>
      <c r="J142" s="113" t="n"/>
      <c r="K142" s="113" t="n"/>
      <c r="L142" s="114" t="n">
        <v>1269.53</v>
      </c>
      <c r="M142" s="113" t="n"/>
      <c r="N142" s="93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103730.68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57300.67</v>
      </c>
      <c r="M144" s="129" t="n"/>
      <c r="N144" s="128" t="n">
        <v>2767138.66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31140.72</v>
      </c>
      <c r="M146" s="129" t="n"/>
      <c r="N146" s="128" t="n">
        <v>2219087.71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26159.95</v>
      </c>
      <c r="M147" s="129" t="n"/>
      <c r="N147" s="128" t="n">
        <v>548050.95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26159.95</v>
      </c>
      <c r="M149" s="129" t="n"/>
      <c r="N149" s="128" t="n">
        <v>548050.95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4574.69</v>
      </c>
      <c r="M151" s="129" t="n"/>
      <c r="N151" s="128" t="n">
        <v>325992.41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35715.41</v>
      </c>
      <c r="M152" s="129" t="n"/>
      <c r="N152" s="128" t="n">
        <v>2545080.12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31786.71</v>
      </c>
      <c r="M153" s="129" t="n"/>
      <c r="N153" s="128" t="n">
        <v>2265121.29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14643.3</v>
      </c>
      <c r="M154" s="129" t="n"/>
      <c r="N154" s="128" t="n">
        <v>1043482.85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103730.68</v>
      </c>
      <c r="M155" s="134" t="n"/>
      <c r="N155" s="123" t="n">
        <v>6075742.8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3683.93184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338.85948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103730.68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103730.68</v>
      </c>
      <c r="M161" s="129" t="n"/>
      <c r="N161" s="128" t="n">
        <v>6075742.8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57300.67</v>
      </c>
      <c r="M163" s="129" t="n"/>
      <c r="N163" s="128" t="n">
        <v>2767138.66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31140.72</v>
      </c>
      <c r="M165" s="129" t="n"/>
      <c r="N165" s="128" t="n">
        <v>2219087.71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26159.95</v>
      </c>
      <c r="M166" s="129" t="n"/>
      <c r="N166" s="128" t="n">
        <v>548050.95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26159.95</v>
      </c>
      <c r="M167" s="129" t="n"/>
      <c r="N167" s="128" t="n">
        <v>548050.95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4574.69</v>
      </c>
      <c r="M168" s="129" t="n"/>
      <c r="N168" s="128" t="n">
        <v>325992.41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35715.41</v>
      </c>
      <c r="M169" s="129" t="n"/>
      <c r="N169" s="128" t="n">
        <v>2545080.12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31786.71</v>
      </c>
      <c r="M170" s="129" t="n"/>
      <c r="N170" s="128" t="n">
        <v>2265121.29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14643.3</v>
      </c>
      <c r="M171" s="129" t="n"/>
      <c r="N171" s="128" t="n">
        <v>1043482.85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103730.68</v>
      </c>
      <c r="M172" s="124" t="n"/>
      <c r="N172" s="123" t="n">
        <v>6075742.8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57300.67</v>
      </c>
      <c r="M173" s="129" t="n"/>
      <c r="N173" s="128" t="n">
        <v>2767138.66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31140.72</v>
      </c>
      <c r="M175" s="129" t="n"/>
      <c r="N175" s="128" t="n">
        <v>2219087.71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26159.95</v>
      </c>
      <c r="M176" s="129" t="n"/>
      <c r="N176" s="128" t="n">
        <v>548050.95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26159.95</v>
      </c>
      <c r="M177" s="129" t="n"/>
      <c r="N177" s="128" t="n">
        <v>548050.95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4574.69</v>
      </c>
      <c r="M178" s="129" t="n"/>
      <c r="N178" s="128" t="n">
        <v>325992.41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35715.41</v>
      </c>
      <c r="M179" s="129" t="n"/>
      <c r="N179" s="128" t="n">
        <v>2545080.12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31786.71</v>
      </c>
      <c r="M180" s="129" t="n"/>
      <c r="N180" s="128" t="n">
        <v>2265121.29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14643.3</v>
      </c>
      <c r="M181" s="129" t="n"/>
      <c r="N181" s="128" t="n">
        <v>1043482.85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3683.93184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338.85948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02-30-02</t>
        </is>
      </c>
    </row>
    <row r="25" ht="19.35" customHeight="1">
      <c r="A25" s="55" t="inlineStr">
        <is>
          <t>30 ВЛ 220 Амурская-Благовещенская №2. г.о. Свободный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259.98</v>
      </c>
      <c r="M31" s="64" t="n">
        <v>3.65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597.95</v>
      </c>
      <c r="E32" s="71" t="inlineStr">
        <is>
          <t>(</t>
        </is>
      </c>
      <c r="F32" s="70" t="n">
        <v>8.390000000000001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435.36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597.95</v>
      </c>
      <c r="E34" s="71" t="inlineStr">
        <is>
          <t>(</t>
        </is>
      </c>
      <c r="F34" s="77" t="n">
        <v>8.390000000000001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1-29,30-33,44-46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12.49</v>
      </c>
      <c r="H44" s="94" t="n">
        <v>1</v>
      </c>
      <c r="I44" s="115" t="n">
        <v>12.49</v>
      </c>
      <c r="J44" s="93" t="n"/>
      <c r="K44" s="93" t="n"/>
      <c r="L44" s="93" t="n"/>
      <c r="M44" s="93" t="n"/>
      <c r="N44" s="93" t="n"/>
    </row>
    <row r="45" ht="24.6" customHeight="1">
      <c r="A45" s="95" t="n"/>
      <c r="B45" s="96" t="inlineStr">
        <is>
          <t>Прил.1.12 п.3.213</t>
        </is>
      </c>
      <c r="C45" s="97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5" t="n"/>
      <c r="B46" s="96" t="inlineStr">
        <is>
          <t>1</t>
        </is>
      </c>
      <c r="C46" s="97" t="inlineStr">
        <is>
          <t>ОТ</t>
        </is>
      </c>
      <c r="D46" s="271" t="n"/>
      <c r="E46" s="272" t="n"/>
      <c r="F46" s="98" t="n"/>
      <c r="G46" s="98" t="n"/>
      <c r="H46" s="98" t="n"/>
      <c r="I46" s="99" t="n"/>
      <c r="J46" s="100" t="n">
        <v>112.29</v>
      </c>
      <c r="K46" s="148" t="n">
        <v>0.96</v>
      </c>
      <c r="L46" s="102" t="n">
        <v>1346.4</v>
      </c>
      <c r="M46" s="100" t="n">
        <v>71.26000000000001</v>
      </c>
      <c r="N46" s="102" t="n">
        <v>95944.46000000001</v>
      </c>
    </row>
    <row r="47" ht="19.35" customHeight="1">
      <c r="A47" s="95" t="n"/>
      <c r="B47" s="103" t="n"/>
      <c r="C47" s="97" t="inlineStr">
        <is>
          <t>ЗТ</t>
        </is>
      </c>
      <c r="D47" s="271" t="n"/>
      <c r="E47" s="272" t="n"/>
      <c r="F47" s="104" t="inlineStr">
        <is>
          <t>чел.-ч</t>
        </is>
      </c>
      <c r="G47" s="276" t="n">
        <v>13.4</v>
      </c>
      <c r="H47" s="148" t="n">
        <v>0.96</v>
      </c>
      <c r="I47" s="275" t="n">
        <v>160.67136</v>
      </c>
      <c r="J47" s="99" t="n"/>
      <c r="K47" s="99" t="n"/>
      <c r="L47" s="99" t="n"/>
      <c r="M47" s="99" t="n"/>
      <c r="N47" s="99" t="n"/>
    </row>
    <row r="48" ht="19.35" customHeight="1">
      <c r="A48" s="95" t="n"/>
      <c r="B48" s="103" t="n"/>
      <c r="C48" s="97" t="inlineStr">
        <is>
          <t>Итого по расценке</t>
        </is>
      </c>
      <c r="D48" s="271" t="n"/>
      <c r="E48" s="272" t="n"/>
      <c r="F48" s="98" t="n"/>
      <c r="G48" s="106" t="n"/>
      <c r="H48" s="106" t="n"/>
      <c r="I48" s="99" t="n"/>
      <c r="J48" s="100" t="n">
        <v>112.29</v>
      </c>
      <c r="K48" s="99" t="n"/>
      <c r="L48" s="102" t="n">
        <v>1346.4</v>
      </c>
      <c r="M48" s="99" t="n"/>
      <c r="N48" s="107" t="n"/>
    </row>
    <row r="49" ht="19.35" customHeight="1">
      <c r="A49" s="95" t="n"/>
      <c r="B49" s="108" t="n"/>
      <c r="C49" s="97" t="inlineStr">
        <is>
          <t>ФОТ</t>
        </is>
      </c>
      <c r="D49" s="271" t="n"/>
      <c r="E49" s="272" t="n"/>
      <c r="F49" s="98" t="n"/>
      <c r="G49" s="106" t="n"/>
      <c r="H49" s="106" t="n"/>
      <c r="I49" s="99" t="n"/>
      <c r="J49" s="99" t="n"/>
      <c r="K49" s="99" t="n"/>
      <c r="L49" s="102" t="n">
        <v>1346.4</v>
      </c>
      <c r="M49" s="99" t="n"/>
      <c r="N49" s="102" t="n">
        <v>95944.46000000001</v>
      </c>
    </row>
    <row r="50" ht="42" customHeight="1">
      <c r="A50" s="95" t="n"/>
      <c r="B50" s="109" t="inlineStr">
        <is>
          <t>Пр/812-001.4-1</t>
        </is>
      </c>
      <c r="C50" s="97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89</v>
      </c>
      <c r="H50" s="111" t="n"/>
      <c r="I50" s="110" t="n">
        <v>89</v>
      </c>
      <c r="J50" s="99" t="n"/>
      <c r="K50" s="99" t="n"/>
      <c r="L50" s="102" t="n">
        <v>1198.3</v>
      </c>
      <c r="M50" s="99" t="n"/>
      <c r="N50" s="112" t="n">
        <v>85390.57000000001</v>
      </c>
    </row>
    <row r="51" ht="42" customHeight="1">
      <c r="A51" s="95" t="n"/>
      <c r="B51" s="109" t="inlineStr">
        <is>
          <t>Пр/774-001.4</t>
        </is>
      </c>
      <c r="C51" s="97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4" t="inlineStr">
        <is>
          <t>%</t>
        </is>
      </c>
      <c r="G51" s="110" t="n">
        <v>41</v>
      </c>
      <c r="H51" s="111" t="n"/>
      <c r="I51" s="110" t="n">
        <v>41</v>
      </c>
      <c r="J51" s="99" t="n"/>
      <c r="K51" s="99" t="n"/>
      <c r="L51" s="100" t="n">
        <v>552.02</v>
      </c>
      <c r="M51" s="99" t="n"/>
      <c r="N51" s="102" t="n">
        <v>39337.23</v>
      </c>
    </row>
    <row r="52" ht="19.35" customHeight="1">
      <c r="A52" s="95" t="n"/>
      <c r="B52" s="108" t="n"/>
      <c r="C52" s="87" t="inlineStr">
        <is>
          <t>Всего по позиции</t>
        </is>
      </c>
      <c r="D52" s="271" t="n"/>
      <c r="E52" s="272" t="n"/>
      <c r="F52" s="99" t="n"/>
      <c r="G52" s="106" t="n"/>
      <c r="H52" s="106" t="n"/>
      <c r="I52" s="113" t="n"/>
      <c r="J52" s="113" t="n"/>
      <c r="K52" s="113" t="n"/>
      <c r="L52" s="114" t="n">
        <v>3096.72</v>
      </c>
      <c r="M52" s="113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5.88</v>
      </c>
      <c r="H53" s="94" t="n">
        <v>1</v>
      </c>
      <c r="I53" s="115" t="n">
        <v>5.88</v>
      </c>
      <c r="J53" s="93" t="n"/>
      <c r="K53" s="93" t="n"/>
      <c r="L53" s="93" t="n"/>
      <c r="M53" s="93" t="n"/>
      <c r="N53" s="93" t="n"/>
    </row>
    <row r="54" ht="24.6" customHeight="1">
      <c r="A54" s="95" t="n"/>
      <c r="B54" s="96" t="inlineStr">
        <is>
          <t>Прил.1.12 п.3.213</t>
        </is>
      </c>
      <c r="C54" s="97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5" t="n"/>
      <c r="B55" s="96" t="inlineStr">
        <is>
          <t>1</t>
        </is>
      </c>
      <c r="C55" s="97" t="inlineStr">
        <is>
          <t>ОТ</t>
        </is>
      </c>
      <c r="D55" s="271" t="n"/>
      <c r="E55" s="272" t="n"/>
      <c r="F55" s="98" t="n"/>
      <c r="G55" s="98" t="n"/>
      <c r="H55" s="98" t="n"/>
      <c r="I55" s="99" t="n"/>
      <c r="J55" s="100" t="n">
        <v>323.47</v>
      </c>
      <c r="K55" s="148" t="n">
        <v>0.96</v>
      </c>
      <c r="L55" s="102" t="n">
        <v>1825.92</v>
      </c>
      <c r="M55" s="100" t="n">
        <v>71.26000000000001</v>
      </c>
      <c r="N55" s="102" t="n">
        <v>130115.06</v>
      </c>
    </row>
    <row r="56" ht="19.35" customHeight="1">
      <c r="A56" s="95" t="n"/>
      <c r="B56" s="103" t="n"/>
      <c r="C56" s="97" t="inlineStr">
        <is>
          <t>ЗТ</t>
        </is>
      </c>
      <c r="D56" s="271" t="n"/>
      <c r="E56" s="272" t="n"/>
      <c r="F56" s="104" t="inlineStr">
        <is>
          <t>чел.-ч</t>
        </is>
      </c>
      <c r="G56" s="276" t="n">
        <v>38.6</v>
      </c>
      <c r="H56" s="148" t="n">
        <v>0.96</v>
      </c>
      <c r="I56" s="275" t="n">
        <v>217.88928</v>
      </c>
      <c r="J56" s="99" t="n"/>
      <c r="K56" s="99" t="n"/>
      <c r="L56" s="99" t="n"/>
      <c r="M56" s="99" t="n"/>
      <c r="N56" s="99" t="n"/>
    </row>
    <row r="57" ht="19.35" customHeight="1">
      <c r="A57" s="95" t="n"/>
      <c r="B57" s="103" t="n"/>
      <c r="C57" s="97" t="inlineStr">
        <is>
          <t>Итого по расценке</t>
        </is>
      </c>
      <c r="D57" s="271" t="n"/>
      <c r="E57" s="272" t="n"/>
      <c r="F57" s="98" t="n"/>
      <c r="G57" s="106" t="n"/>
      <c r="H57" s="106" t="n"/>
      <c r="I57" s="99" t="n"/>
      <c r="J57" s="100" t="n">
        <v>323.47</v>
      </c>
      <c r="K57" s="99" t="n"/>
      <c r="L57" s="102" t="n">
        <v>1825.92</v>
      </c>
      <c r="M57" s="99" t="n"/>
      <c r="N57" s="107" t="n"/>
    </row>
    <row r="58" ht="19.35" customHeight="1">
      <c r="A58" s="95" t="n"/>
      <c r="B58" s="108" t="n"/>
      <c r="C58" s="97" t="inlineStr">
        <is>
          <t>ФОТ</t>
        </is>
      </c>
      <c r="D58" s="271" t="n"/>
      <c r="E58" s="272" t="n"/>
      <c r="F58" s="98" t="n"/>
      <c r="G58" s="106" t="n"/>
      <c r="H58" s="106" t="n"/>
      <c r="I58" s="99" t="n"/>
      <c r="J58" s="99" t="n"/>
      <c r="K58" s="99" t="n"/>
      <c r="L58" s="102" t="n">
        <v>1825.92</v>
      </c>
      <c r="M58" s="99" t="n"/>
      <c r="N58" s="102" t="n">
        <v>130115.06</v>
      </c>
    </row>
    <row r="59" ht="42" customHeight="1">
      <c r="A59" s="95" t="n"/>
      <c r="B59" s="109" t="inlineStr">
        <is>
          <t>Пр/812-001.4-1</t>
        </is>
      </c>
      <c r="C59" s="97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89</v>
      </c>
      <c r="H59" s="111" t="n"/>
      <c r="I59" s="110" t="n">
        <v>89</v>
      </c>
      <c r="J59" s="99" t="n"/>
      <c r="K59" s="99" t="n"/>
      <c r="L59" s="102" t="n">
        <v>1625.07</v>
      </c>
      <c r="M59" s="99" t="n"/>
      <c r="N59" s="112" t="n">
        <v>115802.4</v>
      </c>
    </row>
    <row r="60" ht="42" customHeight="1">
      <c r="A60" s="95" t="n"/>
      <c r="B60" s="109" t="inlineStr">
        <is>
          <t>Пр/774-001.4</t>
        </is>
      </c>
      <c r="C60" s="97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4" t="inlineStr">
        <is>
          <t>%</t>
        </is>
      </c>
      <c r="G60" s="110" t="n">
        <v>41</v>
      </c>
      <c r="H60" s="111" t="n"/>
      <c r="I60" s="110" t="n">
        <v>41</v>
      </c>
      <c r="J60" s="99" t="n"/>
      <c r="K60" s="99" t="n"/>
      <c r="L60" s="100" t="n">
        <v>748.63</v>
      </c>
      <c r="M60" s="99" t="n"/>
      <c r="N60" s="102" t="n">
        <v>53347.17</v>
      </c>
    </row>
    <row r="61" ht="19.35" customHeight="1">
      <c r="A61" s="95" t="n"/>
      <c r="B61" s="108" t="n"/>
      <c r="C61" s="87" t="inlineStr">
        <is>
          <t>Всего по позиции</t>
        </is>
      </c>
      <c r="D61" s="271" t="n"/>
      <c r="E61" s="272" t="n"/>
      <c r="F61" s="99" t="n"/>
      <c r="G61" s="106" t="n"/>
      <c r="H61" s="106" t="n"/>
      <c r="I61" s="113" t="n"/>
      <c r="J61" s="113" t="n"/>
      <c r="K61" s="113" t="n"/>
      <c r="L61" s="114" t="n">
        <v>4199.62</v>
      </c>
      <c r="M61" s="113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1.22</v>
      </c>
      <c r="H62" s="94" t="n">
        <v>1</v>
      </c>
      <c r="I62" s="115" t="n">
        <v>1.22</v>
      </c>
      <c r="J62" s="93" t="n"/>
      <c r="K62" s="93" t="n"/>
      <c r="L62" s="93" t="n"/>
      <c r="M62" s="93" t="n"/>
      <c r="N62" s="93" t="n"/>
    </row>
    <row r="63" ht="24.6" customHeight="1">
      <c r="A63" s="95" t="n"/>
      <c r="B63" s="96" t="inlineStr">
        <is>
          <t>Прил.1.12 п.3.213</t>
        </is>
      </c>
      <c r="C63" s="97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5" t="n"/>
      <c r="B64" s="96" t="inlineStr">
        <is>
          <t>1</t>
        </is>
      </c>
      <c r="C64" s="97" t="inlineStr">
        <is>
          <t>ОТ</t>
        </is>
      </c>
      <c r="D64" s="271" t="n"/>
      <c r="E64" s="272" t="n"/>
      <c r="F64" s="98" t="n"/>
      <c r="G64" s="98" t="n"/>
      <c r="H64" s="98" t="n"/>
      <c r="I64" s="99" t="n"/>
      <c r="J64" s="100" t="n">
        <v>406.43</v>
      </c>
      <c r="K64" s="148" t="n">
        <v>0.96</v>
      </c>
      <c r="L64" s="100" t="n">
        <v>476.01</v>
      </c>
      <c r="M64" s="100" t="n">
        <v>71.26000000000001</v>
      </c>
      <c r="N64" s="102" t="n">
        <v>33920.47</v>
      </c>
    </row>
    <row r="65" ht="19.35" customHeight="1">
      <c r="A65" s="95" t="n"/>
      <c r="B65" s="103" t="n"/>
      <c r="C65" s="97" t="inlineStr">
        <is>
          <t>ЗТ</t>
        </is>
      </c>
      <c r="D65" s="271" t="n"/>
      <c r="E65" s="272" t="n"/>
      <c r="F65" s="104" t="inlineStr">
        <is>
          <t>чел.-ч</t>
        </is>
      </c>
      <c r="G65" s="276" t="n">
        <v>48.5</v>
      </c>
      <c r="H65" s="148" t="n">
        <v>0.96</v>
      </c>
      <c r="I65" s="277" t="n">
        <v>56.8032</v>
      </c>
      <c r="J65" s="99" t="n"/>
      <c r="K65" s="99" t="n"/>
      <c r="L65" s="99" t="n"/>
      <c r="M65" s="99" t="n"/>
      <c r="N65" s="99" t="n"/>
    </row>
    <row r="66" ht="19.35" customHeight="1">
      <c r="A66" s="95" t="n"/>
      <c r="B66" s="103" t="n"/>
      <c r="C66" s="97" t="inlineStr">
        <is>
          <t>Итого по расценке</t>
        </is>
      </c>
      <c r="D66" s="271" t="n"/>
      <c r="E66" s="272" t="n"/>
      <c r="F66" s="98" t="n"/>
      <c r="G66" s="106" t="n"/>
      <c r="H66" s="106" t="n"/>
      <c r="I66" s="99" t="n"/>
      <c r="J66" s="100" t="n">
        <v>406.43</v>
      </c>
      <c r="K66" s="99" t="n"/>
      <c r="L66" s="100" t="n">
        <v>476.01</v>
      </c>
      <c r="M66" s="99" t="n"/>
      <c r="N66" s="107" t="n"/>
    </row>
    <row r="67" ht="19.35" customHeight="1">
      <c r="A67" s="95" t="n"/>
      <c r="B67" s="108" t="n"/>
      <c r="C67" s="97" t="inlineStr">
        <is>
          <t>ФОТ</t>
        </is>
      </c>
      <c r="D67" s="271" t="n"/>
      <c r="E67" s="272" t="n"/>
      <c r="F67" s="98" t="n"/>
      <c r="G67" s="106" t="n"/>
      <c r="H67" s="106" t="n"/>
      <c r="I67" s="99" t="n"/>
      <c r="J67" s="99" t="n"/>
      <c r="K67" s="99" t="n"/>
      <c r="L67" s="100" t="n">
        <v>476.01</v>
      </c>
      <c r="M67" s="99" t="n"/>
      <c r="N67" s="102" t="n">
        <v>33920.47</v>
      </c>
    </row>
    <row r="68" ht="42" customHeight="1">
      <c r="A68" s="95" t="n"/>
      <c r="B68" s="109" t="inlineStr">
        <is>
          <t>Пр/812-001.4-1</t>
        </is>
      </c>
      <c r="C68" s="97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4" t="inlineStr">
        <is>
          <t>%</t>
        </is>
      </c>
      <c r="G68" s="110" t="n">
        <v>89</v>
      </c>
      <c r="H68" s="111" t="n"/>
      <c r="I68" s="110" t="n">
        <v>89</v>
      </c>
      <c r="J68" s="99" t="n"/>
      <c r="K68" s="99" t="n"/>
      <c r="L68" s="100" t="n">
        <v>423.65</v>
      </c>
      <c r="M68" s="99" t="n"/>
      <c r="N68" s="112" t="n">
        <v>30189.22</v>
      </c>
    </row>
    <row r="69" ht="42" customHeight="1">
      <c r="A69" s="95" t="n"/>
      <c r="B69" s="109" t="inlineStr">
        <is>
          <t>Пр/774-001.4</t>
        </is>
      </c>
      <c r="C69" s="97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4" t="inlineStr">
        <is>
          <t>%</t>
        </is>
      </c>
      <c r="G69" s="110" t="n">
        <v>41</v>
      </c>
      <c r="H69" s="111" t="n"/>
      <c r="I69" s="110" t="n">
        <v>41</v>
      </c>
      <c r="J69" s="99" t="n"/>
      <c r="K69" s="99" t="n"/>
      <c r="L69" s="100" t="n">
        <v>195.16</v>
      </c>
      <c r="M69" s="99" t="n"/>
      <c r="N69" s="102" t="n">
        <v>13907.39</v>
      </c>
    </row>
    <row r="70" ht="19.35" customHeight="1">
      <c r="A70" s="95" t="n"/>
      <c r="B70" s="108" t="n"/>
      <c r="C70" s="87" t="inlineStr">
        <is>
          <t>Всего по позиции</t>
        </is>
      </c>
      <c r="D70" s="271" t="n"/>
      <c r="E70" s="272" t="n"/>
      <c r="F70" s="99" t="n"/>
      <c r="G70" s="106" t="n"/>
      <c r="H70" s="106" t="n"/>
      <c r="I70" s="113" t="n"/>
      <c r="J70" s="113" t="n"/>
      <c r="K70" s="113" t="n"/>
      <c r="L70" s="114" t="n">
        <v>1094.82</v>
      </c>
      <c r="M70" s="113" t="n"/>
      <c r="N70" s="93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8391.16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3648.33</v>
      </c>
      <c r="M72" s="129" t="n"/>
      <c r="N72" s="128" t="n">
        <v>259979.99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3648.33</v>
      </c>
      <c r="M74" s="129" t="n"/>
      <c r="N74" s="128" t="n">
        <v>259979.99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3648.33</v>
      </c>
      <c r="M80" s="129" t="n"/>
      <c r="N80" s="128" t="n">
        <v>259979.99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3247.02</v>
      </c>
      <c r="M81" s="129" t="n"/>
      <c r="N81" s="128" t="n">
        <v>231382.19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1495.81</v>
      </c>
      <c r="M82" s="129" t="n"/>
      <c r="N82" s="128" t="n">
        <v>106591.79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8391.16</v>
      </c>
      <c r="M83" s="134" t="n"/>
      <c r="N83" s="123" t="n">
        <v>597953.97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435.36384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8391.16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8391.16</v>
      </c>
      <c r="M89" s="129" t="n"/>
      <c r="N89" s="128" t="n">
        <v>597953.97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3648.33</v>
      </c>
      <c r="M91" s="129" t="n"/>
      <c r="N91" s="128" t="n">
        <v>259979.99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3648.33</v>
      </c>
      <c r="M93" s="129" t="n"/>
      <c r="N93" s="128" t="n">
        <v>259979.99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3648.33</v>
      </c>
      <c r="M97" s="129" t="n"/>
      <c r="N97" s="128" t="n">
        <v>259979.99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3247.02</v>
      </c>
      <c r="M98" s="129" t="n"/>
      <c r="N98" s="128" t="n">
        <v>231382.19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1495.81</v>
      </c>
      <c r="M99" s="129" t="n"/>
      <c r="N99" s="128" t="n">
        <v>106591.79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8391.16</v>
      </c>
      <c r="M100" s="124" t="n"/>
      <c r="N100" s="123" t="n">
        <v>597953.97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3648.33</v>
      </c>
      <c r="M101" s="129" t="n"/>
      <c r="N101" s="128" t="n">
        <v>259979.99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3648.33</v>
      </c>
      <c r="M103" s="129" t="n"/>
      <c r="N103" s="128" t="n">
        <v>259979.99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3648.33</v>
      </c>
      <c r="M107" s="129" t="n"/>
      <c r="N107" s="128" t="n">
        <v>259979.99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3247.02</v>
      </c>
      <c r="M108" s="129" t="n"/>
      <c r="N108" s="128" t="n">
        <v>231382.19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1495.81</v>
      </c>
      <c r="M109" s="129" t="n"/>
      <c r="N109" s="128" t="n">
        <v>106591.79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435.36384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02-30-03</t>
        </is>
      </c>
    </row>
    <row r="25" ht="19.35" customHeight="1">
      <c r="A25" s="55" t="inlineStr">
        <is>
          <t>30 ВЛ 220 Амурская-Благовещенская №2. Свободненский р-он Новгородский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492.92</v>
      </c>
      <c r="M31" s="64" t="n">
        <v>6.92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1350.9</v>
      </c>
      <c r="E32" s="71" t="inlineStr">
        <is>
          <t>(</t>
        </is>
      </c>
      <c r="F32" s="70" t="n">
        <v>23.08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818.35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75.73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1350.9</v>
      </c>
      <c r="E34" s="71" t="inlineStr">
        <is>
          <t>(</t>
        </is>
      </c>
      <c r="F34" s="77" t="n">
        <v>23.08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122</v>
      </c>
      <c r="H44" s="94" t="n">
        <v>1</v>
      </c>
      <c r="I44" s="94" t="n">
        <v>122</v>
      </c>
      <c r="J44" s="93" t="n"/>
      <c r="K44" s="93" t="n"/>
      <c r="L44" s="93" t="n"/>
      <c r="M44" s="93" t="n"/>
      <c r="N44" s="93" t="n"/>
    </row>
    <row r="45" ht="19.35" customHeight="1">
      <c r="A45" s="95" t="n"/>
      <c r="B45" s="96" t="inlineStr">
        <is>
          <t>1</t>
        </is>
      </c>
      <c r="C45" s="97" t="inlineStr">
        <is>
          <t>ОТ</t>
        </is>
      </c>
      <c r="D45" s="271" t="n"/>
      <c r="E45" s="272" t="n"/>
      <c r="F45" s="98" t="n"/>
      <c r="G45" s="98" t="n"/>
      <c r="H45" s="98" t="n"/>
      <c r="I45" s="99" t="n"/>
      <c r="J45" s="100" t="n">
        <v>37.79</v>
      </c>
      <c r="K45" s="273" t="n">
        <v>1.2</v>
      </c>
      <c r="L45" s="102" t="n">
        <v>5532.46</v>
      </c>
      <c r="M45" s="100" t="n">
        <v>71.26000000000001</v>
      </c>
      <c r="N45" s="102" t="n">
        <v>394243.1</v>
      </c>
    </row>
    <row r="46" ht="19.35" customHeight="1">
      <c r="A46" s="95" t="n"/>
      <c r="B46" s="103" t="n"/>
      <c r="C46" s="97" t="inlineStr">
        <is>
          <t>ЗТ</t>
        </is>
      </c>
      <c r="D46" s="271" t="n"/>
      <c r="E46" s="272" t="n"/>
      <c r="F46" s="104" t="inlineStr">
        <is>
          <t>чел.-ч</t>
        </is>
      </c>
      <c r="G46" s="100" t="n">
        <v>4.43</v>
      </c>
      <c r="H46" s="273" t="n">
        <v>1.2</v>
      </c>
      <c r="I46" s="278" t="n">
        <v>648.552</v>
      </c>
      <c r="J46" s="99" t="n"/>
      <c r="K46" s="99" t="n"/>
      <c r="L46" s="99" t="n"/>
      <c r="M46" s="99" t="n"/>
      <c r="N46" s="99" t="n"/>
    </row>
    <row r="47" ht="19.35" customHeight="1">
      <c r="A47" s="95" t="n"/>
      <c r="B47" s="103" t="n"/>
      <c r="C47" s="97" t="inlineStr">
        <is>
          <t>Итого по расценке</t>
        </is>
      </c>
      <c r="D47" s="271" t="n"/>
      <c r="E47" s="272" t="n"/>
      <c r="F47" s="98" t="n"/>
      <c r="G47" s="106" t="n"/>
      <c r="H47" s="106" t="n"/>
      <c r="I47" s="99" t="n"/>
      <c r="J47" s="100" t="n">
        <v>37.79</v>
      </c>
      <c r="K47" s="99" t="n"/>
      <c r="L47" s="102" t="n">
        <v>5532.46</v>
      </c>
      <c r="M47" s="99" t="n"/>
      <c r="N47" s="107" t="n"/>
    </row>
    <row r="48" ht="19.35" customHeight="1">
      <c r="A48" s="95" t="n"/>
      <c r="B48" s="108" t="n"/>
      <c r="C48" s="97" t="inlineStr">
        <is>
          <t>ФОТ</t>
        </is>
      </c>
      <c r="D48" s="271" t="n"/>
      <c r="E48" s="272" t="n"/>
      <c r="F48" s="98" t="n"/>
      <c r="G48" s="106" t="n"/>
      <c r="H48" s="106" t="n"/>
      <c r="I48" s="99" t="n"/>
      <c r="J48" s="99" t="n"/>
      <c r="K48" s="99" t="n"/>
      <c r="L48" s="102" t="n">
        <v>5532.46</v>
      </c>
      <c r="M48" s="99" t="n"/>
      <c r="N48" s="102" t="n">
        <v>394243.1</v>
      </c>
    </row>
    <row r="49" ht="42" customHeight="1">
      <c r="A49" s="95" t="n"/>
      <c r="B49" s="109" t="inlineStr">
        <is>
          <t>Пр/812-001.4-1</t>
        </is>
      </c>
      <c r="C49" s="97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4" t="inlineStr">
        <is>
          <t>%</t>
        </is>
      </c>
      <c r="G49" s="110" t="n">
        <v>89</v>
      </c>
      <c r="H49" s="111" t="n"/>
      <c r="I49" s="110" t="n">
        <v>89</v>
      </c>
      <c r="J49" s="99" t="n"/>
      <c r="K49" s="99" t="n"/>
      <c r="L49" s="102" t="n">
        <v>4923.89</v>
      </c>
      <c r="M49" s="99" t="n"/>
      <c r="N49" s="112" t="n">
        <v>350876.36</v>
      </c>
    </row>
    <row r="50" ht="42" customHeight="1">
      <c r="A50" s="95" t="n"/>
      <c r="B50" s="109" t="inlineStr">
        <is>
          <t>Пр/774-001.4</t>
        </is>
      </c>
      <c r="C50" s="97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41</v>
      </c>
      <c r="H50" s="111" t="n"/>
      <c r="I50" s="110" t="n">
        <v>41</v>
      </c>
      <c r="J50" s="99" t="n"/>
      <c r="K50" s="99" t="n"/>
      <c r="L50" s="102" t="n">
        <v>2268.31</v>
      </c>
      <c r="M50" s="99" t="n"/>
      <c r="N50" s="102" t="n">
        <v>161639.67</v>
      </c>
    </row>
    <row r="51" ht="19.35" customHeight="1">
      <c r="A51" s="95" t="n"/>
      <c r="B51" s="108" t="n"/>
      <c r="C51" s="87" t="inlineStr">
        <is>
          <t>Всего по позиции</t>
        </is>
      </c>
      <c r="D51" s="271" t="n"/>
      <c r="E51" s="272" t="n"/>
      <c r="F51" s="99" t="n"/>
      <c r="G51" s="106" t="n"/>
      <c r="H51" s="106" t="n"/>
      <c r="I51" s="113" t="n"/>
      <c r="J51" s="113" t="n"/>
      <c r="K51" s="113" t="n"/>
      <c r="L51" s="114" t="n">
        <v>12724.66</v>
      </c>
      <c r="M51" s="113" t="n"/>
      <c r="N51" s="93" t="n"/>
    </row>
    <row r="52" ht="19.35" customHeight="1">
      <c r="A52" s="89" t="inlineStr">
        <is>
          <t>Пролет 29-30,60-66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2.69</v>
      </c>
      <c r="H53" s="94" t="n">
        <v>1</v>
      </c>
      <c r="I53" s="115" t="n">
        <v>2.69</v>
      </c>
      <c r="J53" s="93" t="n"/>
      <c r="K53" s="93" t="n"/>
      <c r="L53" s="93" t="n"/>
      <c r="M53" s="93" t="n"/>
      <c r="N53" s="93" t="n"/>
    </row>
    <row r="54" ht="19.35" customHeight="1">
      <c r="A54" s="95" t="n"/>
      <c r="B54" s="96" t="inlineStr">
        <is>
          <t>1</t>
        </is>
      </c>
      <c r="C54" s="97" t="inlineStr">
        <is>
          <t>ОТ</t>
        </is>
      </c>
      <c r="D54" s="271" t="n"/>
      <c r="E54" s="272" t="n"/>
      <c r="F54" s="98" t="n"/>
      <c r="G54" s="98" t="n"/>
      <c r="H54" s="98" t="n"/>
      <c r="I54" s="99" t="n"/>
      <c r="J54" s="100" t="n">
        <v>48.97</v>
      </c>
      <c r="K54" s="273" t="n">
        <v>1.2</v>
      </c>
      <c r="L54" s="100" t="n">
        <v>158.08</v>
      </c>
      <c r="M54" s="100" t="n">
        <v>71.26000000000001</v>
      </c>
      <c r="N54" s="102" t="n">
        <v>11264.78</v>
      </c>
    </row>
    <row r="55" ht="19.35" customHeight="1">
      <c r="A55" s="95" t="n"/>
      <c r="B55" s="103" t="n"/>
      <c r="C55" s="97" t="inlineStr">
        <is>
          <t>ЗТ</t>
        </is>
      </c>
      <c r="D55" s="271" t="n"/>
      <c r="E55" s="272" t="n"/>
      <c r="F55" s="104" t="inlineStr">
        <is>
          <t>чел.-ч</t>
        </is>
      </c>
      <c r="G55" s="100" t="n">
        <v>5.21</v>
      </c>
      <c r="H55" s="273" t="n">
        <v>1.2</v>
      </c>
      <c r="I55" s="275" t="n">
        <v>16.81788</v>
      </c>
      <c r="J55" s="99" t="n"/>
      <c r="K55" s="99" t="n"/>
      <c r="L55" s="99" t="n"/>
      <c r="M55" s="99" t="n"/>
      <c r="N55" s="99" t="n"/>
    </row>
    <row r="56" ht="19.35" customHeight="1">
      <c r="A56" s="95" t="n"/>
      <c r="B56" s="103" t="n"/>
      <c r="C56" s="97" t="inlineStr">
        <is>
          <t>Итого по расценке</t>
        </is>
      </c>
      <c r="D56" s="271" t="n"/>
      <c r="E56" s="272" t="n"/>
      <c r="F56" s="98" t="n"/>
      <c r="G56" s="106" t="n"/>
      <c r="H56" s="106" t="n"/>
      <c r="I56" s="99" t="n"/>
      <c r="J56" s="100" t="n">
        <v>48.97</v>
      </c>
      <c r="K56" s="99" t="n"/>
      <c r="L56" s="100" t="n">
        <v>158.08</v>
      </c>
      <c r="M56" s="99" t="n"/>
      <c r="N56" s="107" t="n"/>
    </row>
    <row r="57" ht="19.35" customHeight="1">
      <c r="A57" s="95" t="n"/>
      <c r="B57" s="108" t="n"/>
      <c r="C57" s="97" t="inlineStr">
        <is>
          <t>ФОТ</t>
        </is>
      </c>
      <c r="D57" s="271" t="n"/>
      <c r="E57" s="272" t="n"/>
      <c r="F57" s="98" t="n"/>
      <c r="G57" s="106" t="n"/>
      <c r="H57" s="106" t="n"/>
      <c r="I57" s="99" t="n"/>
      <c r="J57" s="99" t="n"/>
      <c r="K57" s="99" t="n"/>
      <c r="L57" s="100" t="n">
        <v>158.08</v>
      </c>
      <c r="M57" s="99" t="n"/>
      <c r="N57" s="102" t="n">
        <v>11264.78</v>
      </c>
    </row>
    <row r="58" ht="42" customHeight="1">
      <c r="A58" s="95" t="n"/>
      <c r="B58" s="109" t="inlineStr">
        <is>
          <t>Пр/812-001.4-1</t>
        </is>
      </c>
      <c r="C58" s="97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4" t="inlineStr">
        <is>
          <t>%</t>
        </is>
      </c>
      <c r="G58" s="110" t="n">
        <v>89</v>
      </c>
      <c r="H58" s="111" t="n"/>
      <c r="I58" s="110" t="n">
        <v>89</v>
      </c>
      <c r="J58" s="99" t="n"/>
      <c r="K58" s="99" t="n"/>
      <c r="L58" s="100" t="n">
        <v>140.69</v>
      </c>
      <c r="M58" s="99" t="n"/>
      <c r="N58" s="112" t="n">
        <v>10025.65</v>
      </c>
    </row>
    <row r="59" ht="42" customHeight="1">
      <c r="A59" s="95" t="n"/>
      <c r="B59" s="109" t="inlineStr">
        <is>
          <t>Пр/774-001.4</t>
        </is>
      </c>
      <c r="C59" s="97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41</v>
      </c>
      <c r="H59" s="111" t="n"/>
      <c r="I59" s="110" t="n">
        <v>41</v>
      </c>
      <c r="J59" s="99" t="n"/>
      <c r="K59" s="99" t="n"/>
      <c r="L59" s="100" t="n">
        <v>64.81</v>
      </c>
      <c r="M59" s="99" t="n"/>
      <c r="N59" s="102" t="n">
        <v>4618.56</v>
      </c>
    </row>
    <row r="60" ht="19.35" customHeight="1">
      <c r="A60" s="95" t="n"/>
      <c r="B60" s="108" t="n"/>
      <c r="C60" s="87" t="inlineStr">
        <is>
          <t>Всего по позиции</t>
        </is>
      </c>
      <c r="D60" s="271" t="n"/>
      <c r="E60" s="272" t="n"/>
      <c r="F60" s="99" t="n"/>
      <c r="G60" s="106" t="n"/>
      <c r="H60" s="106" t="n"/>
      <c r="I60" s="113" t="n"/>
      <c r="J60" s="113" t="n"/>
      <c r="K60" s="113" t="n"/>
      <c r="L60" s="115" t="n">
        <v>363.58</v>
      </c>
      <c r="M60" s="113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1.31</v>
      </c>
      <c r="H61" s="94" t="n">
        <v>1</v>
      </c>
      <c r="I61" s="115" t="n">
        <v>1.31</v>
      </c>
      <c r="J61" s="93" t="n"/>
      <c r="K61" s="93" t="n"/>
      <c r="L61" s="93" t="n"/>
      <c r="M61" s="93" t="n"/>
      <c r="N61" s="93" t="n"/>
    </row>
    <row r="62" ht="19.35" customHeight="1">
      <c r="A62" s="95" t="n"/>
      <c r="B62" s="96" t="inlineStr">
        <is>
          <t>1</t>
        </is>
      </c>
      <c r="C62" s="97" t="inlineStr">
        <is>
          <t>ОТ</t>
        </is>
      </c>
      <c r="D62" s="271" t="n"/>
      <c r="E62" s="272" t="n"/>
      <c r="F62" s="98" t="n"/>
      <c r="G62" s="98" t="n"/>
      <c r="H62" s="98" t="n"/>
      <c r="I62" s="99" t="n"/>
      <c r="J62" s="100" t="n">
        <v>94.94</v>
      </c>
      <c r="K62" s="273" t="n">
        <v>1.2</v>
      </c>
      <c r="L62" s="100" t="n">
        <v>149.25</v>
      </c>
      <c r="M62" s="100" t="n">
        <v>71.26000000000001</v>
      </c>
      <c r="N62" s="102" t="n">
        <v>10635.56</v>
      </c>
    </row>
    <row r="63" ht="19.35" customHeight="1">
      <c r="A63" s="95" t="n"/>
      <c r="B63" s="103" t="n"/>
      <c r="C63" s="97" t="inlineStr">
        <is>
          <t>ЗТ</t>
        </is>
      </c>
      <c r="D63" s="271" t="n"/>
      <c r="E63" s="272" t="n"/>
      <c r="F63" s="104" t="inlineStr">
        <is>
          <t>чел.-ч</t>
        </is>
      </c>
      <c r="G63" s="276" t="n">
        <v>10.1</v>
      </c>
      <c r="H63" s="273" t="n">
        <v>1.2</v>
      </c>
      <c r="I63" s="277" t="n">
        <v>15.8772</v>
      </c>
      <c r="J63" s="99" t="n"/>
      <c r="K63" s="99" t="n"/>
      <c r="L63" s="99" t="n"/>
      <c r="M63" s="99" t="n"/>
      <c r="N63" s="99" t="n"/>
    </row>
    <row r="64" ht="19.35" customHeight="1">
      <c r="A64" s="95" t="n"/>
      <c r="B64" s="103" t="n"/>
      <c r="C64" s="97" t="inlineStr">
        <is>
          <t>Итого по расценке</t>
        </is>
      </c>
      <c r="D64" s="271" t="n"/>
      <c r="E64" s="272" t="n"/>
      <c r="F64" s="98" t="n"/>
      <c r="G64" s="106" t="n"/>
      <c r="H64" s="106" t="n"/>
      <c r="I64" s="99" t="n"/>
      <c r="J64" s="100" t="n">
        <v>94.94</v>
      </c>
      <c r="K64" s="99" t="n"/>
      <c r="L64" s="100" t="n">
        <v>149.25</v>
      </c>
      <c r="M64" s="99" t="n"/>
      <c r="N64" s="107" t="n"/>
    </row>
    <row r="65" ht="19.35" customHeight="1">
      <c r="A65" s="95" t="n"/>
      <c r="B65" s="108" t="n"/>
      <c r="C65" s="97" t="inlineStr">
        <is>
          <t>ФОТ</t>
        </is>
      </c>
      <c r="D65" s="271" t="n"/>
      <c r="E65" s="272" t="n"/>
      <c r="F65" s="98" t="n"/>
      <c r="G65" s="106" t="n"/>
      <c r="H65" s="106" t="n"/>
      <c r="I65" s="99" t="n"/>
      <c r="J65" s="99" t="n"/>
      <c r="K65" s="99" t="n"/>
      <c r="L65" s="100" t="n">
        <v>149.25</v>
      </c>
      <c r="M65" s="99" t="n"/>
      <c r="N65" s="102" t="n">
        <v>10635.56</v>
      </c>
    </row>
    <row r="66" ht="42" customHeight="1">
      <c r="A66" s="95" t="n"/>
      <c r="B66" s="109" t="inlineStr">
        <is>
          <t>Пр/812-001.4-1</t>
        </is>
      </c>
      <c r="C66" s="97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4" t="inlineStr">
        <is>
          <t>%</t>
        </is>
      </c>
      <c r="G66" s="110" t="n">
        <v>89</v>
      </c>
      <c r="H66" s="111" t="n"/>
      <c r="I66" s="110" t="n">
        <v>89</v>
      </c>
      <c r="J66" s="99" t="n"/>
      <c r="K66" s="99" t="n"/>
      <c r="L66" s="100" t="n">
        <v>132.83</v>
      </c>
      <c r="M66" s="99" t="n"/>
      <c r="N66" s="112" t="n">
        <v>9465.65</v>
      </c>
    </row>
    <row r="67" ht="42" customHeight="1">
      <c r="A67" s="95" t="n"/>
      <c r="B67" s="109" t="inlineStr">
        <is>
          <t>Пр/774-001.4</t>
        </is>
      </c>
      <c r="C67" s="97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4" t="inlineStr">
        <is>
          <t>%</t>
        </is>
      </c>
      <c r="G67" s="110" t="n">
        <v>41</v>
      </c>
      <c r="H67" s="111" t="n"/>
      <c r="I67" s="110" t="n">
        <v>41</v>
      </c>
      <c r="J67" s="99" t="n"/>
      <c r="K67" s="99" t="n"/>
      <c r="L67" s="100" t="n">
        <v>61.19</v>
      </c>
      <c r="M67" s="99" t="n"/>
      <c r="N67" s="102" t="n">
        <v>4360.58</v>
      </c>
    </row>
    <row r="68" ht="19.35" customHeight="1">
      <c r="A68" s="95" t="n"/>
      <c r="B68" s="108" t="n"/>
      <c r="C68" s="87" t="inlineStr">
        <is>
          <t>Всего по позиции</t>
        </is>
      </c>
      <c r="D68" s="271" t="n"/>
      <c r="E68" s="272" t="n"/>
      <c r="F68" s="99" t="n"/>
      <c r="G68" s="106" t="n"/>
      <c r="H68" s="106" t="n"/>
      <c r="I68" s="113" t="n"/>
      <c r="J68" s="113" t="n"/>
      <c r="K68" s="113" t="n"/>
      <c r="L68" s="115" t="n">
        <v>343.27</v>
      </c>
      <c r="M68" s="113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0.31</v>
      </c>
      <c r="H69" s="94" t="n">
        <v>1</v>
      </c>
      <c r="I69" s="115" t="n">
        <v>0.31</v>
      </c>
      <c r="J69" s="93" t="n"/>
      <c r="K69" s="93" t="n"/>
      <c r="L69" s="93" t="n"/>
      <c r="M69" s="93" t="n"/>
      <c r="N69" s="93" t="n"/>
    </row>
    <row r="70" ht="19.35" customHeight="1">
      <c r="A70" s="95" t="n"/>
      <c r="B70" s="96" t="inlineStr">
        <is>
          <t>1</t>
        </is>
      </c>
      <c r="C70" s="97" t="inlineStr">
        <is>
          <t>ОТ</t>
        </is>
      </c>
      <c r="D70" s="271" t="n"/>
      <c r="E70" s="272" t="n"/>
      <c r="F70" s="98" t="n"/>
      <c r="G70" s="98" t="n"/>
      <c r="H70" s="98" t="n"/>
      <c r="I70" s="99" t="n"/>
      <c r="J70" s="100" t="n">
        <v>125.96</v>
      </c>
      <c r="K70" s="273" t="n">
        <v>1.2</v>
      </c>
      <c r="L70" s="100" t="n">
        <v>46.86</v>
      </c>
      <c r="M70" s="100" t="n">
        <v>71.26000000000001</v>
      </c>
      <c r="N70" s="102" t="n">
        <v>3339.24</v>
      </c>
    </row>
    <row r="71" ht="19.35" customHeight="1">
      <c r="A71" s="95" t="n"/>
      <c r="B71" s="103" t="n"/>
      <c r="C71" s="97" t="inlineStr">
        <is>
          <t>ЗТ</t>
        </is>
      </c>
      <c r="D71" s="271" t="n"/>
      <c r="E71" s="272" t="n"/>
      <c r="F71" s="104" t="inlineStr">
        <is>
          <t>чел.-ч</t>
        </is>
      </c>
      <c r="G71" s="276" t="n">
        <v>13.4</v>
      </c>
      <c r="H71" s="273" t="n">
        <v>1.2</v>
      </c>
      <c r="I71" s="277" t="n">
        <v>4.9848</v>
      </c>
      <c r="J71" s="99" t="n"/>
      <c r="K71" s="99" t="n"/>
      <c r="L71" s="99" t="n"/>
      <c r="M71" s="99" t="n"/>
      <c r="N71" s="99" t="n"/>
    </row>
    <row r="72" ht="19.35" customHeight="1">
      <c r="A72" s="95" t="n"/>
      <c r="B72" s="103" t="n"/>
      <c r="C72" s="97" t="inlineStr">
        <is>
          <t>Итого по расценке</t>
        </is>
      </c>
      <c r="D72" s="271" t="n"/>
      <c r="E72" s="272" t="n"/>
      <c r="F72" s="98" t="n"/>
      <c r="G72" s="106" t="n"/>
      <c r="H72" s="106" t="n"/>
      <c r="I72" s="99" t="n"/>
      <c r="J72" s="100" t="n">
        <v>125.96</v>
      </c>
      <c r="K72" s="99" t="n"/>
      <c r="L72" s="100" t="n">
        <v>46.86</v>
      </c>
      <c r="M72" s="99" t="n"/>
      <c r="N72" s="107" t="n"/>
    </row>
    <row r="73" ht="19.35" customHeight="1">
      <c r="A73" s="95" t="n"/>
      <c r="B73" s="108" t="n"/>
      <c r="C73" s="97" t="inlineStr">
        <is>
          <t>ФОТ</t>
        </is>
      </c>
      <c r="D73" s="271" t="n"/>
      <c r="E73" s="272" t="n"/>
      <c r="F73" s="98" t="n"/>
      <c r="G73" s="106" t="n"/>
      <c r="H73" s="106" t="n"/>
      <c r="I73" s="99" t="n"/>
      <c r="J73" s="99" t="n"/>
      <c r="K73" s="99" t="n"/>
      <c r="L73" s="100" t="n">
        <v>46.86</v>
      </c>
      <c r="M73" s="99" t="n"/>
      <c r="N73" s="102" t="n">
        <v>3339.24</v>
      </c>
    </row>
    <row r="74" ht="42" customHeight="1">
      <c r="A74" s="95" t="n"/>
      <c r="B74" s="109" t="inlineStr">
        <is>
          <t>Пр/812-001.4-1</t>
        </is>
      </c>
      <c r="C74" s="97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4" t="inlineStr">
        <is>
          <t>%</t>
        </is>
      </c>
      <c r="G74" s="110" t="n">
        <v>89</v>
      </c>
      <c r="H74" s="111" t="n"/>
      <c r="I74" s="110" t="n">
        <v>89</v>
      </c>
      <c r="J74" s="99" t="n"/>
      <c r="K74" s="99" t="n"/>
      <c r="L74" s="100" t="n">
        <v>41.71</v>
      </c>
      <c r="M74" s="99" t="n"/>
      <c r="N74" s="112" t="n">
        <v>2971.92</v>
      </c>
    </row>
    <row r="75" ht="42" customHeight="1">
      <c r="A75" s="95" t="n"/>
      <c r="B75" s="109" t="inlineStr">
        <is>
          <t>Пр/774-001.4</t>
        </is>
      </c>
      <c r="C75" s="97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4" t="inlineStr">
        <is>
          <t>%</t>
        </is>
      </c>
      <c r="G75" s="110" t="n">
        <v>41</v>
      </c>
      <c r="H75" s="111" t="n"/>
      <c r="I75" s="110" t="n">
        <v>41</v>
      </c>
      <c r="J75" s="99" t="n"/>
      <c r="K75" s="99" t="n"/>
      <c r="L75" s="100" t="n">
        <v>19.21</v>
      </c>
      <c r="M75" s="99" t="n"/>
      <c r="N75" s="102" t="n">
        <v>1369.09</v>
      </c>
    </row>
    <row r="76" ht="19.35" customHeight="1">
      <c r="A76" s="95" t="n"/>
      <c r="B76" s="108" t="n"/>
      <c r="C76" s="87" t="inlineStr">
        <is>
          <t>Всего по позиции</t>
        </is>
      </c>
      <c r="D76" s="271" t="n"/>
      <c r="E76" s="272" t="n"/>
      <c r="F76" s="99" t="n"/>
      <c r="G76" s="106" t="n"/>
      <c r="H76" s="106" t="n"/>
      <c r="I76" s="113" t="n"/>
      <c r="J76" s="113" t="n"/>
      <c r="K76" s="113" t="n"/>
      <c r="L76" s="115" t="n">
        <v>107.78</v>
      </c>
      <c r="M76" s="113" t="n"/>
      <c r="N76" s="93" t="n"/>
    </row>
    <row r="77" ht="68.65000000000001" customHeight="1">
      <c r="A77" s="87" t="inlineStr">
        <is>
          <t>5</t>
        </is>
      </c>
      <c r="B77" s="90" t="inlineStr">
        <is>
          <t>ФЕР01-02-100-01</t>
        </is>
      </c>
      <c r="C77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2" t="inlineStr">
        <is>
          <t>100 шт</t>
        </is>
      </c>
      <c r="G77" s="93" t="n">
        <v>2.69</v>
      </c>
      <c r="H77" s="94" t="n">
        <v>1</v>
      </c>
      <c r="I77" s="115" t="n">
        <v>2.69</v>
      </c>
      <c r="J77" s="93" t="n"/>
      <c r="K77" s="93" t="n"/>
      <c r="L77" s="93" t="n"/>
      <c r="M77" s="93" t="n"/>
      <c r="N77" s="93" t="n"/>
    </row>
    <row r="78" ht="19.35" customHeight="1">
      <c r="A78" s="95" t="n"/>
      <c r="B78" s="96" t="inlineStr">
        <is>
          <t>1</t>
        </is>
      </c>
      <c r="C78" s="97" t="inlineStr">
        <is>
          <t>ОТ</t>
        </is>
      </c>
      <c r="D78" s="271" t="n"/>
      <c r="E78" s="272" t="n"/>
      <c r="F78" s="98" t="n"/>
      <c r="G78" s="98" t="n"/>
      <c r="H78" s="98" t="n"/>
      <c r="I78" s="99" t="n"/>
      <c r="J78" s="100" t="n">
        <v>115.44</v>
      </c>
      <c r="K78" s="273" t="n">
        <v>1.2</v>
      </c>
      <c r="L78" s="100" t="n">
        <v>372.64</v>
      </c>
      <c r="M78" s="100" t="n">
        <v>71.26000000000001</v>
      </c>
      <c r="N78" s="102" t="n">
        <v>26554.33</v>
      </c>
    </row>
    <row r="79" ht="19.35" customHeight="1">
      <c r="A79" s="95" t="n"/>
      <c r="B79" s="96" t="inlineStr">
        <is>
          <t>2</t>
        </is>
      </c>
      <c r="C79" s="97" t="inlineStr">
        <is>
          <t>ЭМ</t>
        </is>
      </c>
      <c r="D79" s="271" t="n"/>
      <c r="E79" s="272" t="n"/>
      <c r="F79" s="98" t="n"/>
      <c r="G79" s="98" t="n"/>
      <c r="H79" s="98" t="n"/>
      <c r="I79" s="99" t="n"/>
      <c r="J79" s="100" t="n">
        <v>655.4299999999999</v>
      </c>
      <c r="K79" s="273" t="n">
        <v>1.2</v>
      </c>
      <c r="L79" s="102" t="n">
        <v>2115.73</v>
      </c>
      <c r="M79" s="99" t="n"/>
      <c r="N79" s="99" t="n"/>
    </row>
    <row r="80" ht="19.35" customHeight="1">
      <c r="A80" s="95" t="n"/>
      <c r="B80" s="96" t="inlineStr">
        <is>
          <t>3</t>
        </is>
      </c>
      <c r="C80" s="97" t="inlineStr">
        <is>
          <t>в т.ч. ОТм</t>
        </is>
      </c>
      <c r="D80" s="271" t="n"/>
      <c r="E80" s="272" t="n"/>
      <c r="F80" s="98" t="n"/>
      <c r="G80" s="98" t="n"/>
      <c r="H80" s="98" t="n"/>
      <c r="I80" s="99" t="n"/>
      <c r="J80" s="100" t="n">
        <v>114.62</v>
      </c>
      <c r="K80" s="273" t="n">
        <v>1.2</v>
      </c>
      <c r="L80" s="100" t="n">
        <v>369.99</v>
      </c>
      <c r="M80" s="100" t="n">
        <v>71.26000000000001</v>
      </c>
      <c r="N80" s="102" t="n">
        <v>26365.49</v>
      </c>
    </row>
    <row r="81" ht="19.35" customHeight="1">
      <c r="A81" s="95" t="n"/>
      <c r="B81" s="103" t="n"/>
      <c r="C81" s="97" t="inlineStr">
        <is>
          <t>ЗТ</t>
        </is>
      </c>
      <c r="D81" s="271" t="n"/>
      <c r="E81" s="272" t="n"/>
      <c r="F81" s="104" t="inlineStr">
        <is>
          <t>чел.-ч</t>
        </is>
      </c>
      <c r="G81" s="276" t="n">
        <v>14.8</v>
      </c>
      <c r="H81" s="273" t="n">
        <v>1.2</v>
      </c>
      <c r="I81" s="277" t="n">
        <v>47.7744</v>
      </c>
      <c r="J81" s="99" t="n"/>
      <c r="K81" s="99" t="n"/>
      <c r="L81" s="99" t="n"/>
      <c r="M81" s="99" t="n"/>
      <c r="N81" s="99" t="n"/>
    </row>
    <row r="82" ht="19.35" customHeight="1">
      <c r="A82" s="95" t="n"/>
      <c r="B82" s="103" t="n"/>
      <c r="C82" s="97" t="inlineStr">
        <is>
          <t>ЗТм</t>
        </is>
      </c>
      <c r="D82" s="271" t="n"/>
      <c r="E82" s="272" t="n"/>
      <c r="F82" s="104" t="inlineStr">
        <is>
          <t>чел.-ч</t>
        </is>
      </c>
      <c r="G82" s="100" t="n">
        <v>8.49</v>
      </c>
      <c r="H82" s="273" t="n">
        <v>1.2</v>
      </c>
      <c r="I82" s="275" t="n">
        <v>27.40572</v>
      </c>
      <c r="J82" s="99" t="n"/>
      <c r="K82" s="99" t="n"/>
      <c r="L82" s="99" t="n"/>
      <c r="M82" s="99" t="n"/>
      <c r="N82" s="99" t="n"/>
    </row>
    <row r="83" ht="19.35" customHeight="1">
      <c r="A83" s="95" t="n"/>
      <c r="B83" s="103" t="n"/>
      <c r="C83" s="97" t="inlineStr">
        <is>
          <t>Итого по расценке</t>
        </is>
      </c>
      <c r="D83" s="271" t="n"/>
      <c r="E83" s="272" t="n"/>
      <c r="F83" s="98" t="n"/>
      <c r="G83" s="106" t="n"/>
      <c r="H83" s="106" t="n"/>
      <c r="I83" s="99" t="n"/>
      <c r="J83" s="100" t="n">
        <v>770.87</v>
      </c>
      <c r="K83" s="99" t="n"/>
      <c r="L83" s="102" t="n">
        <v>2488.37</v>
      </c>
      <c r="M83" s="99" t="n"/>
      <c r="N83" s="107" t="n"/>
    </row>
    <row r="84" ht="19.35" customHeight="1">
      <c r="A84" s="95" t="n"/>
      <c r="B84" s="108" t="n"/>
      <c r="C84" s="97" t="inlineStr">
        <is>
          <t>ФОТ</t>
        </is>
      </c>
      <c r="D84" s="271" t="n"/>
      <c r="E84" s="272" t="n"/>
      <c r="F84" s="98" t="n"/>
      <c r="G84" s="106" t="n"/>
      <c r="H84" s="106" t="n"/>
      <c r="I84" s="99" t="n"/>
      <c r="J84" s="99" t="n"/>
      <c r="K84" s="99" t="n"/>
      <c r="L84" s="100" t="n">
        <v>742.63</v>
      </c>
      <c r="M84" s="99" t="n"/>
      <c r="N84" s="102" t="n">
        <v>52919.82</v>
      </c>
    </row>
    <row r="85" ht="42" customHeight="1">
      <c r="A85" s="95" t="n"/>
      <c r="B85" s="109" t="inlineStr">
        <is>
          <t>Пр/812-001.4-1</t>
        </is>
      </c>
      <c r="C85" s="97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4" t="inlineStr">
        <is>
          <t>%</t>
        </is>
      </c>
      <c r="G85" s="110" t="n">
        <v>89</v>
      </c>
      <c r="H85" s="111" t="n"/>
      <c r="I85" s="110" t="n">
        <v>89</v>
      </c>
      <c r="J85" s="99" t="n"/>
      <c r="K85" s="99" t="n"/>
      <c r="L85" s="100" t="n">
        <v>660.9400000000001</v>
      </c>
      <c r="M85" s="99" t="n"/>
      <c r="N85" s="112" t="n">
        <v>47098.64</v>
      </c>
    </row>
    <row r="86" ht="42" customHeight="1">
      <c r="A86" s="95" t="n"/>
      <c r="B86" s="109" t="inlineStr">
        <is>
          <t>Пр/774-001.4</t>
        </is>
      </c>
      <c r="C86" s="97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4" t="inlineStr">
        <is>
          <t>%</t>
        </is>
      </c>
      <c r="G86" s="110" t="n">
        <v>41</v>
      </c>
      <c r="H86" s="111" t="n"/>
      <c r="I86" s="110" t="n">
        <v>41</v>
      </c>
      <c r="J86" s="99" t="n"/>
      <c r="K86" s="99" t="n"/>
      <c r="L86" s="100" t="n">
        <v>304.48</v>
      </c>
      <c r="M86" s="99" t="n"/>
      <c r="N86" s="102" t="n">
        <v>21697.13</v>
      </c>
    </row>
    <row r="87" ht="19.35" customHeight="1">
      <c r="A87" s="95" t="n"/>
      <c r="B87" s="108" t="n"/>
      <c r="C87" s="87" t="inlineStr">
        <is>
          <t>Всего по позиции</t>
        </is>
      </c>
      <c r="D87" s="271" t="n"/>
      <c r="E87" s="272" t="n"/>
      <c r="F87" s="99" t="n"/>
      <c r="G87" s="106" t="n"/>
      <c r="H87" s="106" t="n"/>
      <c r="I87" s="113" t="n"/>
      <c r="J87" s="113" t="n"/>
      <c r="K87" s="113" t="n"/>
      <c r="L87" s="114" t="n">
        <v>3453.79</v>
      </c>
      <c r="M87" s="113" t="n"/>
      <c r="N87" s="93" t="n"/>
    </row>
    <row r="88" ht="55.35" customHeight="1">
      <c r="A88" s="87" t="inlineStr">
        <is>
          <t>6</t>
        </is>
      </c>
      <c r="B88" s="90" t="inlineStr">
        <is>
          <t>ФЕР01-02-100-07</t>
        </is>
      </c>
      <c r="C88" s="91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2" t="inlineStr">
        <is>
          <t>100 шт</t>
        </is>
      </c>
      <c r="G88" s="93" t="n">
        <v>2.69</v>
      </c>
      <c r="H88" s="94" t="n">
        <v>1</v>
      </c>
      <c r="I88" s="115" t="n">
        <v>2.69</v>
      </c>
      <c r="J88" s="93" t="n"/>
      <c r="K88" s="93" t="n"/>
      <c r="L88" s="93" t="n"/>
      <c r="M88" s="93" t="n"/>
      <c r="N88" s="93" t="n"/>
    </row>
    <row r="89" ht="19.35" customHeight="1">
      <c r="A89" s="95" t="n"/>
      <c r="B89" s="96" t="inlineStr">
        <is>
          <t>1</t>
        </is>
      </c>
      <c r="C89" s="97" t="inlineStr">
        <is>
          <t>ОТ</t>
        </is>
      </c>
      <c r="D89" s="271" t="n"/>
      <c r="E89" s="272" t="n"/>
      <c r="F89" s="98" t="n"/>
      <c r="G89" s="98" t="n"/>
      <c r="H89" s="98" t="n"/>
      <c r="I89" s="99" t="n"/>
      <c r="J89" s="100" t="n">
        <v>28.94</v>
      </c>
      <c r="K89" s="273" t="n">
        <v>1.2</v>
      </c>
      <c r="L89" s="100" t="n">
        <v>93.42</v>
      </c>
      <c r="M89" s="100" t="n">
        <v>71.26000000000001</v>
      </c>
      <c r="N89" s="102" t="n">
        <v>6657.11</v>
      </c>
    </row>
    <row r="90" ht="19.35" customHeight="1">
      <c r="A90" s="95" t="n"/>
      <c r="B90" s="96" t="inlineStr">
        <is>
          <t>2</t>
        </is>
      </c>
      <c r="C90" s="97" t="inlineStr">
        <is>
          <t>ЭМ</t>
        </is>
      </c>
      <c r="D90" s="271" t="n"/>
      <c r="E90" s="272" t="n"/>
      <c r="F90" s="98" t="n"/>
      <c r="G90" s="98" t="n"/>
      <c r="H90" s="98" t="n"/>
      <c r="I90" s="99" t="n"/>
      <c r="J90" s="100" t="n">
        <v>163.66</v>
      </c>
      <c r="K90" s="273" t="n">
        <v>1.2</v>
      </c>
      <c r="L90" s="100" t="n">
        <v>528.29</v>
      </c>
      <c r="M90" s="99" t="n"/>
      <c r="N90" s="99" t="n"/>
    </row>
    <row r="91" ht="19.35" customHeight="1">
      <c r="A91" s="95" t="n"/>
      <c r="B91" s="96" t="inlineStr">
        <is>
          <t>3</t>
        </is>
      </c>
      <c r="C91" s="97" t="inlineStr">
        <is>
          <t>в т.ч. ОТм</t>
        </is>
      </c>
      <c r="D91" s="271" t="n"/>
      <c r="E91" s="272" t="n"/>
      <c r="F91" s="98" t="n"/>
      <c r="G91" s="98" t="n"/>
      <c r="H91" s="98" t="n"/>
      <c r="I91" s="99" t="n"/>
      <c r="J91" s="100" t="n">
        <v>28.62</v>
      </c>
      <c r="K91" s="273" t="n">
        <v>1.2</v>
      </c>
      <c r="L91" s="100" t="n">
        <v>92.39</v>
      </c>
      <c r="M91" s="100" t="n">
        <v>71.26000000000001</v>
      </c>
      <c r="N91" s="102" t="n">
        <v>6583.71</v>
      </c>
    </row>
    <row r="92" ht="19.35" customHeight="1">
      <c r="A92" s="95" t="n"/>
      <c r="B92" s="103" t="n"/>
      <c r="C92" s="97" t="inlineStr">
        <is>
          <t>ЗТ</t>
        </is>
      </c>
      <c r="D92" s="271" t="n"/>
      <c r="E92" s="272" t="n"/>
      <c r="F92" s="104" t="inlineStr">
        <is>
          <t>чел.-ч</t>
        </is>
      </c>
      <c r="G92" s="100" t="n">
        <v>3.71</v>
      </c>
      <c r="H92" s="273" t="n">
        <v>1.2</v>
      </c>
      <c r="I92" s="275" t="n">
        <v>11.97588</v>
      </c>
      <c r="J92" s="99" t="n"/>
      <c r="K92" s="99" t="n"/>
      <c r="L92" s="99" t="n"/>
      <c r="M92" s="99" t="n"/>
      <c r="N92" s="99" t="n"/>
    </row>
    <row r="93" ht="19.35" customHeight="1">
      <c r="A93" s="95" t="n"/>
      <c r="B93" s="103" t="n"/>
      <c r="C93" s="97" t="inlineStr">
        <is>
          <t>ЗТм</t>
        </is>
      </c>
      <c r="D93" s="271" t="n"/>
      <c r="E93" s="272" t="n"/>
      <c r="F93" s="104" t="inlineStr">
        <is>
          <t>чел.-ч</t>
        </is>
      </c>
      <c r="G93" s="100" t="n">
        <v>2.12</v>
      </c>
      <c r="H93" s="273" t="n">
        <v>1.2</v>
      </c>
      <c r="I93" s="275" t="n">
        <v>6.84336</v>
      </c>
      <c r="J93" s="99" t="n"/>
      <c r="K93" s="99" t="n"/>
      <c r="L93" s="99" t="n"/>
      <c r="M93" s="99" t="n"/>
      <c r="N93" s="99" t="n"/>
    </row>
    <row r="94" ht="19.35" customHeight="1">
      <c r="A94" s="95" t="n"/>
      <c r="B94" s="103" t="n"/>
      <c r="C94" s="97" t="inlineStr">
        <is>
          <t>Итого по расценке</t>
        </is>
      </c>
      <c r="D94" s="271" t="n"/>
      <c r="E94" s="272" t="n"/>
      <c r="F94" s="98" t="n"/>
      <c r="G94" s="106" t="n"/>
      <c r="H94" s="106" t="n"/>
      <c r="I94" s="99" t="n"/>
      <c r="J94" s="100" t="n">
        <v>192.6</v>
      </c>
      <c r="K94" s="99" t="n"/>
      <c r="L94" s="100" t="n">
        <v>621.71</v>
      </c>
      <c r="M94" s="99" t="n"/>
      <c r="N94" s="107" t="n"/>
    </row>
    <row r="95" ht="19.35" customHeight="1">
      <c r="A95" s="95" t="n"/>
      <c r="B95" s="108" t="n"/>
      <c r="C95" s="97" t="inlineStr">
        <is>
          <t>ФОТ</t>
        </is>
      </c>
      <c r="D95" s="271" t="n"/>
      <c r="E95" s="272" t="n"/>
      <c r="F95" s="98" t="n"/>
      <c r="G95" s="106" t="n"/>
      <c r="H95" s="106" t="n"/>
      <c r="I95" s="99" t="n"/>
      <c r="J95" s="99" t="n"/>
      <c r="K95" s="99" t="n"/>
      <c r="L95" s="100" t="n">
        <v>185.81</v>
      </c>
      <c r="M95" s="99" t="n"/>
      <c r="N95" s="102" t="n">
        <v>13240.82</v>
      </c>
    </row>
    <row r="96" ht="42" customHeight="1">
      <c r="A96" s="95" t="n"/>
      <c r="B96" s="109" t="inlineStr">
        <is>
          <t>Пр/812-001.4-1</t>
        </is>
      </c>
      <c r="C96" s="97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4" t="inlineStr">
        <is>
          <t>%</t>
        </is>
      </c>
      <c r="G96" s="110" t="n">
        <v>89</v>
      </c>
      <c r="H96" s="111" t="n"/>
      <c r="I96" s="110" t="n">
        <v>89</v>
      </c>
      <c r="J96" s="99" t="n"/>
      <c r="K96" s="99" t="n"/>
      <c r="L96" s="100" t="n">
        <v>165.37</v>
      </c>
      <c r="M96" s="99" t="n"/>
      <c r="N96" s="112" t="n">
        <v>11784.33</v>
      </c>
    </row>
    <row r="97" ht="42" customHeight="1">
      <c r="A97" s="95" t="n"/>
      <c r="B97" s="109" t="inlineStr">
        <is>
          <t>Пр/774-001.4</t>
        </is>
      </c>
      <c r="C97" s="97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4" t="inlineStr">
        <is>
          <t>%</t>
        </is>
      </c>
      <c r="G97" s="110" t="n">
        <v>41</v>
      </c>
      <c r="H97" s="111" t="n"/>
      <c r="I97" s="110" t="n">
        <v>41</v>
      </c>
      <c r="J97" s="99" t="n"/>
      <c r="K97" s="99" t="n"/>
      <c r="L97" s="100" t="n">
        <v>76.18000000000001</v>
      </c>
      <c r="M97" s="99" t="n"/>
      <c r="N97" s="102" t="n">
        <v>5428.74</v>
      </c>
    </row>
    <row r="98" ht="19.35" customHeight="1">
      <c r="A98" s="95" t="n"/>
      <c r="B98" s="108" t="n"/>
      <c r="C98" s="87" t="inlineStr">
        <is>
          <t>Всего по позиции</t>
        </is>
      </c>
      <c r="D98" s="271" t="n"/>
      <c r="E98" s="272" t="n"/>
      <c r="F98" s="99" t="n"/>
      <c r="G98" s="106" t="n"/>
      <c r="H98" s="106" t="n"/>
      <c r="I98" s="113" t="n"/>
      <c r="J98" s="113" t="n"/>
      <c r="K98" s="113" t="n"/>
      <c r="L98" s="115" t="n">
        <v>863.26</v>
      </c>
      <c r="M98" s="113" t="n"/>
      <c r="N98" s="93" t="n"/>
    </row>
    <row r="99" ht="68.65000000000001" customHeight="1">
      <c r="A99" s="87" t="inlineStr">
        <is>
          <t>7</t>
        </is>
      </c>
      <c r="B99" s="90" t="inlineStr">
        <is>
          <t>ФЕР01-02-100-02</t>
        </is>
      </c>
      <c r="C99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2" t="inlineStr">
        <is>
          <t>100 шт</t>
        </is>
      </c>
      <c r="G99" s="93" t="n">
        <v>1.31</v>
      </c>
      <c r="H99" s="94" t="n">
        <v>1</v>
      </c>
      <c r="I99" s="115" t="n">
        <v>1.31</v>
      </c>
      <c r="J99" s="93" t="n"/>
      <c r="K99" s="93" t="n"/>
      <c r="L99" s="93" t="n"/>
      <c r="M99" s="93" t="n"/>
      <c r="N99" s="93" t="n"/>
    </row>
    <row r="100" ht="19.35" customHeight="1">
      <c r="A100" s="95" t="n"/>
      <c r="B100" s="96" t="inlineStr">
        <is>
          <t>1</t>
        </is>
      </c>
      <c r="C100" s="97" t="inlineStr">
        <is>
          <t>ОТ</t>
        </is>
      </c>
      <c r="D100" s="271" t="n"/>
      <c r="E100" s="272" t="n"/>
      <c r="F100" s="98" t="n"/>
      <c r="G100" s="98" t="n"/>
      <c r="H100" s="98" t="n"/>
      <c r="I100" s="99" t="n"/>
      <c r="J100" s="100" t="n">
        <v>201.24</v>
      </c>
      <c r="K100" s="273" t="n">
        <v>1.2</v>
      </c>
      <c r="L100" s="100" t="n">
        <v>316.35</v>
      </c>
      <c r="M100" s="100" t="n">
        <v>71.26000000000001</v>
      </c>
      <c r="N100" s="102" t="n">
        <v>22543.1</v>
      </c>
    </row>
    <row r="101" ht="19.35" customHeight="1">
      <c r="A101" s="95" t="n"/>
      <c r="B101" s="96" t="inlineStr">
        <is>
          <t>2</t>
        </is>
      </c>
      <c r="C101" s="97" t="inlineStr">
        <is>
          <t>ЭМ</t>
        </is>
      </c>
      <c r="D101" s="271" t="n"/>
      <c r="E101" s="272" t="n"/>
      <c r="F101" s="98" t="n"/>
      <c r="G101" s="98" t="n"/>
      <c r="H101" s="98" t="n"/>
      <c r="I101" s="99" t="n"/>
      <c r="J101" s="102" t="n">
        <v>1142.56</v>
      </c>
      <c r="K101" s="273" t="n">
        <v>1.2</v>
      </c>
      <c r="L101" s="102" t="n">
        <v>1796.1</v>
      </c>
      <c r="M101" s="99" t="n"/>
      <c r="N101" s="99" t="n"/>
    </row>
    <row r="102" ht="19.35" customHeight="1">
      <c r="A102" s="95" t="n"/>
      <c r="B102" s="96" t="inlineStr">
        <is>
          <t>3</t>
        </is>
      </c>
      <c r="C102" s="97" t="inlineStr">
        <is>
          <t>в т.ч. ОТм</t>
        </is>
      </c>
      <c r="D102" s="271" t="n"/>
      <c r="E102" s="272" t="n"/>
      <c r="F102" s="98" t="n"/>
      <c r="G102" s="98" t="n"/>
      <c r="H102" s="98" t="n"/>
      <c r="I102" s="99" t="n"/>
      <c r="J102" s="100" t="n">
        <v>199.8</v>
      </c>
      <c r="K102" s="273" t="n">
        <v>1.2</v>
      </c>
      <c r="L102" s="100" t="n">
        <v>314.09</v>
      </c>
      <c r="M102" s="100" t="n">
        <v>71.26000000000001</v>
      </c>
      <c r="N102" s="102" t="n">
        <v>22382.05</v>
      </c>
    </row>
    <row r="103" ht="19.35" customHeight="1">
      <c r="A103" s="95" t="n"/>
      <c r="B103" s="103" t="n"/>
      <c r="C103" s="97" t="inlineStr">
        <is>
          <t>ЗТ</t>
        </is>
      </c>
      <c r="D103" s="271" t="n"/>
      <c r="E103" s="272" t="n"/>
      <c r="F103" s="104" t="inlineStr">
        <is>
          <t>чел.-ч</t>
        </is>
      </c>
      <c r="G103" s="276" t="n">
        <v>25.8</v>
      </c>
      <c r="H103" s="273" t="n">
        <v>1.2</v>
      </c>
      <c r="I103" s="277" t="n">
        <v>40.5576</v>
      </c>
      <c r="J103" s="99" t="n"/>
      <c r="K103" s="99" t="n"/>
      <c r="L103" s="99" t="n"/>
      <c r="M103" s="99" t="n"/>
      <c r="N103" s="99" t="n"/>
    </row>
    <row r="104" ht="19.35" customHeight="1">
      <c r="A104" s="95" t="n"/>
      <c r="B104" s="103" t="n"/>
      <c r="C104" s="97" t="inlineStr">
        <is>
          <t>ЗТм</t>
        </is>
      </c>
      <c r="D104" s="271" t="n"/>
      <c r="E104" s="272" t="n"/>
      <c r="F104" s="104" t="inlineStr">
        <is>
          <t>чел.-ч</t>
        </is>
      </c>
      <c r="G104" s="276" t="n">
        <v>14.8</v>
      </c>
      <c r="H104" s="273" t="n">
        <v>1.2</v>
      </c>
      <c r="I104" s="277" t="n">
        <v>23.2656</v>
      </c>
      <c r="J104" s="99" t="n"/>
      <c r="K104" s="99" t="n"/>
      <c r="L104" s="99" t="n"/>
      <c r="M104" s="99" t="n"/>
      <c r="N104" s="99" t="n"/>
    </row>
    <row r="105" ht="19.35" customHeight="1">
      <c r="A105" s="95" t="n"/>
      <c r="B105" s="103" t="n"/>
      <c r="C105" s="97" t="inlineStr">
        <is>
          <t>Итого по расценке</t>
        </is>
      </c>
      <c r="D105" s="271" t="n"/>
      <c r="E105" s="272" t="n"/>
      <c r="F105" s="98" t="n"/>
      <c r="G105" s="106" t="n"/>
      <c r="H105" s="106" t="n"/>
      <c r="I105" s="99" t="n"/>
      <c r="J105" s="102" t="n">
        <v>1343.8</v>
      </c>
      <c r="K105" s="99" t="n"/>
      <c r="L105" s="102" t="n">
        <v>2112.45</v>
      </c>
      <c r="M105" s="99" t="n"/>
      <c r="N105" s="107" t="n"/>
    </row>
    <row r="106" ht="19.35" customHeight="1">
      <c r="A106" s="95" t="n"/>
      <c r="B106" s="108" t="n"/>
      <c r="C106" s="97" t="inlineStr">
        <is>
          <t>ФОТ</t>
        </is>
      </c>
      <c r="D106" s="271" t="n"/>
      <c r="E106" s="272" t="n"/>
      <c r="F106" s="98" t="n"/>
      <c r="G106" s="106" t="n"/>
      <c r="H106" s="106" t="n"/>
      <c r="I106" s="99" t="n"/>
      <c r="J106" s="99" t="n"/>
      <c r="K106" s="99" t="n"/>
      <c r="L106" s="100" t="n">
        <v>630.4400000000001</v>
      </c>
      <c r="M106" s="99" t="n"/>
      <c r="N106" s="102" t="n">
        <v>44925.15</v>
      </c>
    </row>
    <row r="107" ht="42" customHeight="1">
      <c r="A107" s="95" t="n"/>
      <c r="B107" s="109" t="inlineStr">
        <is>
          <t>Пр/812-001.4-1</t>
        </is>
      </c>
      <c r="C107" s="97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4" t="inlineStr">
        <is>
          <t>%</t>
        </is>
      </c>
      <c r="G107" s="110" t="n">
        <v>89</v>
      </c>
      <c r="H107" s="111" t="n"/>
      <c r="I107" s="110" t="n">
        <v>89</v>
      </c>
      <c r="J107" s="99" t="n"/>
      <c r="K107" s="99" t="n"/>
      <c r="L107" s="100" t="n">
        <v>561.09</v>
      </c>
      <c r="M107" s="99" t="n"/>
      <c r="N107" s="112" t="n">
        <v>39983.38</v>
      </c>
    </row>
    <row r="108" ht="42" customHeight="1">
      <c r="A108" s="95" t="n"/>
      <c r="B108" s="109" t="inlineStr">
        <is>
          <t>Пр/774-001.4</t>
        </is>
      </c>
      <c r="C108" s="97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4" t="inlineStr">
        <is>
          <t>%</t>
        </is>
      </c>
      <c r="G108" s="110" t="n">
        <v>41</v>
      </c>
      <c r="H108" s="111" t="n"/>
      <c r="I108" s="110" t="n">
        <v>41</v>
      </c>
      <c r="J108" s="99" t="n"/>
      <c r="K108" s="99" t="n"/>
      <c r="L108" s="100" t="n">
        <v>258.48</v>
      </c>
      <c r="M108" s="99" t="n"/>
      <c r="N108" s="102" t="n">
        <v>18419.31</v>
      </c>
    </row>
    <row r="109" ht="19.35" customHeight="1">
      <c r="A109" s="95" t="n"/>
      <c r="B109" s="108" t="n"/>
      <c r="C109" s="87" t="inlineStr">
        <is>
          <t>Всего по позиции</t>
        </is>
      </c>
      <c r="D109" s="271" t="n"/>
      <c r="E109" s="272" t="n"/>
      <c r="F109" s="99" t="n"/>
      <c r="G109" s="106" t="n"/>
      <c r="H109" s="106" t="n"/>
      <c r="I109" s="113" t="n"/>
      <c r="J109" s="113" t="n"/>
      <c r="K109" s="113" t="n"/>
      <c r="L109" s="114" t="n">
        <v>2932.02</v>
      </c>
      <c r="M109" s="113" t="n"/>
      <c r="N109" s="93" t="n"/>
    </row>
    <row r="110" ht="55.35" customHeight="1">
      <c r="A110" s="87" t="inlineStr">
        <is>
          <t>8</t>
        </is>
      </c>
      <c r="B110" s="90" t="inlineStr">
        <is>
          <t>ФЕР01-02-100-08</t>
        </is>
      </c>
      <c r="C110" s="91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2" t="inlineStr">
        <is>
          <t>100 шт</t>
        </is>
      </c>
      <c r="G110" s="93" t="n">
        <v>1.31</v>
      </c>
      <c r="H110" s="94" t="n">
        <v>1</v>
      </c>
      <c r="I110" s="115" t="n">
        <v>1.31</v>
      </c>
      <c r="J110" s="93" t="n"/>
      <c r="K110" s="93" t="n"/>
      <c r="L110" s="93" t="n"/>
      <c r="M110" s="93" t="n"/>
      <c r="N110" s="93" t="n"/>
    </row>
    <row r="111" ht="19.35" customHeight="1">
      <c r="A111" s="95" t="n"/>
      <c r="B111" s="96" t="inlineStr">
        <is>
          <t>1</t>
        </is>
      </c>
      <c r="C111" s="97" t="inlineStr">
        <is>
          <t>ОТ</t>
        </is>
      </c>
      <c r="D111" s="271" t="n"/>
      <c r="E111" s="272" t="n"/>
      <c r="F111" s="98" t="n"/>
      <c r="G111" s="98" t="n"/>
      <c r="H111" s="98" t="n"/>
      <c r="I111" s="99" t="n"/>
      <c r="J111" s="100" t="n">
        <v>58.34</v>
      </c>
      <c r="K111" s="273" t="n">
        <v>1.2</v>
      </c>
      <c r="L111" s="100" t="n">
        <v>91.70999999999999</v>
      </c>
      <c r="M111" s="100" t="n">
        <v>71.26000000000001</v>
      </c>
      <c r="N111" s="102" t="n">
        <v>6535.25</v>
      </c>
    </row>
    <row r="112" ht="19.35" customHeight="1">
      <c r="A112" s="95" t="n"/>
      <c r="B112" s="96" t="inlineStr">
        <is>
          <t>2</t>
        </is>
      </c>
      <c r="C112" s="97" t="inlineStr">
        <is>
          <t>ЭМ</t>
        </is>
      </c>
      <c r="D112" s="271" t="n"/>
      <c r="E112" s="272" t="n"/>
      <c r="F112" s="98" t="n"/>
      <c r="G112" s="98" t="n"/>
      <c r="H112" s="98" t="n"/>
      <c r="I112" s="99" t="n"/>
      <c r="J112" s="100" t="n">
        <v>330.42</v>
      </c>
      <c r="K112" s="273" t="n">
        <v>1.2</v>
      </c>
      <c r="L112" s="100" t="n">
        <v>519.42</v>
      </c>
      <c r="M112" s="99" t="n"/>
      <c r="N112" s="99" t="n"/>
    </row>
    <row r="113" ht="19.35" customHeight="1">
      <c r="A113" s="95" t="n"/>
      <c r="B113" s="96" t="inlineStr">
        <is>
          <t>3</t>
        </is>
      </c>
      <c r="C113" s="97" t="inlineStr">
        <is>
          <t>в т.ч. ОТм</t>
        </is>
      </c>
      <c r="D113" s="271" t="n"/>
      <c r="E113" s="272" t="n"/>
      <c r="F113" s="98" t="n"/>
      <c r="G113" s="98" t="n"/>
      <c r="H113" s="98" t="n"/>
      <c r="I113" s="99" t="n"/>
      <c r="J113" s="100" t="n">
        <v>57.78</v>
      </c>
      <c r="K113" s="273" t="n">
        <v>1.2</v>
      </c>
      <c r="L113" s="100" t="n">
        <v>90.83</v>
      </c>
      <c r="M113" s="100" t="n">
        <v>71.26000000000001</v>
      </c>
      <c r="N113" s="102" t="n">
        <v>6472.55</v>
      </c>
    </row>
    <row r="114" ht="19.35" customHeight="1">
      <c r="A114" s="95" t="n"/>
      <c r="B114" s="103" t="n"/>
      <c r="C114" s="97" t="inlineStr">
        <is>
          <t>ЗТ</t>
        </is>
      </c>
      <c r="D114" s="271" t="n"/>
      <c r="E114" s="272" t="n"/>
      <c r="F114" s="104" t="inlineStr">
        <is>
          <t>чел.-ч</t>
        </is>
      </c>
      <c r="G114" s="100" t="n">
        <v>7.48</v>
      </c>
      <c r="H114" s="273" t="n">
        <v>1.2</v>
      </c>
      <c r="I114" s="275" t="n">
        <v>11.75856</v>
      </c>
      <c r="J114" s="99" t="n"/>
      <c r="K114" s="99" t="n"/>
      <c r="L114" s="99" t="n"/>
      <c r="M114" s="99" t="n"/>
      <c r="N114" s="99" t="n"/>
    </row>
    <row r="115" ht="19.35" customHeight="1">
      <c r="A115" s="95" t="n"/>
      <c r="B115" s="103" t="n"/>
      <c r="C115" s="97" t="inlineStr">
        <is>
          <t>ЗТм</t>
        </is>
      </c>
      <c r="D115" s="271" t="n"/>
      <c r="E115" s="272" t="n"/>
      <c r="F115" s="104" t="inlineStr">
        <is>
          <t>чел.-ч</t>
        </is>
      </c>
      <c r="G115" s="100" t="n">
        <v>4.28</v>
      </c>
      <c r="H115" s="273" t="n">
        <v>1.2</v>
      </c>
      <c r="I115" s="275" t="n">
        <v>6.72816</v>
      </c>
      <c r="J115" s="99" t="n"/>
      <c r="K115" s="99" t="n"/>
      <c r="L115" s="99" t="n"/>
      <c r="M115" s="99" t="n"/>
      <c r="N115" s="99" t="n"/>
    </row>
    <row r="116" ht="19.35" customHeight="1">
      <c r="A116" s="95" t="n"/>
      <c r="B116" s="103" t="n"/>
      <c r="C116" s="97" t="inlineStr">
        <is>
          <t>Итого по расценке</t>
        </is>
      </c>
      <c r="D116" s="271" t="n"/>
      <c r="E116" s="272" t="n"/>
      <c r="F116" s="98" t="n"/>
      <c r="G116" s="106" t="n"/>
      <c r="H116" s="106" t="n"/>
      <c r="I116" s="99" t="n"/>
      <c r="J116" s="100" t="n">
        <v>388.76</v>
      </c>
      <c r="K116" s="99" t="n"/>
      <c r="L116" s="100" t="n">
        <v>611.13</v>
      </c>
      <c r="M116" s="99" t="n"/>
      <c r="N116" s="107" t="n"/>
    </row>
    <row r="117" ht="19.35" customHeight="1">
      <c r="A117" s="95" t="n"/>
      <c r="B117" s="108" t="n"/>
      <c r="C117" s="97" t="inlineStr">
        <is>
          <t>ФОТ</t>
        </is>
      </c>
      <c r="D117" s="271" t="n"/>
      <c r="E117" s="272" t="n"/>
      <c r="F117" s="98" t="n"/>
      <c r="G117" s="106" t="n"/>
      <c r="H117" s="106" t="n"/>
      <c r="I117" s="99" t="n"/>
      <c r="J117" s="99" t="n"/>
      <c r="K117" s="99" t="n"/>
      <c r="L117" s="100" t="n">
        <v>182.54</v>
      </c>
      <c r="M117" s="99" t="n"/>
      <c r="N117" s="102" t="n">
        <v>13007.8</v>
      </c>
    </row>
    <row r="118" ht="42" customHeight="1">
      <c r="A118" s="95" t="n"/>
      <c r="B118" s="109" t="inlineStr">
        <is>
          <t>Пр/812-001.4-1</t>
        </is>
      </c>
      <c r="C118" s="97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4" t="inlineStr">
        <is>
          <t>%</t>
        </is>
      </c>
      <c r="G118" s="110" t="n">
        <v>89</v>
      </c>
      <c r="H118" s="111" t="n"/>
      <c r="I118" s="110" t="n">
        <v>89</v>
      </c>
      <c r="J118" s="99" t="n"/>
      <c r="K118" s="99" t="n"/>
      <c r="L118" s="100" t="n">
        <v>162.46</v>
      </c>
      <c r="M118" s="99" t="n"/>
      <c r="N118" s="112" t="n">
        <v>11576.94</v>
      </c>
    </row>
    <row r="119" ht="42" customHeight="1">
      <c r="A119" s="95" t="n"/>
      <c r="B119" s="109" t="inlineStr">
        <is>
          <t>Пр/774-001.4</t>
        </is>
      </c>
      <c r="C119" s="97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4" t="inlineStr">
        <is>
          <t>%</t>
        </is>
      </c>
      <c r="G119" s="110" t="n">
        <v>41</v>
      </c>
      <c r="H119" s="111" t="n"/>
      <c r="I119" s="110" t="n">
        <v>41</v>
      </c>
      <c r="J119" s="99" t="n"/>
      <c r="K119" s="99" t="n"/>
      <c r="L119" s="100" t="n">
        <v>74.84</v>
      </c>
      <c r="M119" s="99" t="n"/>
      <c r="N119" s="102" t="n">
        <v>5333.2</v>
      </c>
    </row>
    <row r="120" ht="19.35" customHeight="1">
      <c r="A120" s="95" t="n"/>
      <c r="B120" s="108" t="n"/>
      <c r="C120" s="87" t="inlineStr">
        <is>
          <t>Всего по позиции</t>
        </is>
      </c>
      <c r="D120" s="271" t="n"/>
      <c r="E120" s="272" t="n"/>
      <c r="F120" s="99" t="n"/>
      <c r="G120" s="106" t="n"/>
      <c r="H120" s="106" t="n"/>
      <c r="I120" s="113" t="n"/>
      <c r="J120" s="113" t="n"/>
      <c r="K120" s="113" t="n"/>
      <c r="L120" s="115" t="n">
        <v>848.4299999999999</v>
      </c>
      <c r="M120" s="113" t="n"/>
      <c r="N120" s="93" t="n"/>
    </row>
    <row r="121" ht="68.65000000000001" customHeight="1">
      <c r="A121" s="87" t="inlineStr">
        <is>
          <t>9</t>
        </is>
      </c>
      <c r="B121" s="90" t="inlineStr">
        <is>
          <t>ФЕР01-02-100-03</t>
        </is>
      </c>
      <c r="C121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2" t="inlineStr">
        <is>
          <t>100 шт</t>
        </is>
      </c>
      <c r="G121" s="93" t="n">
        <v>0.31</v>
      </c>
      <c r="H121" s="94" t="n">
        <v>1</v>
      </c>
      <c r="I121" s="115" t="n">
        <v>0.31</v>
      </c>
      <c r="J121" s="93" t="n"/>
      <c r="K121" s="93" t="n"/>
      <c r="L121" s="93" t="n"/>
      <c r="M121" s="93" t="n"/>
      <c r="N121" s="93" t="n"/>
    </row>
    <row r="122" ht="19.35" customHeight="1">
      <c r="A122" s="95" t="n"/>
      <c r="B122" s="96" t="inlineStr">
        <is>
          <t>1</t>
        </is>
      </c>
      <c r="C122" s="97" t="inlineStr">
        <is>
          <t>ОТ</t>
        </is>
      </c>
      <c r="D122" s="271" t="n"/>
      <c r="E122" s="272" t="n"/>
      <c r="F122" s="98" t="n"/>
      <c r="G122" s="98" t="n"/>
      <c r="H122" s="98" t="n"/>
      <c r="I122" s="99" t="n"/>
      <c r="J122" s="100" t="n">
        <v>326.82</v>
      </c>
      <c r="K122" s="273" t="n">
        <v>1.2</v>
      </c>
      <c r="L122" s="100" t="n">
        <v>121.58</v>
      </c>
      <c r="M122" s="100" t="n">
        <v>71.26000000000001</v>
      </c>
      <c r="N122" s="102" t="n">
        <v>8663.790000000001</v>
      </c>
    </row>
    <row r="123" ht="19.35" customHeight="1">
      <c r="A123" s="95" t="n"/>
      <c r="B123" s="96" t="inlineStr">
        <is>
          <t>2</t>
        </is>
      </c>
      <c r="C123" s="97" t="inlineStr">
        <is>
          <t>ЭМ</t>
        </is>
      </c>
      <c r="D123" s="271" t="n"/>
      <c r="E123" s="272" t="n"/>
      <c r="F123" s="98" t="n"/>
      <c r="G123" s="98" t="n"/>
      <c r="H123" s="98" t="n"/>
      <c r="I123" s="99" t="n"/>
      <c r="J123" s="102" t="n">
        <v>1852.8</v>
      </c>
      <c r="K123" s="273" t="n">
        <v>1.2</v>
      </c>
      <c r="L123" s="100" t="n">
        <v>689.24</v>
      </c>
      <c r="M123" s="99" t="n"/>
      <c r="N123" s="99" t="n"/>
    </row>
    <row r="124" ht="19.35" customHeight="1">
      <c r="A124" s="95" t="n"/>
      <c r="B124" s="96" t="inlineStr">
        <is>
          <t>3</t>
        </is>
      </c>
      <c r="C124" s="97" t="inlineStr">
        <is>
          <t>в т.ч. ОТм</t>
        </is>
      </c>
      <c r="D124" s="271" t="n"/>
      <c r="E124" s="272" t="n"/>
      <c r="F124" s="98" t="n"/>
      <c r="G124" s="98" t="n"/>
      <c r="H124" s="98" t="n"/>
      <c r="I124" s="99" t="n"/>
      <c r="J124" s="100" t="n">
        <v>324</v>
      </c>
      <c r="K124" s="273" t="n">
        <v>1.2</v>
      </c>
      <c r="L124" s="100" t="n">
        <v>120.53</v>
      </c>
      <c r="M124" s="100" t="n">
        <v>71.26000000000001</v>
      </c>
      <c r="N124" s="102" t="n">
        <v>8588.969999999999</v>
      </c>
    </row>
    <row r="125" ht="19.35" customHeight="1">
      <c r="A125" s="95" t="n"/>
      <c r="B125" s="103" t="n"/>
      <c r="C125" s="97" t="inlineStr">
        <is>
          <t>ЗТ</t>
        </is>
      </c>
      <c r="D125" s="271" t="n"/>
      <c r="E125" s="272" t="n"/>
      <c r="F125" s="104" t="inlineStr">
        <is>
          <t>чел.-ч</t>
        </is>
      </c>
      <c r="G125" s="276" t="n">
        <v>41.9</v>
      </c>
      <c r="H125" s="273" t="n">
        <v>1.2</v>
      </c>
      <c r="I125" s="277" t="n">
        <v>15.5868</v>
      </c>
      <c r="J125" s="99" t="n"/>
      <c r="K125" s="99" t="n"/>
      <c r="L125" s="99" t="n"/>
      <c r="M125" s="99" t="n"/>
      <c r="N125" s="99" t="n"/>
    </row>
    <row r="126" ht="19.35" customHeight="1">
      <c r="A126" s="95" t="n"/>
      <c r="B126" s="103" t="n"/>
      <c r="C126" s="97" t="inlineStr">
        <is>
          <t>ЗТм</t>
        </is>
      </c>
      <c r="D126" s="271" t="n"/>
      <c r="E126" s="272" t="n"/>
      <c r="F126" s="104" t="inlineStr">
        <is>
          <t>чел.-ч</t>
        </is>
      </c>
      <c r="G126" s="119" t="n">
        <v>24</v>
      </c>
      <c r="H126" s="273" t="n">
        <v>1.2</v>
      </c>
      <c r="I126" s="278" t="n">
        <v>8.928000000000001</v>
      </c>
      <c r="J126" s="99" t="n"/>
      <c r="K126" s="99" t="n"/>
      <c r="L126" s="99" t="n"/>
      <c r="M126" s="99" t="n"/>
      <c r="N126" s="99" t="n"/>
    </row>
    <row r="127" ht="19.35" customHeight="1">
      <c r="A127" s="95" t="n"/>
      <c r="B127" s="103" t="n"/>
      <c r="C127" s="97" t="inlineStr">
        <is>
          <t>Итого по расценке</t>
        </is>
      </c>
      <c r="D127" s="271" t="n"/>
      <c r="E127" s="272" t="n"/>
      <c r="F127" s="98" t="n"/>
      <c r="G127" s="106" t="n"/>
      <c r="H127" s="106" t="n"/>
      <c r="I127" s="99" t="n"/>
      <c r="J127" s="102" t="n">
        <v>2179.62</v>
      </c>
      <c r="K127" s="99" t="n"/>
      <c r="L127" s="100" t="n">
        <v>810.8200000000001</v>
      </c>
      <c r="M127" s="99" t="n"/>
      <c r="N127" s="107" t="n"/>
    </row>
    <row r="128" ht="19.35" customHeight="1">
      <c r="A128" s="95" t="n"/>
      <c r="B128" s="108" t="n"/>
      <c r="C128" s="97" t="inlineStr">
        <is>
          <t>ФОТ</t>
        </is>
      </c>
      <c r="D128" s="271" t="n"/>
      <c r="E128" s="272" t="n"/>
      <c r="F128" s="98" t="n"/>
      <c r="G128" s="106" t="n"/>
      <c r="H128" s="106" t="n"/>
      <c r="I128" s="99" t="n"/>
      <c r="J128" s="99" t="n"/>
      <c r="K128" s="99" t="n"/>
      <c r="L128" s="100" t="n">
        <v>242.11</v>
      </c>
      <c r="M128" s="99" t="n"/>
      <c r="N128" s="102" t="n">
        <v>17252.76</v>
      </c>
    </row>
    <row r="129" ht="42" customHeight="1">
      <c r="A129" s="95" t="n"/>
      <c r="B129" s="109" t="inlineStr">
        <is>
          <t>Пр/812-001.4-1</t>
        </is>
      </c>
      <c r="C129" s="97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4" t="inlineStr">
        <is>
          <t>%</t>
        </is>
      </c>
      <c r="G129" s="110" t="n">
        <v>89</v>
      </c>
      <c r="H129" s="111" t="n"/>
      <c r="I129" s="110" t="n">
        <v>89</v>
      </c>
      <c r="J129" s="99" t="n"/>
      <c r="K129" s="99" t="n"/>
      <c r="L129" s="100" t="n">
        <v>215.48</v>
      </c>
      <c r="M129" s="99" t="n"/>
      <c r="N129" s="112" t="n">
        <v>15354.96</v>
      </c>
    </row>
    <row r="130" ht="42" customHeight="1">
      <c r="A130" s="95" t="n"/>
      <c r="B130" s="109" t="inlineStr">
        <is>
          <t>Пр/774-001.4</t>
        </is>
      </c>
      <c r="C130" s="97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4" t="inlineStr">
        <is>
          <t>%</t>
        </is>
      </c>
      <c r="G130" s="110" t="n">
        <v>41</v>
      </c>
      <c r="H130" s="111" t="n"/>
      <c r="I130" s="110" t="n">
        <v>41</v>
      </c>
      <c r="J130" s="99" t="n"/>
      <c r="K130" s="99" t="n"/>
      <c r="L130" s="100" t="n">
        <v>99.27</v>
      </c>
      <c r="M130" s="99" t="n"/>
      <c r="N130" s="102" t="n">
        <v>7073.63</v>
      </c>
    </row>
    <row r="131" ht="19.35" customHeight="1">
      <c r="A131" s="95" t="n"/>
      <c r="B131" s="108" t="n"/>
      <c r="C131" s="87" t="inlineStr">
        <is>
          <t>Всего по позиции</t>
        </is>
      </c>
      <c r="D131" s="271" t="n"/>
      <c r="E131" s="272" t="n"/>
      <c r="F131" s="99" t="n"/>
      <c r="G131" s="106" t="n"/>
      <c r="H131" s="106" t="n"/>
      <c r="I131" s="113" t="n"/>
      <c r="J131" s="113" t="n"/>
      <c r="K131" s="113" t="n"/>
      <c r="L131" s="114" t="n">
        <v>1125.57</v>
      </c>
      <c r="M131" s="113" t="n"/>
      <c r="N131" s="93" t="n"/>
    </row>
    <row r="132" ht="55.35" customHeight="1">
      <c r="A132" s="87" t="inlineStr">
        <is>
          <t>10</t>
        </is>
      </c>
      <c r="B132" s="90" t="inlineStr">
        <is>
          <t>ФЕР01-02-100-09</t>
        </is>
      </c>
      <c r="C132" s="91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2" t="inlineStr">
        <is>
          <t>100 шт</t>
        </is>
      </c>
      <c r="G132" s="93" t="n">
        <v>0.31</v>
      </c>
      <c r="H132" s="94" t="n">
        <v>1</v>
      </c>
      <c r="I132" s="115" t="n">
        <v>0.31</v>
      </c>
      <c r="J132" s="93" t="n"/>
      <c r="K132" s="93" t="n"/>
      <c r="L132" s="93" t="n"/>
      <c r="M132" s="93" t="n"/>
      <c r="N132" s="93" t="n"/>
    </row>
    <row r="133" ht="19.35" customHeight="1">
      <c r="A133" s="95" t="n"/>
      <c r="B133" s="96" t="inlineStr">
        <is>
          <t>1</t>
        </is>
      </c>
      <c r="C133" s="97" t="inlineStr">
        <is>
          <t>ОТ</t>
        </is>
      </c>
      <c r="D133" s="271" t="n"/>
      <c r="E133" s="272" t="n"/>
      <c r="F133" s="98" t="n"/>
      <c r="G133" s="98" t="n"/>
      <c r="H133" s="98" t="n"/>
      <c r="I133" s="99" t="n"/>
      <c r="J133" s="100" t="n">
        <v>93.59999999999999</v>
      </c>
      <c r="K133" s="273" t="n">
        <v>1.2</v>
      </c>
      <c r="L133" s="100" t="n">
        <v>34.82</v>
      </c>
      <c r="M133" s="100" t="n">
        <v>71.26000000000001</v>
      </c>
      <c r="N133" s="102" t="n">
        <v>2481.27</v>
      </c>
    </row>
    <row r="134" ht="19.35" customHeight="1">
      <c r="A134" s="95" t="n"/>
      <c r="B134" s="96" t="inlineStr">
        <is>
          <t>2</t>
        </is>
      </c>
      <c r="C134" s="97" t="inlineStr">
        <is>
          <t>ЭМ</t>
        </is>
      </c>
      <c r="D134" s="271" t="n"/>
      <c r="E134" s="272" t="n"/>
      <c r="F134" s="98" t="n"/>
      <c r="G134" s="98" t="n"/>
      <c r="H134" s="98" t="n"/>
      <c r="I134" s="99" t="n"/>
      <c r="J134" s="100" t="n">
        <v>531.14</v>
      </c>
      <c r="K134" s="273" t="n">
        <v>1.2</v>
      </c>
      <c r="L134" s="100" t="n">
        <v>197.58</v>
      </c>
      <c r="M134" s="99" t="n"/>
      <c r="N134" s="99" t="n"/>
    </row>
    <row r="135" ht="19.35" customHeight="1">
      <c r="A135" s="95" t="n"/>
      <c r="B135" s="96" t="inlineStr">
        <is>
          <t>3</t>
        </is>
      </c>
      <c r="C135" s="97" t="inlineStr">
        <is>
          <t>в т.ч. ОТм</t>
        </is>
      </c>
      <c r="D135" s="271" t="n"/>
      <c r="E135" s="272" t="n"/>
      <c r="F135" s="98" t="n"/>
      <c r="G135" s="98" t="n"/>
      <c r="H135" s="98" t="n"/>
      <c r="I135" s="99" t="n"/>
      <c r="J135" s="100" t="n">
        <v>92.88</v>
      </c>
      <c r="K135" s="273" t="n">
        <v>1.2</v>
      </c>
      <c r="L135" s="100" t="n">
        <v>34.55</v>
      </c>
      <c r="M135" s="100" t="n">
        <v>71.26000000000001</v>
      </c>
      <c r="N135" s="102" t="n">
        <v>2462.03</v>
      </c>
    </row>
    <row r="136" ht="19.35" customHeight="1">
      <c r="A136" s="95" t="n"/>
      <c r="B136" s="103" t="n"/>
      <c r="C136" s="97" t="inlineStr">
        <is>
          <t>ЗТ</t>
        </is>
      </c>
      <c r="D136" s="271" t="n"/>
      <c r="E136" s="272" t="n"/>
      <c r="F136" s="104" t="inlineStr">
        <is>
          <t>чел.-ч</t>
        </is>
      </c>
      <c r="G136" s="119" t="n">
        <v>12</v>
      </c>
      <c r="H136" s="273" t="n">
        <v>1.2</v>
      </c>
      <c r="I136" s="278" t="n">
        <v>4.464</v>
      </c>
      <c r="J136" s="99" t="n"/>
      <c r="K136" s="99" t="n"/>
      <c r="L136" s="99" t="n"/>
      <c r="M136" s="99" t="n"/>
      <c r="N136" s="99" t="n"/>
    </row>
    <row r="137" ht="19.35" customHeight="1">
      <c r="A137" s="95" t="n"/>
      <c r="B137" s="103" t="n"/>
      <c r="C137" s="97" t="inlineStr">
        <is>
          <t>ЗТм</t>
        </is>
      </c>
      <c r="D137" s="271" t="n"/>
      <c r="E137" s="272" t="n"/>
      <c r="F137" s="104" t="inlineStr">
        <is>
          <t>чел.-ч</t>
        </is>
      </c>
      <c r="G137" s="100" t="n">
        <v>6.88</v>
      </c>
      <c r="H137" s="273" t="n">
        <v>1.2</v>
      </c>
      <c r="I137" s="275" t="n">
        <v>2.55936</v>
      </c>
      <c r="J137" s="99" t="n"/>
      <c r="K137" s="99" t="n"/>
      <c r="L137" s="99" t="n"/>
      <c r="M137" s="99" t="n"/>
      <c r="N137" s="99" t="n"/>
    </row>
    <row r="138" ht="19.35" customHeight="1">
      <c r="A138" s="95" t="n"/>
      <c r="B138" s="103" t="n"/>
      <c r="C138" s="97" t="inlineStr">
        <is>
          <t>Итого по расценке</t>
        </is>
      </c>
      <c r="D138" s="271" t="n"/>
      <c r="E138" s="272" t="n"/>
      <c r="F138" s="98" t="n"/>
      <c r="G138" s="106" t="n"/>
      <c r="H138" s="106" t="n"/>
      <c r="I138" s="99" t="n"/>
      <c r="J138" s="100" t="n">
        <v>624.74</v>
      </c>
      <c r="K138" s="99" t="n"/>
      <c r="L138" s="100" t="n">
        <v>232.4</v>
      </c>
      <c r="M138" s="99" t="n"/>
      <c r="N138" s="107" t="n"/>
    </row>
    <row r="139" ht="19.35" customHeight="1">
      <c r="A139" s="95" t="n"/>
      <c r="B139" s="108" t="n"/>
      <c r="C139" s="97" t="inlineStr">
        <is>
          <t>ФОТ</t>
        </is>
      </c>
      <c r="D139" s="271" t="n"/>
      <c r="E139" s="272" t="n"/>
      <c r="F139" s="98" t="n"/>
      <c r="G139" s="106" t="n"/>
      <c r="H139" s="106" t="n"/>
      <c r="I139" s="99" t="n"/>
      <c r="J139" s="99" t="n"/>
      <c r="K139" s="99" t="n"/>
      <c r="L139" s="100" t="n">
        <v>69.37</v>
      </c>
      <c r="M139" s="99" t="n"/>
      <c r="N139" s="102" t="n">
        <v>4943.3</v>
      </c>
    </row>
    <row r="140" ht="42" customHeight="1">
      <c r="A140" s="95" t="n"/>
      <c r="B140" s="109" t="inlineStr">
        <is>
          <t>Пр/812-001.4-1</t>
        </is>
      </c>
      <c r="C140" s="97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4" t="inlineStr">
        <is>
          <t>%</t>
        </is>
      </c>
      <c r="G140" s="110" t="n">
        <v>89</v>
      </c>
      <c r="H140" s="111" t="n"/>
      <c r="I140" s="110" t="n">
        <v>89</v>
      </c>
      <c r="J140" s="99" t="n"/>
      <c r="K140" s="99" t="n"/>
      <c r="L140" s="100" t="n">
        <v>61.74</v>
      </c>
      <c r="M140" s="99" t="n"/>
      <c r="N140" s="112" t="n">
        <v>4399.54</v>
      </c>
    </row>
    <row r="141" ht="42" customHeight="1">
      <c r="A141" s="95" t="n"/>
      <c r="B141" s="109" t="inlineStr">
        <is>
          <t>Пр/774-001.4</t>
        </is>
      </c>
      <c r="C141" s="97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4" t="inlineStr">
        <is>
          <t>%</t>
        </is>
      </c>
      <c r="G141" s="110" t="n">
        <v>41</v>
      </c>
      <c r="H141" s="111" t="n"/>
      <c r="I141" s="110" t="n">
        <v>41</v>
      </c>
      <c r="J141" s="99" t="n"/>
      <c r="K141" s="99" t="n"/>
      <c r="L141" s="100" t="n">
        <v>28.44</v>
      </c>
      <c r="M141" s="99" t="n"/>
      <c r="N141" s="102" t="n">
        <v>2026.75</v>
      </c>
    </row>
    <row r="142" ht="19.35" customHeight="1">
      <c r="A142" s="95" t="n"/>
      <c r="B142" s="108" t="n"/>
      <c r="C142" s="87" t="inlineStr">
        <is>
          <t>Всего по позиции</t>
        </is>
      </c>
      <c r="D142" s="271" t="n"/>
      <c r="E142" s="272" t="n"/>
      <c r="F142" s="99" t="n"/>
      <c r="G142" s="106" t="n"/>
      <c r="H142" s="106" t="n"/>
      <c r="I142" s="113" t="n"/>
      <c r="J142" s="113" t="n"/>
      <c r="K142" s="113" t="n"/>
      <c r="L142" s="115" t="n">
        <v>322.58</v>
      </c>
      <c r="M142" s="113" t="n"/>
      <c r="N142" s="93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23084.94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12763.53</v>
      </c>
      <c r="M144" s="129" t="n"/>
      <c r="N144" s="128" t="n">
        <v>615398.77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6917.17</v>
      </c>
      <c r="M146" s="129" t="n"/>
      <c r="N146" s="128" t="n">
        <v>492917.53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5846.36</v>
      </c>
      <c r="M147" s="129" t="n"/>
      <c r="N147" s="128" t="n">
        <v>122481.24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5846.36</v>
      </c>
      <c r="M149" s="129" t="n"/>
      <c r="N149" s="128" t="n">
        <v>122481.24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1022.38</v>
      </c>
      <c r="M151" s="129" t="n"/>
      <c r="N151" s="128" t="n">
        <v>72854.8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7939.55</v>
      </c>
      <c r="M152" s="129" t="n"/>
      <c r="N152" s="128" t="n">
        <v>565772.33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7066.2</v>
      </c>
      <c r="M153" s="129" t="n"/>
      <c r="N153" s="128" t="n">
        <v>503537.37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3255.21</v>
      </c>
      <c r="M154" s="129" t="n"/>
      <c r="N154" s="128" t="n">
        <v>231966.66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23084.94</v>
      </c>
      <c r="M155" s="134" t="n"/>
      <c r="N155" s="123" t="n">
        <v>1350902.8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818.34912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75.7302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23084.94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23084.94</v>
      </c>
      <c r="M161" s="129" t="n"/>
      <c r="N161" s="128" t="n">
        <v>1350902.8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12763.53</v>
      </c>
      <c r="M163" s="129" t="n"/>
      <c r="N163" s="128" t="n">
        <v>615398.77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6917.17</v>
      </c>
      <c r="M165" s="129" t="n"/>
      <c r="N165" s="128" t="n">
        <v>492917.53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5846.36</v>
      </c>
      <c r="M166" s="129" t="n"/>
      <c r="N166" s="128" t="n">
        <v>122481.24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5846.36</v>
      </c>
      <c r="M167" s="129" t="n"/>
      <c r="N167" s="128" t="n">
        <v>122481.24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1022.38</v>
      </c>
      <c r="M168" s="129" t="n"/>
      <c r="N168" s="128" t="n">
        <v>72854.8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7939.55</v>
      </c>
      <c r="M169" s="129" t="n"/>
      <c r="N169" s="128" t="n">
        <v>565772.33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7066.2</v>
      </c>
      <c r="M170" s="129" t="n"/>
      <c r="N170" s="128" t="n">
        <v>503537.37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3255.21</v>
      </c>
      <c r="M171" s="129" t="n"/>
      <c r="N171" s="128" t="n">
        <v>231966.66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23084.94</v>
      </c>
      <c r="M172" s="124" t="n"/>
      <c r="N172" s="123" t="n">
        <v>1350902.8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12763.53</v>
      </c>
      <c r="M173" s="129" t="n"/>
      <c r="N173" s="128" t="n">
        <v>615398.77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6917.17</v>
      </c>
      <c r="M175" s="129" t="n"/>
      <c r="N175" s="128" t="n">
        <v>492917.53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5846.36</v>
      </c>
      <c r="M176" s="129" t="n"/>
      <c r="N176" s="128" t="n">
        <v>122481.24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5846.36</v>
      </c>
      <c r="M177" s="129" t="n"/>
      <c r="N177" s="128" t="n">
        <v>122481.24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1022.38</v>
      </c>
      <c r="M178" s="129" t="n"/>
      <c r="N178" s="128" t="n">
        <v>72854.8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7939.55</v>
      </c>
      <c r="M179" s="129" t="n"/>
      <c r="N179" s="128" t="n">
        <v>565772.33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7066.2</v>
      </c>
      <c r="M180" s="129" t="n"/>
      <c r="N180" s="128" t="n">
        <v>503537.37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3255.21</v>
      </c>
      <c r="M181" s="129" t="n"/>
      <c r="N181" s="128" t="n">
        <v>231966.66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818.34912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75.7302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6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02-30-04</t>
        </is>
      </c>
    </row>
    <row r="25" ht="19.35" customHeight="1">
      <c r="A25" s="55" t="inlineStr">
        <is>
          <t>30 ВЛ 220 Амурская-Благовещенская №2. Свободненский р-он Новгородский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58.27</v>
      </c>
      <c r="M31" s="64" t="n">
        <v>0.82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134.02</v>
      </c>
      <c r="E32" s="71" t="inlineStr">
        <is>
          <t>(</t>
        </is>
      </c>
      <c r="F32" s="70" t="n">
        <v>1.88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97.58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134.02</v>
      </c>
      <c r="E34" s="71" t="inlineStr">
        <is>
          <t>(</t>
        </is>
      </c>
      <c r="F34" s="77" t="n">
        <v>1.88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29-30,60-66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2.69</v>
      </c>
      <c r="H44" s="94" t="n">
        <v>1</v>
      </c>
      <c r="I44" s="115" t="n">
        <v>2.69</v>
      </c>
      <c r="J44" s="93" t="n"/>
      <c r="K44" s="93" t="n"/>
      <c r="L44" s="93" t="n"/>
      <c r="M44" s="93" t="n"/>
      <c r="N44" s="93" t="n"/>
    </row>
    <row r="45" ht="24.6" customHeight="1">
      <c r="A45" s="95" t="n"/>
      <c r="B45" s="96" t="inlineStr">
        <is>
          <t>Прил.1.12 п.3.213</t>
        </is>
      </c>
      <c r="C45" s="97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5" t="n"/>
      <c r="B46" s="96" t="inlineStr">
        <is>
          <t>1</t>
        </is>
      </c>
      <c r="C46" s="97" t="inlineStr">
        <is>
          <t>ОТ</t>
        </is>
      </c>
      <c r="D46" s="271" t="n"/>
      <c r="E46" s="272" t="n"/>
      <c r="F46" s="98" t="n"/>
      <c r="G46" s="98" t="n"/>
      <c r="H46" s="98" t="n"/>
      <c r="I46" s="99" t="n"/>
      <c r="J46" s="100" t="n">
        <v>112.29</v>
      </c>
      <c r="K46" s="148" t="n">
        <v>0.96</v>
      </c>
      <c r="L46" s="100" t="n">
        <v>289.98</v>
      </c>
      <c r="M46" s="100" t="n">
        <v>71.26000000000001</v>
      </c>
      <c r="N46" s="102" t="n">
        <v>20663.97</v>
      </c>
    </row>
    <row r="47" ht="19.35" customHeight="1">
      <c r="A47" s="95" t="n"/>
      <c r="B47" s="103" t="n"/>
      <c r="C47" s="97" t="inlineStr">
        <is>
          <t>ЗТ</t>
        </is>
      </c>
      <c r="D47" s="271" t="n"/>
      <c r="E47" s="272" t="n"/>
      <c r="F47" s="104" t="inlineStr">
        <is>
          <t>чел.-ч</t>
        </is>
      </c>
      <c r="G47" s="276" t="n">
        <v>13.4</v>
      </c>
      <c r="H47" s="148" t="n">
        <v>0.96</v>
      </c>
      <c r="I47" s="275" t="n">
        <v>34.60416</v>
      </c>
      <c r="J47" s="99" t="n"/>
      <c r="K47" s="99" t="n"/>
      <c r="L47" s="99" t="n"/>
      <c r="M47" s="99" t="n"/>
      <c r="N47" s="99" t="n"/>
    </row>
    <row r="48" ht="19.35" customHeight="1">
      <c r="A48" s="95" t="n"/>
      <c r="B48" s="103" t="n"/>
      <c r="C48" s="97" t="inlineStr">
        <is>
          <t>Итого по расценке</t>
        </is>
      </c>
      <c r="D48" s="271" t="n"/>
      <c r="E48" s="272" t="n"/>
      <c r="F48" s="98" t="n"/>
      <c r="G48" s="106" t="n"/>
      <c r="H48" s="106" t="n"/>
      <c r="I48" s="99" t="n"/>
      <c r="J48" s="100" t="n">
        <v>112.29</v>
      </c>
      <c r="K48" s="99" t="n"/>
      <c r="L48" s="100" t="n">
        <v>289.98</v>
      </c>
      <c r="M48" s="99" t="n"/>
      <c r="N48" s="107" t="n"/>
    </row>
    <row r="49" ht="19.35" customHeight="1">
      <c r="A49" s="95" t="n"/>
      <c r="B49" s="108" t="n"/>
      <c r="C49" s="97" t="inlineStr">
        <is>
          <t>ФОТ</t>
        </is>
      </c>
      <c r="D49" s="271" t="n"/>
      <c r="E49" s="272" t="n"/>
      <c r="F49" s="98" t="n"/>
      <c r="G49" s="106" t="n"/>
      <c r="H49" s="106" t="n"/>
      <c r="I49" s="99" t="n"/>
      <c r="J49" s="99" t="n"/>
      <c r="K49" s="99" t="n"/>
      <c r="L49" s="100" t="n">
        <v>289.98</v>
      </c>
      <c r="M49" s="99" t="n"/>
      <c r="N49" s="102" t="n">
        <v>20663.97</v>
      </c>
    </row>
    <row r="50" ht="42" customHeight="1">
      <c r="A50" s="95" t="n"/>
      <c r="B50" s="109" t="inlineStr">
        <is>
          <t>Пр/812-001.4-1</t>
        </is>
      </c>
      <c r="C50" s="97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89</v>
      </c>
      <c r="H50" s="111" t="n"/>
      <c r="I50" s="110" t="n">
        <v>89</v>
      </c>
      <c r="J50" s="99" t="n"/>
      <c r="K50" s="99" t="n"/>
      <c r="L50" s="100" t="n">
        <v>258.08</v>
      </c>
      <c r="M50" s="99" t="n"/>
      <c r="N50" s="112" t="n">
        <v>18390.93</v>
      </c>
    </row>
    <row r="51" ht="42" customHeight="1">
      <c r="A51" s="95" t="n"/>
      <c r="B51" s="109" t="inlineStr">
        <is>
          <t>Пр/774-001.4</t>
        </is>
      </c>
      <c r="C51" s="97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4" t="inlineStr">
        <is>
          <t>%</t>
        </is>
      </c>
      <c r="G51" s="110" t="n">
        <v>41</v>
      </c>
      <c r="H51" s="111" t="n"/>
      <c r="I51" s="110" t="n">
        <v>41</v>
      </c>
      <c r="J51" s="99" t="n"/>
      <c r="K51" s="99" t="n"/>
      <c r="L51" s="100" t="n">
        <v>118.89</v>
      </c>
      <c r="M51" s="99" t="n"/>
      <c r="N51" s="102" t="n">
        <v>8472.23</v>
      </c>
    </row>
    <row r="52" ht="19.35" customHeight="1">
      <c r="A52" s="95" t="n"/>
      <c r="B52" s="108" t="n"/>
      <c r="C52" s="87" t="inlineStr">
        <is>
          <t>Всего по позиции</t>
        </is>
      </c>
      <c r="D52" s="271" t="n"/>
      <c r="E52" s="272" t="n"/>
      <c r="F52" s="99" t="n"/>
      <c r="G52" s="106" t="n"/>
      <c r="H52" s="106" t="n"/>
      <c r="I52" s="113" t="n"/>
      <c r="J52" s="113" t="n"/>
      <c r="K52" s="113" t="n"/>
      <c r="L52" s="115" t="n">
        <v>666.95</v>
      </c>
      <c r="M52" s="113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1.31</v>
      </c>
      <c r="H53" s="94" t="n">
        <v>1</v>
      </c>
      <c r="I53" s="115" t="n">
        <v>1.31</v>
      </c>
      <c r="J53" s="93" t="n"/>
      <c r="K53" s="93" t="n"/>
      <c r="L53" s="93" t="n"/>
      <c r="M53" s="93" t="n"/>
      <c r="N53" s="93" t="n"/>
    </row>
    <row r="54" ht="24.6" customHeight="1">
      <c r="A54" s="95" t="n"/>
      <c r="B54" s="96" t="inlineStr">
        <is>
          <t>Прил.1.12 п.3.213</t>
        </is>
      </c>
      <c r="C54" s="97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5" t="n"/>
      <c r="B55" s="96" t="inlineStr">
        <is>
          <t>1</t>
        </is>
      </c>
      <c r="C55" s="97" t="inlineStr">
        <is>
          <t>ОТ</t>
        </is>
      </c>
      <c r="D55" s="271" t="n"/>
      <c r="E55" s="272" t="n"/>
      <c r="F55" s="98" t="n"/>
      <c r="G55" s="98" t="n"/>
      <c r="H55" s="98" t="n"/>
      <c r="I55" s="99" t="n"/>
      <c r="J55" s="100" t="n">
        <v>323.47</v>
      </c>
      <c r="K55" s="148" t="n">
        <v>0.96</v>
      </c>
      <c r="L55" s="100" t="n">
        <v>406.8</v>
      </c>
      <c r="M55" s="100" t="n">
        <v>71.26000000000001</v>
      </c>
      <c r="N55" s="102" t="n">
        <v>28988.57</v>
      </c>
    </row>
    <row r="56" ht="19.35" customHeight="1">
      <c r="A56" s="95" t="n"/>
      <c r="B56" s="103" t="n"/>
      <c r="C56" s="97" t="inlineStr">
        <is>
          <t>ЗТ</t>
        </is>
      </c>
      <c r="D56" s="271" t="n"/>
      <c r="E56" s="272" t="n"/>
      <c r="F56" s="104" t="inlineStr">
        <is>
          <t>чел.-ч</t>
        </is>
      </c>
      <c r="G56" s="276" t="n">
        <v>38.6</v>
      </c>
      <c r="H56" s="148" t="n">
        <v>0.96</v>
      </c>
      <c r="I56" s="275" t="n">
        <v>48.54336</v>
      </c>
      <c r="J56" s="99" t="n"/>
      <c r="K56" s="99" t="n"/>
      <c r="L56" s="99" t="n"/>
      <c r="M56" s="99" t="n"/>
      <c r="N56" s="99" t="n"/>
    </row>
    <row r="57" ht="19.35" customHeight="1">
      <c r="A57" s="95" t="n"/>
      <c r="B57" s="103" t="n"/>
      <c r="C57" s="97" t="inlineStr">
        <is>
          <t>Итого по расценке</t>
        </is>
      </c>
      <c r="D57" s="271" t="n"/>
      <c r="E57" s="272" t="n"/>
      <c r="F57" s="98" t="n"/>
      <c r="G57" s="106" t="n"/>
      <c r="H57" s="106" t="n"/>
      <c r="I57" s="99" t="n"/>
      <c r="J57" s="100" t="n">
        <v>323.47</v>
      </c>
      <c r="K57" s="99" t="n"/>
      <c r="L57" s="100" t="n">
        <v>406.8</v>
      </c>
      <c r="M57" s="99" t="n"/>
      <c r="N57" s="107" t="n"/>
    </row>
    <row r="58" ht="19.35" customHeight="1">
      <c r="A58" s="95" t="n"/>
      <c r="B58" s="108" t="n"/>
      <c r="C58" s="97" t="inlineStr">
        <is>
          <t>ФОТ</t>
        </is>
      </c>
      <c r="D58" s="271" t="n"/>
      <c r="E58" s="272" t="n"/>
      <c r="F58" s="98" t="n"/>
      <c r="G58" s="106" t="n"/>
      <c r="H58" s="106" t="n"/>
      <c r="I58" s="99" t="n"/>
      <c r="J58" s="99" t="n"/>
      <c r="K58" s="99" t="n"/>
      <c r="L58" s="100" t="n">
        <v>406.8</v>
      </c>
      <c r="M58" s="99" t="n"/>
      <c r="N58" s="102" t="n">
        <v>28988.57</v>
      </c>
    </row>
    <row r="59" ht="42" customHeight="1">
      <c r="A59" s="95" t="n"/>
      <c r="B59" s="109" t="inlineStr">
        <is>
          <t>Пр/812-001.4-1</t>
        </is>
      </c>
      <c r="C59" s="97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89</v>
      </c>
      <c r="H59" s="111" t="n"/>
      <c r="I59" s="110" t="n">
        <v>89</v>
      </c>
      <c r="J59" s="99" t="n"/>
      <c r="K59" s="99" t="n"/>
      <c r="L59" s="100" t="n">
        <v>362.05</v>
      </c>
      <c r="M59" s="99" t="n"/>
      <c r="N59" s="112" t="n">
        <v>25799.83</v>
      </c>
    </row>
    <row r="60" ht="42" customHeight="1">
      <c r="A60" s="95" t="n"/>
      <c r="B60" s="109" t="inlineStr">
        <is>
          <t>Пр/774-001.4</t>
        </is>
      </c>
      <c r="C60" s="97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4" t="inlineStr">
        <is>
          <t>%</t>
        </is>
      </c>
      <c r="G60" s="110" t="n">
        <v>41</v>
      </c>
      <c r="H60" s="111" t="n"/>
      <c r="I60" s="110" t="n">
        <v>41</v>
      </c>
      <c r="J60" s="99" t="n"/>
      <c r="K60" s="99" t="n"/>
      <c r="L60" s="100" t="n">
        <v>166.79</v>
      </c>
      <c r="M60" s="99" t="n"/>
      <c r="N60" s="102" t="n">
        <v>11885.31</v>
      </c>
    </row>
    <row r="61" ht="19.35" customHeight="1">
      <c r="A61" s="95" t="n"/>
      <c r="B61" s="108" t="n"/>
      <c r="C61" s="87" t="inlineStr">
        <is>
          <t>Всего по позиции</t>
        </is>
      </c>
      <c r="D61" s="271" t="n"/>
      <c r="E61" s="272" t="n"/>
      <c r="F61" s="99" t="n"/>
      <c r="G61" s="106" t="n"/>
      <c r="H61" s="106" t="n"/>
      <c r="I61" s="113" t="n"/>
      <c r="J61" s="113" t="n"/>
      <c r="K61" s="113" t="n"/>
      <c r="L61" s="115" t="n">
        <v>935.64</v>
      </c>
      <c r="M61" s="113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0.31</v>
      </c>
      <c r="H62" s="94" t="n">
        <v>1</v>
      </c>
      <c r="I62" s="115" t="n">
        <v>0.31</v>
      </c>
      <c r="J62" s="93" t="n"/>
      <c r="K62" s="93" t="n"/>
      <c r="L62" s="93" t="n"/>
      <c r="M62" s="93" t="n"/>
      <c r="N62" s="93" t="n"/>
    </row>
    <row r="63" ht="24.6" customHeight="1">
      <c r="A63" s="95" t="n"/>
      <c r="B63" s="96" t="inlineStr">
        <is>
          <t>Прил.1.12 п.3.213</t>
        </is>
      </c>
      <c r="C63" s="97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5" t="n"/>
      <c r="B64" s="96" t="inlineStr">
        <is>
          <t>1</t>
        </is>
      </c>
      <c r="C64" s="97" t="inlineStr">
        <is>
          <t>ОТ</t>
        </is>
      </c>
      <c r="D64" s="271" t="n"/>
      <c r="E64" s="272" t="n"/>
      <c r="F64" s="98" t="n"/>
      <c r="G64" s="98" t="n"/>
      <c r="H64" s="98" t="n"/>
      <c r="I64" s="99" t="n"/>
      <c r="J64" s="100" t="n">
        <v>406.43</v>
      </c>
      <c r="K64" s="148" t="n">
        <v>0.96</v>
      </c>
      <c r="L64" s="100" t="n">
        <v>120.95</v>
      </c>
      <c r="M64" s="100" t="n">
        <v>71.26000000000001</v>
      </c>
      <c r="N64" s="102" t="n">
        <v>8618.9</v>
      </c>
    </row>
    <row r="65" ht="19.35" customHeight="1">
      <c r="A65" s="95" t="n"/>
      <c r="B65" s="103" t="n"/>
      <c r="C65" s="97" t="inlineStr">
        <is>
          <t>ЗТ</t>
        </is>
      </c>
      <c r="D65" s="271" t="n"/>
      <c r="E65" s="272" t="n"/>
      <c r="F65" s="104" t="inlineStr">
        <is>
          <t>чел.-ч</t>
        </is>
      </c>
      <c r="G65" s="276" t="n">
        <v>48.5</v>
      </c>
      <c r="H65" s="148" t="n">
        <v>0.96</v>
      </c>
      <c r="I65" s="277" t="n">
        <v>14.4336</v>
      </c>
      <c r="J65" s="99" t="n"/>
      <c r="K65" s="99" t="n"/>
      <c r="L65" s="99" t="n"/>
      <c r="M65" s="99" t="n"/>
      <c r="N65" s="99" t="n"/>
    </row>
    <row r="66" ht="19.35" customHeight="1">
      <c r="A66" s="95" t="n"/>
      <c r="B66" s="103" t="n"/>
      <c r="C66" s="97" t="inlineStr">
        <is>
          <t>Итого по расценке</t>
        </is>
      </c>
      <c r="D66" s="271" t="n"/>
      <c r="E66" s="272" t="n"/>
      <c r="F66" s="98" t="n"/>
      <c r="G66" s="106" t="n"/>
      <c r="H66" s="106" t="n"/>
      <c r="I66" s="99" t="n"/>
      <c r="J66" s="100" t="n">
        <v>406.43</v>
      </c>
      <c r="K66" s="99" t="n"/>
      <c r="L66" s="100" t="n">
        <v>120.95</v>
      </c>
      <c r="M66" s="99" t="n"/>
      <c r="N66" s="107" t="n"/>
    </row>
    <row r="67" ht="19.35" customHeight="1">
      <c r="A67" s="95" t="n"/>
      <c r="B67" s="108" t="n"/>
      <c r="C67" s="97" t="inlineStr">
        <is>
          <t>ФОТ</t>
        </is>
      </c>
      <c r="D67" s="271" t="n"/>
      <c r="E67" s="272" t="n"/>
      <c r="F67" s="98" t="n"/>
      <c r="G67" s="106" t="n"/>
      <c r="H67" s="106" t="n"/>
      <c r="I67" s="99" t="n"/>
      <c r="J67" s="99" t="n"/>
      <c r="K67" s="99" t="n"/>
      <c r="L67" s="100" t="n">
        <v>120.95</v>
      </c>
      <c r="M67" s="99" t="n"/>
      <c r="N67" s="102" t="n">
        <v>8618.9</v>
      </c>
    </row>
    <row r="68" ht="42" customHeight="1">
      <c r="A68" s="95" t="n"/>
      <c r="B68" s="109" t="inlineStr">
        <is>
          <t>Пр/812-001.4-1</t>
        </is>
      </c>
      <c r="C68" s="97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4" t="inlineStr">
        <is>
          <t>%</t>
        </is>
      </c>
      <c r="G68" s="110" t="n">
        <v>89</v>
      </c>
      <c r="H68" s="111" t="n"/>
      <c r="I68" s="110" t="n">
        <v>89</v>
      </c>
      <c r="J68" s="99" t="n"/>
      <c r="K68" s="99" t="n"/>
      <c r="L68" s="100" t="n">
        <v>107.65</v>
      </c>
      <c r="M68" s="99" t="n"/>
      <c r="N68" s="112" t="n">
        <v>7670.82</v>
      </c>
    </row>
    <row r="69" ht="42" customHeight="1">
      <c r="A69" s="95" t="n"/>
      <c r="B69" s="109" t="inlineStr">
        <is>
          <t>Пр/774-001.4</t>
        </is>
      </c>
      <c r="C69" s="97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4" t="inlineStr">
        <is>
          <t>%</t>
        </is>
      </c>
      <c r="G69" s="110" t="n">
        <v>41</v>
      </c>
      <c r="H69" s="111" t="n"/>
      <c r="I69" s="110" t="n">
        <v>41</v>
      </c>
      <c r="J69" s="99" t="n"/>
      <c r="K69" s="99" t="n"/>
      <c r="L69" s="100" t="n">
        <v>49.59</v>
      </c>
      <c r="M69" s="99" t="n"/>
      <c r="N69" s="102" t="n">
        <v>3533.75</v>
      </c>
    </row>
    <row r="70" ht="19.35" customHeight="1">
      <c r="A70" s="95" t="n"/>
      <c r="B70" s="108" t="n"/>
      <c r="C70" s="87" t="inlineStr">
        <is>
          <t>Всего по позиции</t>
        </is>
      </c>
      <c r="D70" s="271" t="n"/>
      <c r="E70" s="272" t="n"/>
      <c r="F70" s="99" t="n"/>
      <c r="G70" s="106" t="n"/>
      <c r="H70" s="106" t="n"/>
      <c r="I70" s="113" t="n"/>
      <c r="J70" s="113" t="n"/>
      <c r="K70" s="113" t="n"/>
      <c r="L70" s="115" t="n">
        <v>278.19</v>
      </c>
      <c r="M70" s="113" t="n"/>
      <c r="N70" s="93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1880.78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817.73</v>
      </c>
      <c r="M72" s="129" t="n"/>
      <c r="N72" s="128" t="n">
        <v>58271.44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817.73</v>
      </c>
      <c r="M74" s="129" t="n"/>
      <c r="N74" s="128" t="n">
        <v>58271.44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817.73</v>
      </c>
      <c r="M80" s="129" t="n"/>
      <c r="N80" s="128" t="n">
        <v>58271.44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727.78</v>
      </c>
      <c r="M81" s="129" t="n"/>
      <c r="N81" s="128" t="n">
        <v>51861.58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335.27</v>
      </c>
      <c r="M82" s="129" t="n"/>
      <c r="N82" s="128" t="n">
        <v>23891.29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1880.78</v>
      </c>
      <c r="M83" s="134" t="n"/>
      <c r="N83" s="123" t="n">
        <v>134024.31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97.58112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1880.78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1880.78</v>
      </c>
      <c r="M89" s="129" t="n"/>
      <c r="N89" s="128" t="n">
        <v>134024.31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817.73</v>
      </c>
      <c r="M91" s="129" t="n"/>
      <c r="N91" s="128" t="n">
        <v>58271.44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817.73</v>
      </c>
      <c r="M93" s="129" t="n"/>
      <c r="N93" s="128" t="n">
        <v>58271.44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817.73</v>
      </c>
      <c r="M97" s="129" t="n"/>
      <c r="N97" s="128" t="n">
        <v>58271.44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727.78</v>
      </c>
      <c r="M98" s="129" t="n"/>
      <c r="N98" s="128" t="n">
        <v>51861.58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335.27</v>
      </c>
      <c r="M99" s="129" t="n"/>
      <c r="N99" s="128" t="n">
        <v>23891.29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1880.78</v>
      </c>
      <c r="M100" s="124" t="n"/>
      <c r="N100" s="123" t="n">
        <v>134024.31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817.73</v>
      </c>
      <c r="M101" s="129" t="n"/>
      <c r="N101" s="128" t="n">
        <v>58271.44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817.73</v>
      </c>
      <c r="M103" s="129" t="n"/>
      <c r="N103" s="128" t="n">
        <v>58271.44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817.73</v>
      </c>
      <c r="M107" s="129" t="n"/>
      <c r="N107" s="128" t="n">
        <v>58271.44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727.78</v>
      </c>
      <c r="M108" s="129" t="n"/>
      <c r="N108" s="128" t="n">
        <v>51861.58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335.27</v>
      </c>
      <c r="M109" s="129" t="n"/>
      <c r="N109" s="128" t="n">
        <v>23891.29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97.58112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7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02-30-05</t>
        </is>
      </c>
    </row>
    <row r="25" ht="19.35" customHeight="1">
      <c r="A25" s="55" t="inlineStr">
        <is>
          <t>30 ВЛ 220 Амурская-Благовещенская №2. Свободненское уч. л-во Свободненского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6322.03</v>
      </c>
      <c r="M31" s="64" t="n">
        <v>88.72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17268.38</v>
      </c>
      <c r="E32" s="71" t="inlineStr">
        <is>
          <t>(</t>
        </is>
      </c>
      <c r="F32" s="70" t="n">
        <v>294.17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10492.05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951.09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17268.38</v>
      </c>
      <c r="E34" s="71" t="inlineStr">
        <is>
          <t>(</t>
        </is>
      </c>
      <c r="F34" s="77" t="n">
        <v>294.17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1569</v>
      </c>
      <c r="H44" s="94" t="n">
        <v>1</v>
      </c>
      <c r="I44" s="149" t="n">
        <v>1569</v>
      </c>
      <c r="J44" s="93" t="n"/>
      <c r="K44" s="93" t="n"/>
      <c r="L44" s="93" t="n"/>
      <c r="M44" s="93" t="n"/>
      <c r="N44" s="93" t="n"/>
    </row>
    <row r="45" ht="19.35" customHeight="1">
      <c r="A45" s="95" t="n"/>
      <c r="B45" s="96" t="inlineStr">
        <is>
          <t>1</t>
        </is>
      </c>
      <c r="C45" s="97" t="inlineStr">
        <is>
          <t>ОТ</t>
        </is>
      </c>
      <c r="D45" s="271" t="n"/>
      <c r="E45" s="272" t="n"/>
      <c r="F45" s="98" t="n"/>
      <c r="G45" s="98" t="n"/>
      <c r="H45" s="98" t="n"/>
      <c r="I45" s="99" t="n"/>
      <c r="J45" s="100" t="n">
        <v>37.79</v>
      </c>
      <c r="K45" s="273" t="n">
        <v>1.2</v>
      </c>
      <c r="L45" s="102" t="n">
        <v>71151.00999999999</v>
      </c>
      <c r="M45" s="100" t="n">
        <v>71.26000000000001</v>
      </c>
      <c r="N45" s="102" t="n">
        <v>5070220.97</v>
      </c>
    </row>
    <row r="46" ht="19.35" customHeight="1">
      <c r="A46" s="95" t="n"/>
      <c r="B46" s="103" t="n"/>
      <c r="C46" s="97" t="inlineStr">
        <is>
          <t>ЗТ</t>
        </is>
      </c>
      <c r="D46" s="271" t="n"/>
      <c r="E46" s="272" t="n"/>
      <c r="F46" s="104" t="inlineStr">
        <is>
          <t>чел.-ч</t>
        </is>
      </c>
      <c r="G46" s="100" t="n">
        <v>4.43</v>
      </c>
      <c r="H46" s="273" t="n">
        <v>1.2</v>
      </c>
      <c r="I46" s="279" t="n">
        <v>8340.804</v>
      </c>
      <c r="J46" s="99" t="n"/>
      <c r="K46" s="99" t="n"/>
      <c r="L46" s="99" t="n"/>
      <c r="M46" s="99" t="n"/>
      <c r="N46" s="99" t="n"/>
    </row>
    <row r="47" ht="19.35" customHeight="1">
      <c r="A47" s="95" t="n"/>
      <c r="B47" s="103" t="n"/>
      <c r="C47" s="97" t="inlineStr">
        <is>
          <t>Итого по расценке</t>
        </is>
      </c>
      <c r="D47" s="271" t="n"/>
      <c r="E47" s="272" t="n"/>
      <c r="F47" s="98" t="n"/>
      <c r="G47" s="106" t="n"/>
      <c r="H47" s="106" t="n"/>
      <c r="I47" s="99" t="n"/>
      <c r="J47" s="100" t="n">
        <v>37.79</v>
      </c>
      <c r="K47" s="99" t="n"/>
      <c r="L47" s="102" t="n">
        <v>71151.00999999999</v>
      </c>
      <c r="M47" s="99" t="n"/>
      <c r="N47" s="107" t="n"/>
    </row>
    <row r="48" ht="19.35" customHeight="1">
      <c r="A48" s="95" t="n"/>
      <c r="B48" s="108" t="n"/>
      <c r="C48" s="97" t="inlineStr">
        <is>
          <t>ФОТ</t>
        </is>
      </c>
      <c r="D48" s="271" t="n"/>
      <c r="E48" s="272" t="n"/>
      <c r="F48" s="98" t="n"/>
      <c r="G48" s="106" t="n"/>
      <c r="H48" s="106" t="n"/>
      <c r="I48" s="99" t="n"/>
      <c r="J48" s="99" t="n"/>
      <c r="K48" s="99" t="n"/>
      <c r="L48" s="102" t="n">
        <v>71151.00999999999</v>
      </c>
      <c r="M48" s="99" t="n"/>
      <c r="N48" s="102" t="n">
        <v>5070220.97</v>
      </c>
    </row>
    <row r="49" ht="42" customHeight="1">
      <c r="A49" s="95" t="n"/>
      <c r="B49" s="109" t="inlineStr">
        <is>
          <t>Пр/812-001.4-1</t>
        </is>
      </c>
      <c r="C49" s="97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4" t="inlineStr">
        <is>
          <t>%</t>
        </is>
      </c>
      <c r="G49" s="110" t="n">
        <v>89</v>
      </c>
      <c r="H49" s="111" t="n"/>
      <c r="I49" s="110" t="n">
        <v>89</v>
      </c>
      <c r="J49" s="99" t="n"/>
      <c r="K49" s="99" t="n"/>
      <c r="L49" s="102" t="n">
        <v>63324.4</v>
      </c>
      <c r="M49" s="99" t="n"/>
      <c r="N49" s="112" t="n">
        <v>4512496.66</v>
      </c>
    </row>
    <row r="50" ht="42" customHeight="1">
      <c r="A50" s="95" t="n"/>
      <c r="B50" s="109" t="inlineStr">
        <is>
          <t>Пр/774-001.4</t>
        </is>
      </c>
      <c r="C50" s="97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41</v>
      </c>
      <c r="H50" s="111" t="n"/>
      <c r="I50" s="110" t="n">
        <v>41</v>
      </c>
      <c r="J50" s="99" t="n"/>
      <c r="K50" s="99" t="n"/>
      <c r="L50" s="102" t="n">
        <v>29171.91</v>
      </c>
      <c r="M50" s="99" t="n"/>
      <c r="N50" s="102" t="n">
        <v>2078790.6</v>
      </c>
    </row>
    <row r="51" ht="19.35" customHeight="1">
      <c r="A51" s="95" t="n"/>
      <c r="B51" s="108" t="n"/>
      <c r="C51" s="87" t="inlineStr">
        <is>
          <t>Всего по позиции</t>
        </is>
      </c>
      <c r="D51" s="271" t="n"/>
      <c r="E51" s="272" t="n"/>
      <c r="F51" s="99" t="n"/>
      <c r="G51" s="106" t="n"/>
      <c r="H51" s="106" t="n"/>
      <c r="I51" s="113" t="n"/>
      <c r="J51" s="113" t="n"/>
      <c r="K51" s="113" t="n"/>
      <c r="L51" s="114" t="n">
        <v>163647.32</v>
      </c>
      <c r="M51" s="113" t="n"/>
      <c r="N51" s="93" t="n"/>
    </row>
    <row r="52" ht="19.35" customHeight="1">
      <c r="A52" s="89" t="inlineStr">
        <is>
          <t>Пролет 33-44,46-60,66-95,131-178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34.1</v>
      </c>
      <c r="H53" s="94" t="n">
        <v>1</v>
      </c>
      <c r="I53" s="280" t="n">
        <v>34.1</v>
      </c>
      <c r="J53" s="93" t="n"/>
      <c r="K53" s="93" t="n"/>
      <c r="L53" s="93" t="n"/>
      <c r="M53" s="93" t="n"/>
      <c r="N53" s="93" t="n"/>
    </row>
    <row r="54" ht="19.35" customHeight="1">
      <c r="A54" s="95" t="n"/>
      <c r="B54" s="96" t="inlineStr">
        <is>
          <t>1</t>
        </is>
      </c>
      <c r="C54" s="97" t="inlineStr">
        <is>
          <t>ОТ</t>
        </is>
      </c>
      <c r="D54" s="271" t="n"/>
      <c r="E54" s="272" t="n"/>
      <c r="F54" s="98" t="n"/>
      <c r="G54" s="98" t="n"/>
      <c r="H54" s="98" t="n"/>
      <c r="I54" s="99" t="n"/>
      <c r="J54" s="100" t="n">
        <v>48.97</v>
      </c>
      <c r="K54" s="273" t="n">
        <v>1.2</v>
      </c>
      <c r="L54" s="102" t="n">
        <v>2003.85</v>
      </c>
      <c r="M54" s="100" t="n">
        <v>71.26000000000001</v>
      </c>
      <c r="N54" s="102" t="n">
        <v>142794.35</v>
      </c>
    </row>
    <row r="55" ht="19.35" customHeight="1">
      <c r="A55" s="95" t="n"/>
      <c r="B55" s="103" t="n"/>
      <c r="C55" s="97" t="inlineStr">
        <is>
          <t>ЗТ</t>
        </is>
      </c>
      <c r="D55" s="271" t="n"/>
      <c r="E55" s="272" t="n"/>
      <c r="F55" s="104" t="inlineStr">
        <is>
          <t>чел.-ч</t>
        </is>
      </c>
      <c r="G55" s="100" t="n">
        <v>5.21</v>
      </c>
      <c r="H55" s="273" t="n">
        <v>1.2</v>
      </c>
      <c r="I55" s="277" t="n">
        <v>213.1932</v>
      </c>
      <c r="J55" s="99" t="n"/>
      <c r="K55" s="99" t="n"/>
      <c r="L55" s="99" t="n"/>
      <c r="M55" s="99" t="n"/>
      <c r="N55" s="99" t="n"/>
    </row>
    <row r="56" ht="19.35" customHeight="1">
      <c r="A56" s="95" t="n"/>
      <c r="B56" s="103" t="n"/>
      <c r="C56" s="97" t="inlineStr">
        <is>
          <t>Итого по расценке</t>
        </is>
      </c>
      <c r="D56" s="271" t="n"/>
      <c r="E56" s="272" t="n"/>
      <c r="F56" s="98" t="n"/>
      <c r="G56" s="106" t="n"/>
      <c r="H56" s="106" t="n"/>
      <c r="I56" s="99" t="n"/>
      <c r="J56" s="100" t="n">
        <v>48.97</v>
      </c>
      <c r="K56" s="99" t="n"/>
      <c r="L56" s="102" t="n">
        <v>2003.85</v>
      </c>
      <c r="M56" s="99" t="n"/>
      <c r="N56" s="107" t="n"/>
    </row>
    <row r="57" ht="19.35" customHeight="1">
      <c r="A57" s="95" t="n"/>
      <c r="B57" s="108" t="n"/>
      <c r="C57" s="97" t="inlineStr">
        <is>
          <t>ФОТ</t>
        </is>
      </c>
      <c r="D57" s="271" t="n"/>
      <c r="E57" s="272" t="n"/>
      <c r="F57" s="98" t="n"/>
      <c r="G57" s="106" t="n"/>
      <c r="H57" s="106" t="n"/>
      <c r="I57" s="99" t="n"/>
      <c r="J57" s="99" t="n"/>
      <c r="K57" s="99" t="n"/>
      <c r="L57" s="102" t="n">
        <v>2003.85</v>
      </c>
      <c r="M57" s="99" t="n"/>
      <c r="N57" s="102" t="n">
        <v>142794.35</v>
      </c>
    </row>
    <row r="58" ht="42" customHeight="1">
      <c r="A58" s="95" t="n"/>
      <c r="B58" s="109" t="inlineStr">
        <is>
          <t>Пр/812-001.4-1</t>
        </is>
      </c>
      <c r="C58" s="97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4" t="inlineStr">
        <is>
          <t>%</t>
        </is>
      </c>
      <c r="G58" s="110" t="n">
        <v>89</v>
      </c>
      <c r="H58" s="111" t="n"/>
      <c r="I58" s="110" t="n">
        <v>89</v>
      </c>
      <c r="J58" s="99" t="n"/>
      <c r="K58" s="99" t="n"/>
      <c r="L58" s="102" t="n">
        <v>1783.43</v>
      </c>
      <c r="M58" s="99" t="n"/>
      <c r="N58" s="112" t="n">
        <v>127086.97</v>
      </c>
    </row>
    <row r="59" ht="42" customHeight="1">
      <c r="A59" s="95" t="n"/>
      <c r="B59" s="109" t="inlineStr">
        <is>
          <t>Пр/774-001.4</t>
        </is>
      </c>
      <c r="C59" s="97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41</v>
      </c>
      <c r="H59" s="111" t="n"/>
      <c r="I59" s="110" t="n">
        <v>41</v>
      </c>
      <c r="J59" s="99" t="n"/>
      <c r="K59" s="99" t="n"/>
      <c r="L59" s="100" t="n">
        <v>821.58</v>
      </c>
      <c r="M59" s="99" t="n"/>
      <c r="N59" s="102" t="n">
        <v>58545.68</v>
      </c>
    </row>
    <row r="60" ht="19.35" customHeight="1">
      <c r="A60" s="95" t="n"/>
      <c r="B60" s="108" t="n"/>
      <c r="C60" s="87" t="inlineStr">
        <is>
          <t>Всего по позиции</t>
        </is>
      </c>
      <c r="D60" s="271" t="n"/>
      <c r="E60" s="272" t="n"/>
      <c r="F60" s="99" t="n"/>
      <c r="G60" s="106" t="n"/>
      <c r="H60" s="106" t="n"/>
      <c r="I60" s="113" t="n"/>
      <c r="J60" s="113" t="n"/>
      <c r="K60" s="113" t="n"/>
      <c r="L60" s="114" t="n">
        <v>4608.86</v>
      </c>
      <c r="M60" s="113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17.11</v>
      </c>
      <c r="H61" s="94" t="n">
        <v>1</v>
      </c>
      <c r="I61" s="115" t="n">
        <v>17.11</v>
      </c>
      <c r="J61" s="93" t="n"/>
      <c r="K61" s="93" t="n"/>
      <c r="L61" s="93" t="n"/>
      <c r="M61" s="93" t="n"/>
      <c r="N61" s="93" t="n"/>
    </row>
    <row r="62" ht="19.35" customHeight="1">
      <c r="A62" s="95" t="n"/>
      <c r="B62" s="96" t="inlineStr">
        <is>
          <t>1</t>
        </is>
      </c>
      <c r="C62" s="97" t="inlineStr">
        <is>
          <t>ОТ</t>
        </is>
      </c>
      <c r="D62" s="271" t="n"/>
      <c r="E62" s="272" t="n"/>
      <c r="F62" s="98" t="n"/>
      <c r="G62" s="98" t="n"/>
      <c r="H62" s="98" t="n"/>
      <c r="I62" s="99" t="n"/>
      <c r="J62" s="100" t="n">
        <v>94.94</v>
      </c>
      <c r="K62" s="273" t="n">
        <v>1.2</v>
      </c>
      <c r="L62" s="102" t="n">
        <v>1949.31</v>
      </c>
      <c r="M62" s="100" t="n">
        <v>71.26000000000001</v>
      </c>
      <c r="N62" s="102" t="n">
        <v>138907.83</v>
      </c>
    </row>
    <row r="63" ht="19.35" customHeight="1">
      <c r="A63" s="95" t="n"/>
      <c r="B63" s="103" t="n"/>
      <c r="C63" s="97" t="inlineStr">
        <is>
          <t>ЗТ</t>
        </is>
      </c>
      <c r="D63" s="271" t="n"/>
      <c r="E63" s="272" t="n"/>
      <c r="F63" s="104" t="inlineStr">
        <is>
          <t>чел.-ч</t>
        </is>
      </c>
      <c r="G63" s="276" t="n">
        <v>10.1</v>
      </c>
      <c r="H63" s="273" t="n">
        <v>1.2</v>
      </c>
      <c r="I63" s="277" t="n">
        <v>207.3732</v>
      </c>
      <c r="J63" s="99" t="n"/>
      <c r="K63" s="99" t="n"/>
      <c r="L63" s="99" t="n"/>
      <c r="M63" s="99" t="n"/>
      <c r="N63" s="99" t="n"/>
    </row>
    <row r="64" ht="19.35" customHeight="1">
      <c r="A64" s="95" t="n"/>
      <c r="B64" s="103" t="n"/>
      <c r="C64" s="97" t="inlineStr">
        <is>
          <t>Итого по расценке</t>
        </is>
      </c>
      <c r="D64" s="271" t="n"/>
      <c r="E64" s="272" t="n"/>
      <c r="F64" s="98" t="n"/>
      <c r="G64" s="106" t="n"/>
      <c r="H64" s="106" t="n"/>
      <c r="I64" s="99" t="n"/>
      <c r="J64" s="100" t="n">
        <v>94.94</v>
      </c>
      <c r="K64" s="99" t="n"/>
      <c r="L64" s="102" t="n">
        <v>1949.31</v>
      </c>
      <c r="M64" s="99" t="n"/>
      <c r="N64" s="107" t="n"/>
    </row>
    <row r="65" ht="19.35" customHeight="1">
      <c r="A65" s="95" t="n"/>
      <c r="B65" s="108" t="n"/>
      <c r="C65" s="97" t="inlineStr">
        <is>
          <t>ФОТ</t>
        </is>
      </c>
      <c r="D65" s="271" t="n"/>
      <c r="E65" s="272" t="n"/>
      <c r="F65" s="98" t="n"/>
      <c r="G65" s="106" t="n"/>
      <c r="H65" s="106" t="n"/>
      <c r="I65" s="99" t="n"/>
      <c r="J65" s="99" t="n"/>
      <c r="K65" s="99" t="n"/>
      <c r="L65" s="102" t="n">
        <v>1949.31</v>
      </c>
      <c r="M65" s="99" t="n"/>
      <c r="N65" s="102" t="n">
        <v>138907.83</v>
      </c>
    </row>
    <row r="66" ht="42" customHeight="1">
      <c r="A66" s="95" t="n"/>
      <c r="B66" s="109" t="inlineStr">
        <is>
          <t>Пр/812-001.4-1</t>
        </is>
      </c>
      <c r="C66" s="97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4" t="inlineStr">
        <is>
          <t>%</t>
        </is>
      </c>
      <c r="G66" s="110" t="n">
        <v>89</v>
      </c>
      <c r="H66" s="111" t="n"/>
      <c r="I66" s="110" t="n">
        <v>89</v>
      </c>
      <c r="J66" s="99" t="n"/>
      <c r="K66" s="99" t="n"/>
      <c r="L66" s="102" t="n">
        <v>1734.89</v>
      </c>
      <c r="M66" s="99" t="n"/>
      <c r="N66" s="112" t="n">
        <v>123627.97</v>
      </c>
    </row>
    <row r="67" ht="42" customHeight="1">
      <c r="A67" s="95" t="n"/>
      <c r="B67" s="109" t="inlineStr">
        <is>
          <t>Пр/774-001.4</t>
        </is>
      </c>
      <c r="C67" s="97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4" t="inlineStr">
        <is>
          <t>%</t>
        </is>
      </c>
      <c r="G67" s="110" t="n">
        <v>41</v>
      </c>
      <c r="H67" s="111" t="n"/>
      <c r="I67" s="110" t="n">
        <v>41</v>
      </c>
      <c r="J67" s="99" t="n"/>
      <c r="K67" s="99" t="n"/>
      <c r="L67" s="100" t="n">
        <v>799.22</v>
      </c>
      <c r="M67" s="99" t="n"/>
      <c r="N67" s="102" t="n">
        <v>56952.21</v>
      </c>
    </row>
    <row r="68" ht="19.35" customHeight="1">
      <c r="A68" s="95" t="n"/>
      <c r="B68" s="108" t="n"/>
      <c r="C68" s="87" t="inlineStr">
        <is>
          <t>Всего по позиции</t>
        </is>
      </c>
      <c r="D68" s="271" t="n"/>
      <c r="E68" s="272" t="n"/>
      <c r="F68" s="99" t="n"/>
      <c r="G68" s="106" t="n"/>
      <c r="H68" s="106" t="n"/>
      <c r="I68" s="113" t="n"/>
      <c r="J68" s="113" t="n"/>
      <c r="K68" s="113" t="n"/>
      <c r="L68" s="114" t="n">
        <v>4483.42</v>
      </c>
      <c r="M68" s="113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3.17</v>
      </c>
      <c r="H69" s="94" t="n">
        <v>1</v>
      </c>
      <c r="I69" s="115" t="n">
        <v>3.17</v>
      </c>
      <c r="J69" s="93" t="n"/>
      <c r="K69" s="93" t="n"/>
      <c r="L69" s="93" t="n"/>
      <c r="M69" s="93" t="n"/>
      <c r="N69" s="93" t="n"/>
    </row>
    <row r="70" ht="19.35" customHeight="1">
      <c r="A70" s="95" t="n"/>
      <c r="B70" s="96" t="inlineStr">
        <is>
          <t>1</t>
        </is>
      </c>
      <c r="C70" s="97" t="inlineStr">
        <is>
          <t>ОТ</t>
        </is>
      </c>
      <c r="D70" s="271" t="n"/>
      <c r="E70" s="272" t="n"/>
      <c r="F70" s="98" t="n"/>
      <c r="G70" s="98" t="n"/>
      <c r="H70" s="98" t="n"/>
      <c r="I70" s="99" t="n"/>
      <c r="J70" s="100" t="n">
        <v>125.96</v>
      </c>
      <c r="K70" s="273" t="n">
        <v>1.2</v>
      </c>
      <c r="L70" s="100" t="n">
        <v>479.15</v>
      </c>
      <c r="M70" s="100" t="n">
        <v>71.26000000000001</v>
      </c>
      <c r="N70" s="102" t="n">
        <v>34144.23</v>
      </c>
    </row>
    <row r="71" ht="19.35" customHeight="1">
      <c r="A71" s="95" t="n"/>
      <c r="B71" s="103" t="n"/>
      <c r="C71" s="97" t="inlineStr">
        <is>
          <t>ЗТ</t>
        </is>
      </c>
      <c r="D71" s="271" t="n"/>
      <c r="E71" s="272" t="n"/>
      <c r="F71" s="104" t="inlineStr">
        <is>
          <t>чел.-ч</t>
        </is>
      </c>
      <c r="G71" s="276" t="n">
        <v>13.4</v>
      </c>
      <c r="H71" s="273" t="n">
        <v>1.2</v>
      </c>
      <c r="I71" s="277" t="n">
        <v>50.9736</v>
      </c>
      <c r="J71" s="99" t="n"/>
      <c r="K71" s="99" t="n"/>
      <c r="L71" s="99" t="n"/>
      <c r="M71" s="99" t="n"/>
      <c r="N71" s="99" t="n"/>
    </row>
    <row r="72" ht="19.35" customHeight="1">
      <c r="A72" s="95" t="n"/>
      <c r="B72" s="103" t="n"/>
      <c r="C72" s="97" t="inlineStr">
        <is>
          <t>Итого по расценке</t>
        </is>
      </c>
      <c r="D72" s="271" t="n"/>
      <c r="E72" s="272" t="n"/>
      <c r="F72" s="98" t="n"/>
      <c r="G72" s="106" t="n"/>
      <c r="H72" s="106" t="n"/>
      <c r="I72" s="99" t="n"/>
      <c r="J72" s="100" t="n">
        <v>125.96</v>
      </c>
      <c r="K72" s="99" t="n"/>
      <c r="L72" s="100" t="n">
        <v>479.15</v>
      </c>
      <c r="M72" s="99" t="n"/>
      <c r="N72" s="107" t="n"/>
    </row>
    <row r="73" ht="19.35" customHeight="1">
      <c r="A73" s="95" t="n"/>
      <c r="B73" s="108" t="n"/>
      <c r="C73" s="97" t="inlineStr">
        <is>
          <t>ФОТ</t>
        </is>
      </c>
      <c r="D73" s="271" t="n"/>
      <c r="E73" s="272" t="n"/>
      <c r="F73" s="98" t="n"/>
      <c r="G73" s="106" t="n"/>
      <c r="H73" s="106" t="n"/>
      <c r="I73" s="99" t="n"/>
      <c r="J73" s="99" t="n"/>
      <c r="K73" s="99" t="n"/>
      <c r="L73" s="100" t="n">
        <v>479.15</v>
      </c>
      <c r="M73" s="99" t="n"/>
      <c r="N73" s="102" t="n">
        <v>34144.23</v>
      </c>
    </row>
    <row r="74" ht="42" customHeight="1">
      <c r="A74" s="95" t="n"/>
      <c r="B74" s="109" t="inlineStr">
        <is>
          <t>Пр/812-001.4-1</t>
        </is>
      </c>
      <c r="C74" s="97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4" t="inlineStr">
        <is>
          <t>%</t>
        </is>
      </c>
      <c r="G74" s="110" t="n">
        <v>89</v>
      </c>
      <c r="H74" s="111" t="n"/>
      <c r="I74" s="110" t="n">
        <v>89</v>
      </c>
      <c r="J74" s="99" t="n"/>
      <c r="K74" s="99" t="n"/>
      <c r="L74" s="100" t="n">
        <v>426.44</v>
      </c>
      <c r="M74" s="99" t="n"/>
      <c r="N74" s="112" t="n">
        <v>30388.36</v>
      </c>
    </row>
    <row r="75" ht="42" customHeight="1">
      <c r="A75" s="95" t="n"/>
      <c r="B75" s="109" t="inlineStr">
        <is>
          <t>Пр/774-001.4</t>
        </is>
      </c>
      <c r="C75" s="97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4" t="inlineStr">
        <is>
          <t>%</t>
        </is>
      </c>
      <c r="G75" s="110" t="n">
        <v>41</v>
      </c>
      <c r="H75" s="111" t="n"/>
      <c r="I75" s="110" t="n">
        <v>41</v>
      </c>
      <c r="J75" s="99" t="n"/>
      <c r="K75" s="99" t="n"/>
      <c r="L75" s="100" t="n">
        <v>196.45</v>
      </c>
      <c r="M75" s="99" t="n"/>
      <c r="N75" s="102" t="n">
        <v>13999.13</v>
      </c>
    </row>
    <row r="76" ht="19.35" customHeight="1">
      <c r="A76" s="95" t="n"/>
      <c r="B76" s="108" t="n"/>
      <c r="C76" s="87" t="inlineStr">
        <is>
          <t>Всего по позиции</t>
        </is>
      </c>
      <c r="D76" s="271" t="n"/>
      <c r="E76" s="272" t="n"/>
      <c r="F76" s="99" t="n"/>
      <c r="G76" s="106" t="n"/>
      <c r="H76" s="106" t="n"/>
      <c r="I76" s="113" t="n"/>
      <c r="J76" s="113" t="n"/>
      <c r="K76" s="113" t="n"/>
      <c r="L76" s="114" t="n">
        <v>1102.04</v>
      </c>
      <c r="M76" s="113" t="n"/>
      <c r="N76" s="93" t="n"/>
    </row>
    <row r="77" ht="55.35" customHeight="1">
      <c r="A77" s="87" t="inlineStr">
        <is>
          <t>5</t>
        </is>
      </c>
      <c r="B77" s="90" t="inlineStr">
        <is>
          <t>ФЕР01-02-099-07</t>
        </is>
      </c>
      <c r="C77" s="91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2" t="inlineStr">
        <is>
          <t>100 шт</t>
        </is>
      </c>
      <c r="G77" s="93" t="n">
        <v>1.29</v>
      </c>
      <c r="H77" s="94" t="n">
        <v>1</v>
      </c>
      <c r="I77" s="115" t="n">
        <v>1.29</v>
      </c>
      <c r="J77" s="93" t="n"/>
      <c r="K77" s="93" t="n"/>
      <c r="L77" s="93" t="n"/>
      <c r="M77" s="93" t="n"/>
      <c r="N77" s="93" t="n"/>
    </row>
    <row r="78" ht="19.35" customHeight="1">
      <c r="A78" s="95" t="n"/>
      <c r="B78" s="96" t="inlineStr">
        <is>
          <t>1</t>
        </is>
      </c>
      <c r="C78" s="97" t="inlineStr">
        <is>
          <t>ОТ</t>
        </is>
      </c>
      <c r="D78" s="271" t="n"/>
      <c r="E78" s="272" t="n"/>
      <c r="F78" s="98" t="n"/>
      <c r="G78" s="98" t="n"/>
      <c r="H78" s="98" t="n"/>
      <c r="I78" s="99" t="n"/>
      <c r="J78" s="100" t="n">
        <v>59.22</v>
      </c>
      <c r="K78" s="273" t="n">
        <v>1.2</v>
      </c>
      <c r="L78" s="100" t="n">
        <v>91.67</v>
      </c>
      <c r="M78" s="100" t="n">
        <v>71.26000000000001</v>
      </c>
      <c r="N78" s="102" t="n">
        <v>6532.4</v>
      </c>
    </row>
    <row r="79" ht="19.35" customHeight="1">
      <c r="A79" s="95" t="n"/>
      <c r="B79" s="103" t="n"/>
      <c r="C79" s="97" t="inlineStr">
        <is>
          <t>ЗТ</t>
        </is>
      </c>
      <c r="D79" s="271" t="n"/>
      <c r="E79" s="272" t="n"/>
      <c r="F79" s="104" t="inlineStr">
        <is>
          <t>чел.-ч</t>
        </is>
      </c>
      <c r="G79" s="276" t="n">
        <v>6.3</v>
      </c>
      <c r="H79" s="273" t="n">
        <v>1.2</v>
      </c>
      <c r="I79" s="277" t="n">
        <v>9.7524</v>
      </c>
      <c r="J79" s="99" t="n"/>
      <c r="K79" s="99" t="n"/>
      <c r="L79" s="99" t="n"/>
      <c r="M79" s="99" t="n"/>
      <c r="N79" s="99" t="n"/>
    </row>
    <row r="80" ht="19.35" customHeight="1">
      <c r="A80" s="95" t="n"/>
      <c r="B80" s="103" t="n"/>
      <c r="C80" s="97" t="inlineStr">
        <is>
          <t>Итого по расценке</t>
        </is>
      </c>
      <c r="D80" s="271" t="n"/>
      <c r="E80" s="272" t="n"/>
      <c r="F80" s="98" t="n"/>
      <c r="G80" s="106" t="n"/>
      <c r="H80" s="106" t="n"/>
      <c r="I80" s="99" t="n"/>
      <c r="J80" s="100" t="n">
        <v>59.22</v>
      </c>
      <c r="K80" s="99" t="n"/>
      <c r="L80" s="100" t="n">
        <v>91.67</v>
      </c>
      <c r="M80" s="99" t="n"/>
      <c r="N80" s="107" t="n"/>
    </row>
    <row r="81" ht="19.35" customHeight="1">
      <c r="A81" s="95" t="n"/>
      <c r="B81" s="108" t="n"/>
      <c r="C81" s="97" t="inlineStr">
        <is>
          <t>ФОТ</t>
        </is>
      </c>
      <c r="D81" s="271" t="n"/>
      <c r="E81" s="272" t="n"/>
      <c r="F81" s="98" t="n"/>
      <c r="G81" s="106" t="n"/>
      <c r="H81" s="106" t="n"/>
      <c r="I81" s="99" t="n"/>
      <c r="J81" s="99" t="n"/>
      <c r="K81" s="99" t="n"/>
      <c r="L81" s="100" t="n">
        <v>91.67</v>
      </c>
      <c r="M81" s="99" t="n"/>
      <c r="N81" s="102" t="n">
        <v>6532.4</v>
      </c>
    </row>
    <row r="82" ht="42" customHeight="1">
      <c r="A82" s="95" t="n"/>
      <c r="B82" s="109" t="inlineStr">
        <is>
          <t>Пр/812-001.4-1</t>
        </is>
      </c>
      <c r="C82" s="97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4" t="inlineStr">
        <is>
          <t>%</t>
        </is>
      </c>
      <c r="G82" s="110" t="n">
        <v>89</v>
      </c>
      <c r="H82" s="111" t="n"/>
      <c r="I82" s="110" t="n">
        <v>89</v>
      </c>
      <c r="J82" s="99" t="n"/>
      <c r="K82" s="99" t="n"/>
      <c r="L82" s="100" t="n">
        <v>81.59</v>
      </c>
      <c r="M82" s="99" t="n"/>
      <c r="N82" s="112" t="n">
        <v>5813.84</v>
      </c>
    </row>
    <row r="83" ht="42" customHeight="1">
      <c r="A83" s="95" t="n"/>
      <c r="B83" s="109" t="inlineStr">
        <is>
          <t>Пр/774-001.4</t>
        </is>
      </c>
      <c r="C83" s="97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4" t="inlineStr">
        <is>
          <t>%</t>
        </is>
      </c>
      <c r="G83" s="110" t="n">
        <v>41</v>
      </c>
      <c r="H83" s="111" t="n"/>
      <c r="I83" s="110" t="n">
        <v>41</v>
      </c>
      <c r="J83" s="99" t="n"/>
      <c r="K83" s="99" t="n"/>
      <c r="L83" s="100" t="n">
        <v>37.58</v>
      </c>
      <c r="M83" s="99" t="n"/>
      <c r="N83" s="102" t="n">
        <v>2678.28</v>
      </c>
    </row>
    <row r="84" ht="19.35" customHeight="1">
      <c r="A84" s="95" t="n"/>
      <c r="B84" s="108" t="n"/>
      <c r="C84" s="87" t="inlineStr">
        <is>
          <t>Всего по позиции</t>
        </is>
      </c>
      <c r="D84" s="271" t="n"/>
      <c r="E84" s="272" t="n"/>
      <c r="F84" s="99" t="n"/>
      <c r="G84" s="106" t="n"/>
      <c r="H84" s="106" t="n"/>
      <c r="I84" s="113" t="n"/>
      <c r="J84" s="113" t="n"/>
      <c r="K84" s="113" t="n"/>
      <c r="L84" s="115" t="n">
        <v>210.84</v>
      </c>
      <c r="M84" s="113" t="n"/>
      <c r="N84" s="93" t="n"/>
    </row>
    <row r="85" ht="55.35" customHeight="1">
      <c r="A85" s="87" t="inlineStr">
        <is>
          <t>6</t>
        </is>
      </c>
      <c r="B85" s="90" t="inlineStr">
        <is>
          <t>ФЕР01-02-099-10</t>
        </is>
      </c>
      <c r="C85" s="91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2" t="inlineStr">
        <is>
          <t>100 шт</t>
        </is>
      </c>
      <c r="G85" s="93" t="n">
        <v>0.62</v>
      </c>
      <c r="H85" s="94" t="n">
        <v>1</v>
      </c>
      <c r="I85" s="115" t="n">
        <v>0.62</v>
      </c>
      <c r="J85" s="93" t="n"/>
      <c r="K85" s="93" t="n"/>
      <c r="L85" s="93" t="n"/>
      <c r="M85" s="93" t="n"/>
      <c r="N85" s="93" t="n"/>
    </row>
    <row r="86" ht="19.35" customHeight="1">
      <c r="A86" s="95" t="n"/>
      <c r="B86" s="96" t="inlineStr">
        <is>
          <t>1</t>
        </is>
      </c>
      <c r="C86" s="97" t="inlineStr">
        <is>
          <t>ОТ</t>
        </is>
      </c>
      <c r="D86" s="271" t="n"/>
      <c r="E86" s="272" t="n"/>
      <c r="F86" s="98" t="n"/>
      <c r="G86" s="98" t="n"/>
      <c r="H86" s="98" t="n"/>
      <c r="I86" s="99" t="n"/>
      <c r="J86" s="100" t="n">
        <v>115.62</v>
      </c>
      <c r="K86" s="273" t="n">
        <v>1.2</v>
      </c>
      <c r="L86" s="100" t="n">
        <v>86.02</v>
      </c>
      <c r="M86" s="100" t="n">
        <v>71.26000000000001</v>
      </c>
      <c r="N86" s="102" t="n">
        <v>6129.79</v>
      </c>
    </row>
    <row r="87" ht="19.35" customHeight="1">
      <c r="A87" s="95" t="n"/>
      <c r="B87" s="103" t="n"/>
      <c r="C87" s="97" t="inlineStr">
        <is>
          <t>ЗТ</t>
        </is>
      </c>
      <c r="D87" s="271" t="n"/>
      <c r="E87" s="272" t="n"/>
      <c r="F87" s="104" t="inlineStr">
        <is>
          <t>чел.-ч</t>
        </is>
      </c>
      <c r="G87" s="276" t="n">
        <v>12.3</v>
      </c>
      <c r="H87" s="273" t="n">
        <v>1.2</v>
      </c>
      <c r="I87" s="277" t="n">
        <v>9.151199999999999</v>
      </c>
      <c r="J87" s="99" t="n"/>
      <c r="K87" s="99" t="n"/>
      <c r="L87" s="99" t="n"/>
      <c r="M87" s="99" t="n"/>
      <c r="N87" s="99" t="n"/>
    </row>
    <row r="88" ht="19.35" customHeight="1">
      <c r="A88" s="95" t="n"/>
      <c r="B88" s="103" t="n"/>
      <c r="C88" s="97" t="inlineStr">
        <is>
          <t>Итого по расценке</t>
        </is>
      </c>
      <c r="D88" s="271" t="n"/>
      <c r="E88" s="272" t="n"/>
      <c r="F88" s="98" t="n"/>
      <c r="G88" s="106" t="n"/>
      <c r="H88" s="106" t="n"/>
      <c r="I88" s="99" t="n"/>
      <c r="J88" s="100" t="n">
        <v>115.62</v>
      </c>
      <c r="K88" s="99" t="n"/>
      <c r="L88" s="100" t="n">
        <v>86.02</v>
      </c>
      <c r="M88" s="99" t="n"/>
      <c r="N88" s="107" t="n"/>
    </row>
    <row r="89" ht="19.35" customHeight="1">
      <c r="A89" s="95" t="n"/>
      <c r="B89" s="108" t="n"/>
      <c r="C89" s="97" t="inlineStr">
        <is>
          <t>ФОТ</t>
        </is>
      </c>
      <c r="D89" s="271" t="n"/>
      <c r="E89" s="272" t="n"/>
      <c r="F89" s="98" t="n"/>
      <c r="G89" s="106" t="n"/>
      <c r="H89" s="106" t="n"/>
      <c r="I89" s="99" t="n"/>
      <c r="J89" s="99" t="n"/>
      <c r="K89" s="99" t="n"/>
      <c r="L89" s="100" t="n">
        <v>86.02</v>
      </c>
      <c r="M89" s="99" t="n"/>
      <c r="N89" s="102" t="n">
        <v>6129.79</v>
      </c>
    </row>
    <row r="90" ht="42" customHeight="1">
      <c r="A90" s="95" t="n"/>
      <c r="B90" s="109" t="inlineStr">
        <is>
          <t>Пр/812-001.4-1</t>
        </is>
      </c>
      <c r="C90" s="97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4" t="inlineStr">
        <is>
          <t>%</t>
        </is>
      </c>
      <c r="G90" s="110" t="n">
        <v>89</v>
      </c>
      <c r="H90" s="111" t="n"/>
      <c r="I90" s="110" t="n">
        <v>89</v>
      </c>
      <c r="J90" s="99" t="n"/>
      <c r="K90" s="99" t="n"/>
      <c r="L90" s="100" t="n">
        <v>76.56</v>
      </c>
      <c r="M90" s="99" t="n"/>
      <c r="N90" s="112" t="n">
        <v>5455.51</v>
      </c>
    </row>
    <row r="91" ht="42" customHeight="1">
      <c r="A91" s="95" t="n"/>
      <c r="B91" s="109" t="inlineStr">
        <is>
          <t>Пр/774-001.4</t>
        </is>
      </c>
      <c r="C91" s="97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4" t="inlineStr">
        <is>
          <t>%</t>
        </is>
      </c>
      <c r="G91" s="110" t="n">
        <v>41</v>
      </c>
      <c r="H91" s="111" t="n"/>
      <c r="I91" s="110" t="n">
        <v>41</v>
      </c>
      <c r="J91" s="99" t="n"/>
      <c r="K91" s="99" t="n"/>
      <c r="L91" s="100" t="n">
        <v>35.27</v>
      </c>
      <c r="M91" s="99" t="n"/>
      <c r="N91" s="102" t="n">
        <v>2513.21</v>
      </c>
    </row>
    <row r="92" ht="19.35" customHeight="1">
      <c r="A92" s="95" t="n"/>
      <c r="B92" s="108" t="n"/>
      <c r="C92" s="87" t="inlineStr">
        <is>
          <t>Всего по позиции</t>
        </is>
      </c>
      <c r="D92" s="271" t="n"/>
      <c r="E92" s="272" t="n"/>
      <c r="F92" s="99" t="n"/>
      <c r="G92" s="106" t="n"/>
      <c r="H92" s="106" t="n"/>
      <c r="I92" s="113" t="n"/>
      <c r="J92" s="113" t="n"/>
      <c r="K92" s="113" t="n"/>
      <c r="L92" s="115" t="n">
        <v>197.85</v>
      </c>
      <c r="M92" s="113" t="n"/>
      <c r="N92" s="93" t="n"/>
    </row>
    <row r="93" ht="55.35" customHeight="1">
      <c r="A93" s="87" t="inlineStr">
        <is>
          <t>7</t>
        </is>
      </c>
      <c r="B93" s="90" t="inlineStr">
        <is>
          <t>ФЕР01-02-099-11</t>
        </is>
      </c>
      <c r="C93" s="91" t="inlineStr">
        <is>
          <t>Валка деревьев твердых пород и лиственницы с корня, диаметр стволов: до 32 см</t>
        </is>
      </c>
      <c r="D93" s="271" t="n"/>
      <c r="E93" s="272" t="n"/>
      <c r="F93" s="92" t="inlineStr">
        <is>
          <t>100 шт</t>
        </is>
      </c>
      <c r="G93" s="93" t="n">
        <v>0.08</v>
      </c>
      <c r="H93" s="94" t="n">
        <v>1</v>
      </c>
      <c r="I93" s="115" t="n">
        <v>0.08</v>
      </c>
      <c r="J93" s="93" t="n"/>
      <c r="K93" s="93" t="n"/>
      <c r="L93" s="93" t="n"/>
      <c r="M93" s="93" t="n"/>
      <c r="N93" s="93" t="n"/>
    </row>
    <row r="94" ht="19.35" customHeight="1">
      <c r="A94" s="95" t="n"/>
      <c r="B94" s="96" t="inlineStr">
        <is>
          <t>1</t>
        </is>
      </c>
      <c r="C94" s="97" t="inlineStr">
        <is>
          <t>ОТ</t>
        </is>
      </c>
      <c r="D94" s="271" t="n"/>
      <c r="E94" s="272" t="n"/>
      <c r="F94" s="98" t="n"/>
      <c r="G94" s="98" t="n"/>
      <c r="H94" s="98" t="n"/>
      <c r="I94" s="99" t="n"/>
      <c r="J94" s="100" t="n">
        <v>154.16</v>
      </c>
      <c r="K94" s="273" t="n">
        <v>1.2</v>
      </c>
      <c r="L94" s="100" t="n">
        <v>14.8</v>
      </c>
      <c r="M94" s="100" t="n">
        <v>71.26000000000001</v>
      </c>
      <c r="N94" s="102" t="n">
        <v>1054.65</v>
      </c>
    </row>
    <row r="95" ht="19.35" customHeight="1">
      <c r="A95" s="95" t="n"/>
      <c r="B95" s="103" t="n"/>
      <c r="C95" s="97" t="inlineStr">
        <is>
          <t>ЗТ</t>
        </is>
      </c>
      <c r="D95" s="271" t="n"/>
      <c r="E95" s="272" t="n"/>
      <c r="F95" s="104" t="inlineStr">
        <is>
          <t>чел.-ч</t>
        </is>
      </c>
      <c r="G95" s="276" t="n">
        <v>16.4</v>
      </c>
      <c r="H95" s="273" t="n">
        <v>1.2</v>
      </c>
      <c r="I95" s="277" t="n">
        <v>1.5744</v>
      </c>
      <c r="J95" s="99" t="n"/>
      <c r="K95" s="99" t="n"/>
      <c r="L95" s="99" t="n"/>
      <c r="M95" s="99" t="n"/>
      <c r="N95" s="99" t="n"/>
    </row>
    <row r="96" ht="19.35" customHeight="1">
      <c r="A96" s="95" t="n"/>
      <c r="B96" s="103" t="n"/>
      <c r="C96" s="97" t="inlineStr">
        <is>
          <t>Итого по расценке</t>
        </is>
      </c>
      <c r="D96" s="271" t="n"/>
      <c r="E96" s="272" t="n"/>
      <c r="F96" s="98" t="n"/>
      <c r="G96" s="106" t="n"/>
      <c r="H96" s="106" t="n"/>
      <c r="I96" s="99" t="n"/>
      <c r="J96" s="100" t="n">
        <v>154.16</v>
      </c>
      <c r="K96" s="99" t="n"/>
      <c r="L96" s="100" t="n">
        <v>14.8</v>
      </c>
      <c r="M96" s="99" t="n"/>
      <c r="N96" s="107" t="n"/>
    </row>
    <row r="97" ht="19.35" customHeight="1">
      <c r="A97" s="95" t="n"/>
      <c r="B97" s="108" t="n"/>
      <c r="C97" s="97" t="inlineStr">
        <is>
          <t>ФОТ</t>
        </is>
      </c>
      <c r="D97" s="271" t="n"/>
      <c r="E97" s="272" t="n"/>
      <c r="F97" s="98" t="n"/>
      <c r="G97" s="106" t="n"/>
      <c r="H97" s="106" t="n"/>
      <c r="I97" s="99" t="n"/>
      <c r="J97" s="99" t="n"/>
      <c r="K97" s="99" t="n"/>
      <c r="L97" s="100" t="n">
        <v>14.8</v>
      </c>
      <c r="M97" s="99" t="n"/>
      <c r="N97" s="102" t="n">
        <v>1054.65</v>
      </c>
    </row>
    <row r="98" ht="42" customHeight="1">
      <c r="A98" s="95" t="n"/>
      <c r="B98" s="109" t="inlineStr">
        <is>
          <t>Пр/812-001.4-1</t>
        </is>
      </c>
      <c r="C98" s="97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4" t="inlineStr">
        <is>
          <t>%</t>
        </is>
      </c>
      <c r="G98" s="110" t="n">
        <v>89</v>
      </c>
      <c r="H98" s="111" t="n"/>
      <c r="I98" s="110" t="n">
        <v>89</v>
      </c>
      <c r="J98" s="99" t="n"/>
      <c r="K98" s="99" t="n"/>
      <c r="L98" s="100" t="n">
        <v>13.17</v>
      </c>
      <c r="M98" s="99" t="n"/>
      <c r="N98" s="152" t="n">
        <v>938.64</v>
      </c>
    </row>
    <row r="99" ht="42" customHeight="1">
      <c r="A99" s="95" t="n"/>
      <c r="B99" s="109" t="inlineStr">
        <is>
          <t>Пр/774-001.4</t>
        </is>
      </c>
      <c r="C99" s="97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4" t="inlineStr">
        <is>
          <t>%</t>
        </is>
      </c>
      <c r="G99" s="110" t="n">
        <v>41</v>
      </c>
      <c r="H99" s="111" t="n"/>
      <c r="I99" s="110" t="n">
        <v>41</v>
      </c>
      <c r="J99" s="99" t="n"/>
      <c r="K99" s="99" t="n"/>
      <c r="L99" s="100" t="n">
        <v>6.07</v>
      </c>
      <c r="M99" s="99" t="n"/>
      <c r="N99" s="100" t="n">
        <v>432.41</v>
      </c>
    </row>
    <row r="100" ht="19.35" customHeight="1">
      <c r="A100" s="95" t="n"/>
      <c r="B100" s="108" t="n"/>
      <c r="C100" s="87" t="inlineStr">
        <is>
          <t>Всего по позиции</t>
        </is>
      </c>
      <c r="D100" s="271" t="n"/>
      <c r="E100" s="272" t="n"/>
      <c r="F100" s="99" t="n"/>
      <c r="G100" s="106" t="n"/>
      <c r="H100" s="106" t="n"/>
      <c r="I100" s="113" t="n"/>
      <c r="J100" s="113" t="n"/>
      <c r="K100" s="113" t="n"/>
      <c r="L100" s="115" t="n">
        <v>34.04</v>
      </c>
      <c r="M100" s="113" t="n"/>
      <c r="N100" s="93" t="n"/>
    </row>
    <row r="101" ht="68.65000000000001" customHeight="1">
      <c r="A101" s="87" t="inlineStr">
        <is>
          <t>8</t>
        </is>
      </c>
      <c r="B101" s="90" t="inlineStr">
        <is>
          <t>ФЕР01-02-100-01</t>
        </is>
      </c>
      <c r="C101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1" t="n"/>
      <c r="E101" s="272" t="n"/>
      <c r="F101" s="92" t="inlineStr">
        <is>
          <t>100 шт</t>
        </is>
      </c>
      <c r="G101" s="93" t="n">
        <v>35.39</v>
      </c>
      <c r="H101" s="94" t="n">
        <v>1</v>
      </c>
      <c r="I101" s="115" t="n">
        <v>35.39</v>
      </c>
      <c r="J101" s="93" t="n"/>
      <c r="K101" s="93" t="n"/>
      <c r="L101" s="93" t="n"/>
      <c r="M101" s="93" t="n"/>
      <c r="N101" s="93" t="n"/>
    </row>
    <row r="102" ht="19.35" customHeight="1">
      <c r="A102" s="95" t="n"/>
      <c r="B102" s="96" t="inlineStr">
        <is>
          <t>1</t>
        </is>
      </c>
      <c r="C102" s="97" t="inlineStr">
        <is>
          <t>ОТ</t>
        </is>
      </c>
      <c r="D102" s="271" t="n"/>
      <c r="E102" s="272" t="n"/>
      <c r="F102" s="98" t="n"/>
      <c r="G102" s="98" t="n"/>
      <c r="H102" s="98" t="n"/>
      <c r="I102" s="99" t="n"/>
      <c r="J102" s="100" t="n">
        <v>115.44</v>
      </c>
      <c r="K102" s="273" t="n">
        <v>1.2</v>
      </c>
      <c r="L102" s="102" t="n">
        <v>4902.51</v>
      </c>
      <c r="M102" s="100" t="n">
        <v>71.26000000000001</v>
      </c>
      <c r="N102" s="102" t="n">
        <v>349352.86</v>
      </c>
    </row>
    <row r="103" ht="19.35" customHeight="1">
      <c r="A103" s="95" t="n"/>
      <c r="B103" s="96" t="inlineStr">
        <is>
          <t>2</t>
        </is>
      </c>
      <c r="C103" s="97" t="inlineStr">
        <is>
          <t>ЭМ</t>
        </is>
      </c>
      <c r="D103" s="271" t="n"/>
      <c r="E103" s="272" t="n"/>
      <c r="F103" s="98" t="n"/>
      <c r="G103" s="98" t="n"/>
      <c r="H103" s="98" t="n"/>
      <c r="I103" s="99" t="n"/>
      <c r="J103" s="100" t="n">
        <v>655.4299999999999</v>
      </c>
      <c r="K103" s="273" t="n">
        <v>1.2</v>
      </c>
      <c r="L103" s="102" t="n">
        <v>27834.8</v>
      </c>
      <c r="M103" s="99" t="n"/>
      <c r="N103" s="99" t="n"/>
    </row>
    <row r="104" ht="19.35" customHeight="1">
      <c r="A104" s="95" t="n"/>
      <c r="B104" s="96" t="inlineStr">
        <is>
          <t>3</t>
        </is>
      </c>
      <c r="C104" s="97" t="inlineStr">
        <is>
          <t>в т.ч. ОТм</t>
        </is>
      </c>
      <c r="D104" s="271" t="n"/>
      <c r="E104" s="272" t="n"/>
      <c r="F104" s="98" t="n"/>
      <c r="G104" s="98" t="n"/>
      <c r="H104" s="98" t="n"/>
      <c r="I104" s="99" t="n"/>
      <c r="J104" s="100" t="n">
        <v>114.62</v>
      </c>
      <c r="K104" s="273" t="n">
        <v>1.2</v>
      </c>
      <c r="L104" s="102" t="n">
        <v>4867.68</v>
      </c>
      <c r="M104" s="100" t="n">
        <v>71.26000000000001</v>
      </c>
      <c r="N104" s="102" t="n">
        <v>346870.88</v>
      </c>
    </row>
    <row r="105" ht="19.35" customHeight="1">
      <c r="A105" s="95" t="n"/>
      <c r="B105" s="103" t="n"/>
      <c r="C105" s="97" t="inlineStr">
        <is>
          <t>ЗТ</t>
        </is>
      </c>
      <c r="D105" s="271" t="n"/>
      <c r="E105" s="272" t="n"/>
      <c r="F105" s="104" t="inlineStr">
        <is>
          <t>чел.-ч</t>
        </is>
      </c>
      <c r="G105" s="276" t="n">
        <v>14.8</v>
      </c>
      <c r="H105" s="273" t="n">
        <v>1.2</v>
      </c>
      <c r="I105" s="277" t="n">
        <v>628.5264</v>
      </c>
      <c r="J105" s="99" t="n"/>
      <c r="K105" s="99" t="n"/>
      <c r="L105" s="99" t="n"/>
      <c r="M105" s="99" t="n"/>
      <c r="N105" s="99" t="n"/>
    </row>
    <row r="106" ht="19.35" customHeight="1">
      <c r="A106" s="95" t="n"/>
      <c r="B106" s="103" t="n"/>
      <c r="C106" s="97" t="inlineStr">
        <is>
          <t>ЗТм</t>
        </is>
      </c>
      <c r="D106" s="271" t="n"/>
      <c r="E106" s="272" t="n"/>
      <c r="F106" s="104" t="inlineStr">
        <is>
          <t>чел.-ч</t>
        </is>
      </c>
      <c r="G106" s="100" t="n">
        <v>8.49</v>
      </c>
      <c r="H106" s="273" t="n">
        <v>1.2</v>
      </c>
      <c r="I106" s="275" t="n">
        <v>360.55332</v>
      </c>
      <c r="J106" s="99" t="n"/>
      <c r="K106" s="99" t="n"/>
      <c r="L106" s="99" t="n"/>
      <c r="M106" s="99" t="n"/>
      <c r="N106" s="99" t="n"/>
    </row>
    <row r="107" ht="19.35" customHeight="1">
      <c r="A107" s="95" t="n"/>
      <c r="B107" s="103" t="n"/>
      <c r="C107" s="97" t="inlineStr">
        <is>
          <t>Итого по расценке</t>
        </is>
      </c>
      <c r="D107" s="271" t="n"/>
      <c r="E107" s="272" t="n"/>
      <c r="F107" s="98" t="n"/>
      <c r="G107" s="106" t="n"/>
      <c r="H107" s="106" t="n"/>
      <c r="I107" s="99" t="n"/>
      <c r="J107" s="100" t="n">
        <v>770.87</v>
      </c>
      <c r="K107" s="99" t="n"/>
      <c r="L107" s="102" t="n">
        <v>32737.31</v>
      </c>
      <c r="M107" s="99" t="n"/>
      <c r="N107" s="107" t="n"/>
    </row>
    <row r="108" ht="19.35" customHeight="1">
      <c r="A108" s="95" t="n"/>
      <c r="B108" s="108" t="n"/>
      <c r="C108" s="97" t="inlineStr">
        <is>
          <t>ФОТ</t>
        </is>
      </c>
      <c r="D108" s="271" t="n"/>
      <c r="E108" s="272" t="n"/>
      <c r="F108" s="98" t="n"/>
      <c r="G108" s="106" t="n"/>
      <c r="H108" s="106" t="n"/>
      <c r="I108" s="99" t="n"/>
      <c r="J108" s="99" t="n"/>
      <c r="K108" s="99" t="n"/>
      <c r="L108" s="102" t="n">
        <v>9770.190000000001</v>
      </c>
      <c r="M108" s="99" t="n"/>
      <c r="N108" s="102" t="n">
        <v>696223.74</v>
      </c>
    </row>
    <row r="109" ht="42" customHeight="1">
      <c r="A109" s="95" t="n"/>
      <c r="B109" s="109" t="inlineStr">
        <is>
          <t>Пр/812-001.4-1</t>
        </is>
      </c>
      <c r="C109" s="97" t="inlineStr">
        <is>
          <t>НР Земляные работы по другим видам работ (подготовительным, сопутствующим, укрепительным)</t>
        </is>
      </c>
      <c r="D109" s="271" t="n"/>
      <c r="E109" s="272" t="n"/>
      <c r="F109" s="104" t="inlineStr">
        <is>
          <t>%</t>
        </is>
      </c>
      <c r="G109" s="110" t="n">
        <v>89</v>
      </c>
      <c r="H109" s="111" t="n"/>
      <c r="I109" s="110" t="n">
        <v>89</v>
      </c>
      <c r="J109" s="99" t="n"/>
      <c r="K109" s="99" t="n"/>
      <c r="L109" s="102" t="n">
        <v>8695.469999999999</v>
      </c>
      <c r="M109" s="99" t="n"/>
      <c r="N109" s="112" t="n">
        <v>619639.13</v>
      </c>
    </row>
    <row r="110" ht="42" customHeight="1">
      <c r="A110" s="95" t="n"/>
      <c r="B110" s="109" t="inlineStr">
        <is>
          <t>Пр/774-001.4</t>
        </is>
      </c>
      <c r="C110" s="97" t="inlineStr">
        <is>
          <t>СП Земляные работы по другим видам работ (подготовительным, сопутствующим, укрепительным)</t>
        </is>
      </c>
      <c r="D110" s="271" t="n"/>
      <c r="E110" s="272" t="n"/>
      <c r="F110" s="104" t="inlineStr">
        <is>
          <t>%</t>
        </is>
      </c>
      <c r="G110" s="110" t="n">
        <v>41</v>
      </c>
      <c r="H110" s="111" t="n"/>
      <c r="I110" s="110" t="n">
        <v>41</v>
      </c>
      <c r="J110" s="99" t="n"/>
      <c r="K110" s="99" t="n"/>
      <c r="L110" s="102" t="n">
        <v>4005.78</v>
      </c>
      <c r="M110" s="99" t="n"/>
      <c r="N110" s="102" t="n">
        <v>285451.73</v>
      </c>
    </row>
    <row r="111" ht="19.35" customHeight="1">
      <c r="A111" s="95" t="n"/>
      <c r="B111" s="108" t="n"/>
      <c r="C111" s="87" t="inlineStr">
        <is>
          <t>Всего по позиции</t>
        </is>
      </c>
      <c r="D111" s="271" t="n"/>
      <c r="E111" s="272" t="n"/>
      <c r="F111" s="99" t="n"/>
      <c r="G111" s="106" t="n"/>
      <c r="H111" s="106" t="n"/>
      <c r="I111" s="113" t="n"/>
      <c r="J111" s="113" t="n"/>
      <c r="K111" s="113" t="n"/>
      <c r="L111" s="114" t="n">
        <v>45438.56</v>
      </c>
      <c r="M111" s="113" t="n"/>
      <c r="N111" s="93" t="n"/>
    </row>
    <row r="112" ht="55.35" customHeight="1">
      <c r="A112" s="87" t="inlineStr">
        <is>
          <t>9</t>
        </is>
      </c>
      <c r="B112" s="90" t="inlineStr">
        <is>
          <t>ФЕР01-02-100-07</t>
        </is>
      </c>
      <c r="C112" s="91" t="inlineStr">
        <is>
          <t>При трелевке на каждые последующие 100 м добавлять: к расценке 01-02-100-01</t>
        </is>
      </c>
      <c r="D112" s="271" t="n"/>
      <c r="E112" s="272" t="n"/>
      <c r="F112" s="92" t="inlineStr">
        <is>
          <t>100 шт</t>
        </is>
      </c>
      <c r="G112" s="93" t="n">
        <v>35.39</v>
      </c>
      <c r="H112" s="94" t="n">
        <v>1</v>
      </c>
      <c r="I112" s="115" t="n">
        <v>35.39</v>
      </c>
      <c r="J112" s="93" t="n"/>
      <c r="K112" s="93" t="n"/>
      <c r="L112" s="93" t="n"/>
      <c r="M112" s="93" t="n"/>
      <c r="N112" s="93" t="n"/>
    </row>
    <row r="113" ht="19.35" customHeight="1">
      <c r="A113" s="95" t="n"/>
      <c r="B113" s="96" t="inlineStr">
        <is>
          <t>1</t>
        </is>
      </c>
      <c r="C113" s="97" t="inlineStr">
        <is>
          <t>ОТ</t>
        </is>
      </c>
      <c r="D113" s="271" t="n"/>
      <c r="E113" s="272" t="n"/>
      <c r="F113" s="98" t="n"/>
      <c r="G113" s="98" t="n"/>
      <c r="H113" s="98" t="n"/>
      <c r="I113" s="99" t="n"/>
      <c r="J113" s="100" t="n">
        <v>28.94</v>
      </c>
      <c r="K113" s="273" t="n">
        <v>1.2</v>
      </c>
      <c r="L113" s="102" t="n">
        <v>1229.02</v>
      </c>
      <c r="M113" s="100" t="n">
        <v>71.26000000000001</v>
      </c>
      <c r="N113" s="102" t="n">
        <v>87579.97</v>
      </c>
    </row>
    <row r="114" ht="19.35" customHeight="1">
      <c r="A114" s="95" t="n"/>
      <c r="B114" s="96" t="inlineStr">
        <is>
          <t>2</t>
        </is>
      </c>
      <c r="C114" s="97" t="inlineStr">
        <is>
          <t>ЭМ</t>
        </is>
      </c>
      <c r="D114" s="271" t="n"/>
      <c r="E114" s="272" t="n"/>
      <c r="F114" s="98" t="n"/>
      <c r="G114" s="98" t="n"/>
      <c r="H114" s="98" t="n"/>
      <c r="I114" s="99" t="n"/>
      <c r="J114" s="100" t="n">
        <v>163.66</v>
      </c>
      <c r="K114" s="273" t="n">
        <v>1.2</v>
      </c>
      <c r="L114" s="102" t="n">
        <v>6950.31</v>
      </c>
      <c r="M114" s="99" t="n"/>
      <c r="N114" s="99" t="n"/>
    </row>
    <row r="115" ht="19.35" customHeight="1">
      <c r="A115" s="95" t="n"/>
      <c r="B115" s="96" t="inlineStr">
        <is>
          <t>3</t>
        </is>
      </c>
      <c r="C115" s="97" t="inlineStr">
        <is>
          <t>в т.ч. ОТм</t>
        </is>
      </c>
      <c r="D115" s="271" t="n"/>
      <c r="E115" s="272" t="n"/>
      <c r="F115" s="98" t="n"/>
      <c r="G115" s="98" t="n"/>
      <c r="H115" s="98" t="n"/>
      <c r="I115" s="99" t="n"/>
      <c r="J115" s="100" t="n">
        <v>28.62</v>
      </c>
      <c r="K115" s="273" t="n">
        <v>1.2</v>
      </c>
      <c r="L115" s="102" t="n">
        <v>1215.43</v>
      </c>
      <c r="M115" s="100" t="n">
        <v>71.26000000000001</v>
      </c>
      <c r="N115" s="102" t="n">
        <v>86611.53999999999</v>
      </c>
    </row>
    <row r="116" ht="19.35" customHeight="1">
      <c r="A116" s="95" t="n"/>
      <c r="B116" s="103" t="n"/>
      <c r="C116" s="97" t="inlineStr">
        <is>
          <t>ЗТ</t>
        </is>
      </c>
      <c r="D116" s="271" t="n"/>
      <c r="E116" s="272" t="n"/>
      <c r="F116" s="104" t="inlineStr">
        <is>
          <t>чел.-ч</t>
        </is>
      </c>
      <c r="G116" s="100" t="n">
        <v>3.71</v>
      </c>
      <c r="H116" s="273" t="n">
        <v>1.2</v>
      </c>
      <c r="I116" s="275" t="n">
        <v>157.55628</v>
      </c>
      <c r="J116" s="99" t="n"/>
      <c r="K116" s="99" t="n"/>
      <c r="L116" s="99" t="n"/>
      <c r="M116" s="99" t="n"/>
      <c r="N116" s="99" t="n"/>
    </row>
    <row r="117" ht="19.35" customHeight="1">
      <c r="A117" s="95" t="n"/>
      <c r="B117" s="103" t="n"/>
      <c r="C117" s="97" t="inlineStr">
        <is>
          <t>ЗТм</t>
        </is>
      </c>
      <c r="D117" s="271" t="n"/>
      <c r="E117" s="272" t="n"/>
      <c r="F117" s="104" t="inlineStr">
        <is>
          <t>чел.-ч</t>
        </is>
      </c>
      <c r="G117" s="100" t="n">
        <v>2.12</v>
      </c>
      <c r="H117" s="273" t="n">
        <v>1.2</v>
      </c>
      <c r="I117" s="275" t="n">
        <v>90.03216</v>
      </c>
      <c r="J117" s="99" t="n"/>
      <c r="K117" s="99" t="n"/>
      <c r="L117" s="99" t="n"/>
      <c r="M117" s="99" t="n"/>
      <c r="N117" s="99" t="n"/>
    </row>
    <row r="118" ht="19.35" customHeight="1">
      <c r="A118" s="95" t="n"/>
      <c r="B118" s="103" t="n"/>
      <c r="C118" s="97" t="inlineStr">
        <is>
          <t>Итого по расценке</t>
        </is>
      </c>
      <c r="D118" s="271" t="n"/>
      <c r="E118" s="272" t="n"/>
      <c r="F118" s="98" t="n"/>
      <c r="G118" s="106" t="n"/>
      <c r="H118" s="106" t="n"/>
      <c r="I118" s="99" t="n"/>
      <c r="J118" s="100" t="n">
        <v>192.6</v>
      </c>
      <c r="K118" s="99" t="n"/>
      <c r="L118" s="102" t="n">
        <v>8179.33</v>
      </c>
      <c r="M118" s="99" t="n"/>
      <c r="N118" s="107" t="n"/>
    </row>
    <row r="119" ht="19.35" customHeight="1">
      <c r="A119" s="95" t="n"/>
      <c r="B119" s="108" t="n"/>
      <c r="C119" s="97" t="inlineStr">
        <is>
          <t>ФОТ</t>
        </is>
      </c>
      <c r="D119" s="271" t="n"/>
      <c r="E119" s="272" t="n"/>
      <c r="F119" s="98" t="n"/>
      <c r="G119" s="106" t="n"/>
      <c r="H119" s="106" t="n"/>
      <c r="I119" s="99" t="n"/>
      <c r="J119" s="99" t="n"/>
      <c r="K119" s="99" t="n"/>
      <c r="L119" s="102" t="n">
        <v>2444.45</v>
      </c>
      <c r="M119" s="99" t="n"/>
      <c r="N119" s="102" t="n">
        <v>174191.51</v>
      </c>
    </row>
    <row r="120" ht="42" customHeight="1">
      <c r="A120" s="95" t="n"/>
      <c r="B120" s="109" t="inlineStr">
        <is>
          <t>Пр/812-001.4-1</t>
        </is>
      </c>
      <c r="C120" s="97" t="inlineStr">
        <is>
          <t>НР Земляные работы по другим видам работ (подготовительным, сопутствующим, укрепительным)</t>
        </is>
      </c>
      <c r="D120" s="271" t="n"/>
      <c r="E120" s="272" t="n"/>
      <c r="F120" s="104" t="inlineStr">
        <is>
          <t>%</t>
        </is>
      </c>
      <c r="G120" s="110" t="n">
        <v>89</v>
      </c>
      <c r="H120" s="111" t="n"/>
      <c r="I120" s="110" t="n">
        <v>89</v>
      </c>
      <c r="J120" s="99" t="n"/>
      <c r="K120" s="99" t="n"/>
      <c r="L120" s="102" t="n">
        <v>2175.56</v>
      </c>
      <c r="M120" s="99" t="n"/>
      <c r="N120" s="112" t="n">
        <v>155030.44</v>
      </c>
    </row>
    <row r="121" ht="42" customHeight="1">
      <c r="A121" s="95" t="n"/>
      <c r="B121" s="109" t="inlineStr">
        <is>
          <t>Пр/774-001.4</t>
        </is>
      </c>
      <c r="C121" s="97" t="inlineStr">
        <is>
          <t>СП Земляные работы по другим видам работ (подготовительным, сопутствующим, укрепительным)</t>
        </is>
      </c>
      <c r="D121" s="271" t="n"/>
      <c r="E121" s="272" t="n"/>
      <c r="F121" s="104" t="inlineStr">
        <is>
          <t>%</t>
        </is>
      </c>
      <c r="G121" s="110" t="n">
        <v>41</v>
      </c>
      <c r="H121" s="111" t="n"/>
      <c r="I121" s="110" t="n">
        <v>41</v>
      </c>
      <c r="J121" s="99" t="n"/>
      <c r="K121" s="99" t="n"/>
      <c r="L121" s="102" t="n">
        <v>1002.22</v>
      </c>
      <c r="M121" s="99" t="n"/>
      <c r="N121" s="102" t="n">
        <v>71418.52</v>
      </c>
    </row>
    <row r="122" ht="19.35" customHeight="1">
      <c r="A122" s="95" t="n"/>
      <c r="B122" s="108" t="n"/>
      <c r="C122" s="87" t="inlineStr">
        <is>
          <t>Всего по позиции</t>
        </is>
      </c>
      <c r="D122" s="271" t="n"/>
      <c r="E122" s="272" t="n"/>
      <c r="F122" s="99" t="n"/>
      <c r="G122" s="106" t="n"/>
      <c r="H122" s="106" t="n"/>
      <c r="I122" s="113" t="n"/>
      <c r="J122" s="113" t="n"/>
      <c r="K122" s="113" t="n"/>
      <c r="L122" s="114" t="n">
        <v>11357.11</v>
      </c>
      <c r="M122" s="113" t="n"/>
      <c r="N122" s="93" t="n"/>
    </row>
    <row r="123" ht="68.65000000000001" customHeight="1">
      <c r="A123" s="87" t="inlineStr">
        <is>
          <t>10</t>
        </is>
      </c>
      <c r="B123" s="90" t="inlineStr">
        <is>
          <t>ФЕР01-02-100-02</t>
        </is>
      </c>
      <c r="C123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1" t="n"/>
      <c r="E123" s="272" t="n"/>
      <c r="F123" s="92" t="inlineStr">
        <is>
          <t>100 шт</t>
        </is>
      </c>
      <c r="G123" s="93" t="n">
        <v>16.6</v>
      </c>
      <c r="H123" s="94" t="n">
        <v>1</v>
      </c>
      <c r="I123" s="280" t="n">
        <v>16.6</v>
      </c>
      <c r="J123" s="93" t="n"/>
      <c r="K123" s="93" t="n"/>
      <c r="L123" s="93" t="n"/>
      <c r="M123" s="93" t="n"/>
      <c r="N123" s="93" t="n"/>
    </row>
    <row r="124" ht="19.35" customHeight="1">
      <c r="A124" s="95" t="n"/>
      <c r="B124" s="96" t="inlineStr">
        <is>
          <t>1</t>
        </is>
      </c>
      <c r="C124" s="97" t="inlineStr">
        <is>
          <t>ОТ</t>
        </is>
      </c>
      <c r="D124" s="271" t="n"/>
      <c r="E124" s="272" t="n"/>
      <c r="F124" s="98" t="n"/>
      <c r="G124" s="98" t="n"/>
      <c r="H124" s="98" t="n"/>
      <c r="I124" s="99" t="n"/>
      <c r="J124" s="100" t="n">
        <v>201.24</v>
      </c>
      <c r="K124" s="273" t="n">
        <v>1.2</v>
      </c>
      <c r="L124" s="102" t="n">
        <v>4008.7</v>
      </c>
      <c r="M124" s="100" t="n">
        <v>71.26000000000001</v>
      </c>
      <c r="N124" s="102" t="n">
        <v>285659.96</v>
      </c>
    </row>
    <row r="125" ht="19.35" customHeight="1">
      <c r="A125" s="95" t="n"/>
      <c r="B125" s="96" t="inlineStr">
        <is>
          <t>2</t>
        </is>
      </c>
      <c r="C125" s="97" t="inlineStr">
        <is>
          <t>ЭМ</t>
        </is>
      </c>
      <c r="D125" s="271" t="n"/>
      <c r="E125" s="272" t="n"/>
      <c r="F125" s="98" t="n"/>
      <c r="G125" s="98" t="n"/>
      <c r="H125" s="98" t="n"/>
      <c r="I125" s="99" t="n"/>
      <c r="J125" s="102" t="n">
        <v>1142.56</v>
      </c>
      <c r="K125" s="273" t="n">
        <v>1.2</v>
      </c>
      <c r="L125" s="102" t="n">
        <v>22759.8</v>
      </c>
      <c r="M125" s="99" t="n"/>
      <c r="N125" s="99" t="n"/>
    </row>
    <row r="126" ht="19.35" customHeight="1">
      <c r="A126" s="95" t="n"/>
      <c r="B126" s="96" t="inlineStr">
        <is>
          <t>3</t>
        </is>
      </c>
      <c r="C126" s="97" t="inlineStr">
        <is>
          <t>в т.ч. ОТм</t>
        </is>
      </c>
      <c r="D126" s="271" t="n"/>
      <c r="E126" s="272" t="n"/>
      <c r="F126" s="98" t="n"/>
      <c r="G126" s="98" t="n"/>
      <c r="H126" s="98" t="n"/>
      <c r="I126" s="99" t="n"/>
      <c r="J126" s="100" t="n">
        <v>199.8</v>
      </c>
      <c r="K126" s="273" t="n">
        <v>1.2</v>
      </c>
      <c r="L126" s="102" t="n">
        <v>3980.02</v>
      </c>
      <c r="M126" s="100" t="n">
        <v>71.26000000000001</v>
      </c>
      <c r="N126" s="102" t="n">
        <v>283616.23</v>
      </c>
    </row>
    <row r="127" ht="19.35" customHeight="1">
      <c r="A127" s="95" t="n"/>
      <c r="B127" s="103" t="n"/>
      <c r="C127" s="97" t="inlineStr">
        <is>
          <t>ЗТ</t>
        </is>
      </c>
      <c r="D127" s="271" t="n"/>
      <c r="E127" s="272" t="n"/>
      <c r="F127" s="104" t="inlineStr">
        <is>
          <t>чел.-ч</t>
        </is>
      </c>
      <c r="G127" s="276" t="n">
        <v>25.8</v>
      </c>
      <c r="H127" s="273" t="n">
        <v>1.2</v>
      </c>
      <c r="I127" s="278" t="n">
        <v>513.936</v>
      </c>
      <c r="J127" s="99" t="n"/>
      <c r="K127" s="99" t="n"/>
      <c r="L127" s="99" t="n"/>
      <c r="M127" s="99" t="n"/>
      <c r="N127" s="99" t="n"/>
    </row>
    <row r="128" ht="19.35" customHeight="1">
      <c r="A128" s="95" t="n"/>
      <c r="B128" s="103" t="n"/>
      <c r="C128" s="97" t="inlineStr">
        <is>
          <t>ЗТм</t>
        </is>
      </c>
      <c r="D128" s="271" t="n"/>
      <c r="E128" s="272" t="n"/>
      <c r="F128" s="104" t="inlineStr">
        <is>
          <t>чел.-ч</t>
        </is>
      </c>
      <c r="G128" s="276" t="n">
        <v>14.8</v>
      </c>
      <c r="H128" s="273" t="n">
        <v>1.2</v>
      </c>
      <c r="I128" s="278" t="n">
        <v>294.816</v>
      </c>
      <c r="J128" s="99" t="n"/>
      <c r="K128" s="99" t="n"/>
      <c r="L128" s="99" t="n"/>
      <c r="M128" s="99" t="n"/>
      <c r="N128" s="99" t="n"/>
    </row>
    <row r="129" ht="19.35" customHeight="1">
      <c r="A129" s="95" t="n"/>
      <c r="B129" s="103" t="n"/>
      <c r="C129" s="97" t="inlineStr">
        <is>
          <t>Итого по расценке</t>
        </is>
      </c>
      <c r="D129" s="271" t="n"/>
      <c r="E129" s="272" t="n"/>
      <c r="F129" s="98" t="n"/>
      <c r="G129" s="106" t="n"/>
      <c r="H129" s="106" t="n"/>
      <c r="I129" s="99" t="n"/>
      <c r="J129" s="102" t="n">
        <v>1343.8</v>
      </c>
      <c r="K129" s="99" t="n"/>
      <c r="L129" s="102" t="n">
        <v>26768.5</v>
      </c>
      <c r="M129" s="99" t="n"/>
      <c r="N129" s="107" t="n"/>
    </row>
    <row r="130" ht="19.35" customHeight="1">
      <c r="A130" s="95" t="n"/>
      <c r="B130" s="108" t="n"/>
      <c r="C130" s="97" t="inlineStr">
        <is>
          <t>ФОТ</t>
        </is>
      </c>
      <c r="D130" s="271" t="n"/>
      <c r="E130" s="272" t="n"/>
      <c r="F130" s="98" t="n"/>
      <c r="G130" s="106" t="n"/>
      <c r="H130" s="106" t="n"/>
      <c r="I130" s="99" t="n"/>
      <c r="J130" s="99" t="n"/>
      <c r="K130" s="99" t="n"/>
      <c r="L130" s="102" t="n">
        <v>7988.72</v>
      </c>
      <c r="M130" s="99" t="n"/>
      <c r="N130" s="102" t="n">
        <v>569276.1899999999</v>
      </c>
    </row>
    <row r="131" ht="42" customHeight="1">
      <c r="A131" s="95" t="n"/>
      <c r="B131" s="109" t="inlineStr">
        <is>
          <t>Пр/812-001.4-1</t>
        </is>
      </c>
      <c r="C131" s="97" t="inlineStr">
        <is>
          <t>НР Земляные работы по другим видам работ (подготовительным, сопутствующим, укрепительным)</t>
        </is>
      </c>
      <c r="D131" s="271" t="n"/>
      <c r="E131" s="272" t="n"/>
      <c r="F131" s="104" t="inlineStr">
        <is>
          <t>%</t>
        </is>
      </c>
      <c r="G131" s="110" t="n">
        <v>89</v>
      </c>
      <c r="H131" s="111" t="n"/>
      <c r="I131" s="110" t="n">
        <v>89</v>
      </c>
      <c r="J131" s="99" t="n"/>
      <c r="K131" s="99" t="n"/>
      <c r="L131" s="102" t="n">
        <v>7109.96</v>
      </c>
      <c r="M131" s="99" t="n"/>
      <c r="N131" s="112" t="n">
        <v>506655.81</v>
      </c>
    </row>
    <row r="132" ht="42" customHeight="1">
      <c r="A132" s="95" t="n"/>
      <c r="B132" s="109" t="inlineStr">
        <is>
          <t>Пр/774-001.4</t>
        </is>
      </c>
      <c r="C132" s="97" t="inlineStr">
        <is>
          <t>СП Земляные работы по другим видам работ (подготовительным, сопутствующим, укрепительным)</t>
        </is>
      </c>
      <c r="D132" s="271" t="n"/>
      <c r="E132" s="272" t="n"/>
      <c r="F132" s="104" t="inlineStr">
        <is>
          <t>%</t>
        </is>
      </c>
      <c r="G132" s="110" t="n">
        <v>41</v>
      </c>
      <c r="H132" s="111" t="n"/>
      <c r="I132" s="110" t="n">
        <v>41</v>
      </c>
      <c r="J132" s="99" t="n"/>
      <c r="K132" s="99" t="n"/>
      <c r="L132" s="102" t="n">
        <v>3275.38</v>
      </c>
      <c r="M132" s="99" t="n"/>
      <c r="N132" s="102" t="n">
        <v>233403.24</v>
      </c>
    </row>
    <row r="133" ht="19.35" customHeight="1">
      <c r="A133" s="95" t="n"/>
      <c r="B133" s="108" t="n"/>
      <c r="C133" s="87" t="inlineStr">
        <is>
          <t>Всего по позиции</t>
        </is>
      </c>
      <c r="D133" s="271" t="n"/>
      <c r="E133" s="272" t="n"/>
      <c r="F133" s="99" t="n"/>
      <c r="G133" s="106" t="n"/>
      <c r="H133" s="106" t="n"/>
      <c r="I133" s="113" t="n"/>
      <c r="J133" s="113" t="n"/>
      <c r="K133" s="113" t="n"/>
      <c r="L133" s="114" t="n">
        <v>37153.84</v>
      </c>
      <c r="M133" s="113" t="n"/>
      <c r="N133" s="93" t="n"/>
    </row>
    <row r="134" ht="55.35" customHeight="1">
      <c r="A134" s="87" t="inlineStr">
        <is>
          <t>11</t>
        </is>
      </c>
      <c r="B134" s="90" t="inlineStr">
        <is>
          <t>ФЕР01-02-100-08</t>
        </is>
      </c>
      <c r="C134" s="91" t="inlineStr">
        <is>
          <t>При трелевке на каждые последующие 100 м добавлять: к расценке 01-02-100-02</t>
        </is>
      </c>
      <c r="D134" s="271" t="n"/>
      <c r="E134" s="272" t="n"/>
      <c r="F134" s="92" t="inlineStr">
        <is>
          <t>100 шт</t>
        </is>
      </c>
      <c r="G134" s="93" t="n">
        <v>16.6</v>
      </c>
      <c r="H134" s="94" t="n">
        <v>1</v>
      </c>
      <c r="I134" s="280" t="n">
        <v>16.6</v>
      </c>
      <c r="J134" s="93" t="n"/>
      <c r="K134" s="93" t="n"/>
      <c r="L134" s="93" t="n"/>
      <c r="M134" s="93" t="n"/>
      <c r="N134" s="93" t="n"/>
    </row>
    <row r="135" ht="19.35" customHeight="1">
      <c r="A135" s="95" t="n"/>
      <c r="B135" s="96" t="inlineStr">
        <is>
          <t>1</t>
        </is>
      </c>
      <c r="C135" s="97" t="inlineStr">
        <is>
          <t>ОТ</t>
        </is>
      </c>
      <c r="D135" s="271" t="n"/>
      <c r="E135" s="272" t="n"/>
      <c r="F135" s="98" t="n"/>
      <c r="G135" s="98" t="n"/>
      <c r="H135" s="98" t="n"/>
      <c r="I135" s="99" t="n"/>
      <c r="J135" s="100" t="n">
        <v>58.34</v>
      </c>
      <c r="K135" s="273" t="n">
        <v>1.2</v>
      </c>
      <c r="L135" s="102" t="n">
        <v>1162.13</v>
      </c>
      <c r="M135" s="100" t="n">
        <v>71.26000000000001</v>
      </c>
      <c r="N135" s="102" t="n">
        <v>82813.38</v>
      </c>
    </row>
    <row r="136" ht="19.35" customHeight="1">
      <c r="A136" s="95" t="n"/>
      <c r="B136" s="96" t="inlineStr">
        <is>
          <t>2</t>
        </is>
      </c>
      <c r="C136" s="97" t="inlineStr">
        <is>
          <t>ЭМ</t>
        </is>
      </c>
      <c r="D136" s="271" t="n"/>
      <c r="E136" s="272" t="n"/>
      <c r="F136" s="98" t="n"/>
      <c r="G136" s="98" t="n"/>
      <c r="H136" s="98" t="n"/>
      <c r="I136" s="99" t="n"/>
      <c r="J136" s="100" t="n">
        <v>330.42</v>
      </c>
      <c r="K136" s="273" t="n">
        <v>1.2</v>
      </c>
      <c r="L136" s="102" t="n">
        <v>6581.97</v>
      </c>
      <c r="M136" s="99" t="n"/>
      <c r="N136" s="99" t="n"/>
    </row>
    <row r="137" ht="19.35" customHeight="1">
      <c r="A137" s="95" t="n"/>
      <c r="B137" s="96" t="inlineStr">
        <is>
          <t>3</t>
        </is>
      </c>
      <c r="C137" s="97" t="inlineStr">
        <is>
          <t>в т.ч. ОТм</t>
        </is>
      </c>
      <c r="D137" s="271" t="n"/>
      <c r="E137" s="272" t="n"/>
      <c r="F137" s="98" t="n"/>
      <c r="G137" s="98" t="n"/>
      <c r="H137" s="98" t="n"/>
      <c r="I137" s="99" t="n"/>
      <c r="J137" s="100" t="n">
        <v>57.78</v>
      </c>
      <c r="K137" s="273" t="n">
        <v>1.2</v>
      </c>
      <c r="L137" s="102" t="n">
        <v>1150.98</v>
      </c>
      <c r="M137" s="100" t="n">
        <v>71.26000000000001</v>
      </c>
      <c r="N137" s="102" t="n">
        <v>82018.83</v>
      </c>
    </row>
    <row r="138" ht="19.35" customHeight="1">
      <c r="A138" s="95" t="n"/>
      <c r="B138" s="103" t="n"/>
      <c r="C138" s="97" t="inlineStr">
        <is>
          <t>ЗТ</t>
        </is>
      </c>
      <c r="D138" s="271" t="n"/>
      <c r="E138" s="272" t="n"/>
      <c r="F138" s="104" t="inlineStr">
        <is>
          <t>чел.-ч</t>
        </is>
      </c>
      <c r="G138" s="100" t="n">
        <v>7.48</v>
      </c>
      <c r="H138" s="273" t="n">
        <v>1.2</v>
      </c>
      <c r="I138" s="277" t="n">
        <v>149.0016</v>
      </c>
      <c r="J138" s="99" t="n"/>
      <c r="K138" s="99" t="n"/>
      <c r="L138" s="99" t="n"/>
      <c r="M138" s="99" t="n"/>
      <c r="N138" s="99" t="n"/>
    </row>
    <row r="139" ht="19.35" customHeight="1">
      <c r="A139" s="95" t="n"/>
      <c r="B139" s="103" t="n"/>
      <c r="C139" s="97" t="inlineStr">
        <is>
          <t>ЗТм</t>
        </is>
      </c>
      <c r="D139" s="271" t="n"/>
      <c r="E139" s="272" t="n"/>
      <c r="F139" s="104" t="inlineStr">
        <is>
          <t>чел.-ч</t>
        </is>
      </c>
      <c r="G139" s="100" t="n">
        <v>4.28</v>
      </c>
      <c r="H139" s="273" t="n">
        <v>1.2</v>
      </c>
      <c r="I139" s="277" t="n">
        <v>85.2576</v>
      </c>
      <c r="J139" s="99" t="n"/>
      <c r="K139" s="99" t="n"/>
      <c r="L139" s="99" t="n"/>
      <c r="M139" s="99" t="n"/>
      <c r="N139" s="99" t="n"/>
    </row>
    <row r="140" ht="19.35" customHeight="1">
      <c r="A140" s="95" t="n"/>
      <c r="B140" s="103" t="n"/>
      <c r="C140" s="97" t="inlineStr">
        <is>
          <t>Итого по расценке</t>
        </is>
      </c>
      <c r="D140" s="271" t="n"/>
      <c r="E140" s="272" t="n"/>
      <c r="F140" s="98" t="n"/>
      <c r="G140" s="106" t="n"/>
      <c r="H140" s="106" t="n"/>
      <c r="I140" s="99" t="n"/>
      <c r="J140" s="100" t="n">
        <v>388.76</v>
      </c>
      <c r="K140" s="99" t="n"/>
      <c r="L140" s="102" t="n">
        <v>7744.1</v>
      </c>
      <c r="M140" s="99" t="n"/>
      <c r="N140" s="107" t="n"/>
    </row>
    <row r="141" ht="19.35" customHeight="1">
      <c r="A141" s="95" t="n"/>
      <c r="B141" s="108" t="n"/>
      <c r="C141" s="97" t="inlineStr">
        <is>
          <t>ФОТ</t>
        </is>
      </c>
      <c r="D141" s="271" t="n"/>
      <c r="E141" s="272" t="n"/>
      <c r="F141" s="98" t="n"/>
      <c r="G141" s="106" t="n"/>
      <c r="H141" s="106" t="n"/>
      <c r="I141" s="99" t="n"/>
      <c r="J141" s="99" t="n"/>
      <c r="K141" s="99" t="n"/>
      <c r="L141" s="102" t="n">
        <v>2313.11</v>
      </c>
      <c r="M141" s="99" t="n"/>
      <c r="N141" s="102" t="n">
        <v>164832.21</v>
      </c>
    </row>
    <row r="142" ht="42" customHeight="1">
      <c r="A142" s="95" t="n"/>
      <c r="B142" s="109" t="inlineStr">
        <is>
          <t>Пр/812-001.4-1</t>
        </is>
      </c>
      <c r="C142" s="97" t="inlineStr">
        <is>
          <t>НР Земляные работы по другим видам работ (подготовительным, сопутствующим, укрепительным)</t>
        </is>
      </c>
      <c r="D142" s="271" t="n"/>
      <c r="E142" s="272" t="n"/>
      <c r="F142" s="104" t="inlineStr">
        <is>
          <t>%</t>
        </is>
      </c>
      <c r="G142" s="110" t="n">
        <v>89</v>
      </c>
      <c r="H142" s="111" t="n"/>
      <c r="I142" s="110" t="n">
        <v>89</v>
      </c>
      <c r="J142" s="99" t="n"/>
      <c r="K142" s="99" t="n"/>
      <c r="L142" s="102" t="n">
        <v>2058.67</v>
      </c>
      <c r="M142" s="99" t="n"/>
      <c r="N142" s="112" t="n">
        <v>146700.67</v>
      </c>
    </row>
    <row r="143" ht="42" customHeight="1">
      <c r="A143" s="95" t="n"/>
      <c r="B143" s="109" t="inlineStr">
        <is>
          <t>Пр/774-001.4</t>
        </is>
      </c>
      <c r="C143" s="97" t="inlineStr">
        <is>
          <t>СП Земляные работы по другим видам работ (подготовительным, сопутствующим, укрепительным)</t>
        </is>
      </c>
      <c r="D143" s="271" t="n"/>
      <c r="E143" s="272" t="n"/>
      <c r="F143" s="104" t="inlineStr">
        <is>
          <t>%</t>
        </is>
      </c>
      <c r="G143" s="110" t="n">
        <v>41</v>
      </c>
      <c r="H143" s="111" t="n"/>
      <c r="I143" s="110" t="n">
        <v>41</v>
      </c>
      <c r="J143" s="99" t="n"/>
      <c r="K143" s="99" t="n"/>
      <c r="L143" s="100" t="n">
        <v>948.38</v>
      </c>
      <c r="M143" s="99" t="n"/>
      <c r="N143" s="102" t="n">
        <v>67581.21000000001</v>
      </c>
    </row>
    <row r="144" ht="19.35" customHeight="1">
      <c r="A144" s="95" t="n"/>
      <c r="B144" s="108" t="n"/>
      <c r="C144" s="87" t="inlineStr">
        <is>
          <t>Всего по позиции</t>
        </is>
      </c>
      <c r="D144" s="271" t="n"/>
      <c r="E144" s="272" t="n"/>
      <c r="F144" s="99" t="n"/>
      <c r="G144" s="106" t="n"/>
      <c r="H144" s="106" t="n"/>
      <c r="I144" s="113" t="n"/>
      <c r="J144" s="113" t="n"/>
      <c r="K144" s="113" t="n"/>
      <c r="L144" s="114" t="n">
        <v>10751.15</v>
      </c>
      <c r="M144" s="113" t="n"/>
      <c r="N144" s="93" t="n"/>
    </row>
    <row r="145" ht="68.65000000000001" customHeight="1">
      <c r="A145" s="87" t="inlineStr">
        <is>
          <t>12</t>
        </is>
      </c>
      <c r="B145" s="90" t="inlineStr">
        <is>
          <t>ФЕР01-02-100-03</t>
        </is>
      </c>
      <c r="C145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1" t="n"/>
      <c r="E145" s="272" t="n"/>
      <c r="F145" s="92" t="inlineStr">
        <is>
          <t>100 шт</t>
        </is>
      </c>
      <c r="G145" s="93" t="n">
        <v>3.25</v>
      </c>
      <c r="H145" s="94" t="n">
        <v>1</v>
      </c>
      <c r="I145" s="115" t="n">
        <v>3.25</v>
      </c>
      <c r="J145" s="93" t="n"/>
      <c r="K145" s="93" t="n"/>
      <c r="L145" s="93" t="n"/>
      <c r="M145" s="93" t="n"/>
      <c r="N145" s="93" t="n"/>
    </row>
    <row r="146" ht="19.35" customHeight="1">
      <c r="A146" s="95" t="n"/>
      <c r="B146" s="96" t="inlineStr">
        <is>
          <t>1</t>
        </is>
      </c>
      <c r="C146" s="97" t="inlineStr">
        <is>
          <t>ОТ</t>
        </is>
      </c>
      <c r="D146" s="271" t="n"/>
      <c r="E146" s="272" t="n"/>
      <c r="F146" s="98" t="n"/>
      <c r="G146" s="98" t="n"/>
      <c r="H146" s="98" t="n"/>
      <c r="I146" s="99" t="n"/>
      <c r="J146" s="100" t="n">
        <v>326.82</v>
      </c>
      <c r="K146" s="273" t="n">
        <v>1.2</v>
      </c>
      <c r="L146" s="102" t="n">
        <v>1274.6</v>
      </c>
      <c r="M146" s="100" t="n">
        <v>71.26000000000001</v>
      </c>
      <c r="N146" s="102" t="n">
        <v>90828</v>
      </c>
    </row>
    <row r="147" ht="19.35" customHeight="1">
      <c r="A147" s="95" t="n"/>
      <c r="B147" s="96" t="inlineStr">
        <is>
          <t>2</t>
        </is>
      </c>
      <c r="C147" s="97" t="inlineStr">
        <is>
          <t>ЭМ</t>
        </is>
      </c>
      <c r="D147" s="271" t="n"/>
      <c r="E147" s="272" t="n"/>
      <c r="F147" s="98" t="n"/>
      <c r="G147" s="98" t="n"/>
      <c r="H147" s="98" t="n"/>
      <c r="I147" s="99" t="n"/>
      <c r="J147" s="102" t="n">
        <v>1852.8</v>
      </c>
      <c r="K147" s="273" t="n">
        <v>1.2</v>
      </c>
      <c r="L147" s="102" t="n">
        <v>7225.92</v>
      </c>
      <c r="M147" s="99" t="n"/>
      <c r="N147" s="99" t="n"/>
    </row>
    <row r="148" ht="19.35" customHeight="1">
      <c r="A148" s="95" t="n"/>
      <c r="B148" s="96" t="inlineStr">
        <is>
          <t>3</t>
        </is>
      </c>
      <c r="C148" s="97" t="inlineStr">
        <is>
          <t>в т.ч. ОТм</t>
        </is>
      </c>
      <c r="D148" s="271" t="n"/>
      <c r="E148" s="272" t="n"/>
      <c r="F148" s="98" t="n"/>
      <c r="G148" s="98" t="n"/>
      <c r="H148" s="98" t="n"/>
      <c r="I148" s="99" t="n"/>
      <c r="J148" s="100" t="n">
        <v>324</v>
      </c>
      <c r="K148" s="273" t="n">
        <v>1.2</v>
      </c>
      <c r="L148" s="102" t="n">
        <v>1263.6</v>
      </c>
      <c r="M148" s="100" t="n">
        <v>71.26000000000001</v>
      </c>
      <c r="N148" s="102" t="n">
        <v>90044.14</v>
      </c>
    </row>
    <row r="149" ht="19.35" customHeight="1">
      <c r="A149" s="95" t="n"/>
      <c r="B149" s="103" t="n"/>
      <c r="C149" s="97" t="inlineStr">
        <is>
          <t>ЗТ</t>
        </is>
      </c>
      <c r="D149" s="271" t="n"/>
      <c r="E149" s="272" t="n"/>
      <c r="F149" s="104" t="inlineStr">
        <is>
          <t>чел.-ч</t>
        </is>
      </c>
      <c r="G149" s="276" t="n">
        <v>41.9</v>
      </c>
      <c r="H149" s="273" t="n">
        <v>1.2</v>
      </c>
      <c r="I149" s="100" t="n">
        <v>163.41</v>
      </c>
      <c r="J149" s="99" t="n"/>
      <c r="K149" s="99" t="n"/>
      <c r="L149" s="99" t="n"/>
      <c r="M149" s="99" t="n"/>
      <c r="N149" s="99" t="n"/>
    </row>
    <row r="150" ht="19.35" customHeight="1">
      <c r="A150" s="95" t="n"/>
      <c r="B150" s="103" t="n"/>
      <c r="C150" s="97" t="inlineStr">
        <is>
          <t>ЗТм</t>
        </is>
      </c>
      <c r="D150" s="271" t="n"/>
      <c r="E150" s="272" t="n"/>
      <c r="F150" s="104" t="inlineStr">
        <is>
          <t>чел.-ч</t>
        </is>
      </c>
      <c r="G150" s="119" t="n">
        <v>24</v>
      </c>
      <c r="H150" s="273" t="n">
        <v>1.2</v>
      </c>
      <c r="I150" s="276" t="n">
        <v>93.59999999999999</v>
      </c>
      <c r="J150" s="99" t="n"/>
      <c r="K150" s="99" t="n"/>
      <c r="L150" s="99" t="n"/>
      <c r="M150" s="99" t="n"/>
      <c r="N150" s="99" t="n"/>
    </row>
    <row r="151" ht="19.35" customHeight="1">
      <c r="A151" s="95" t="n"/>
      <c r="B151" s="103" t="n"/>
      <c r="C151" s="97" t="inlineStr">
        <is>
          <t>Итого по расценке</t>
        </is>
      </c>
      <c r="D151" s="271" t="n"/>
      <c r="E151" s="272" t="n"/>
      <c r="F151" s="98" t="n"/>
      <c r="G151" s="106" t="n"/>
      <c r="H151" s="106" t="n"/>
      <c r="I151" s="99" t="n"/>
      <c r="J151" s="102" t="n">
        <v>2179.62</v>
      </c>
      <c r="K151" s="99" t="n"/>
      <c r="L151" s="102" t="n">
        <v>8500.52</v>
      </c>
      <c r="M151" s="99" t="n"/>
      <c r="N151" s="107" t="n"/>
    </row>
    <row r="152" ht="19.35" customHeight="1">
      <c r="A152" s="95" t="n"/>
      <c r="B152" s="108" t="n"/>
      <c r="C152" s="97" t="inlineStr">
        <is>
          <t>ФОТ</t>
        </is>
      </c>
      <c r="D152" s="271" t="n"/>
      <c r="E152" s="272" t="n"/>
      <c r="F152" s="98" t="n"/>
      <c r="G152" s="106" t="n"/>
      <c r="H152" s="106" t="n"/>
      <c r="I152" s="99" t="n"/>
      <c r="J152" s="99" t="n"/>
      <c r="K152" s="99" t="n"/>
      <c r="L152" s="102" t="n">
        <v>2538.2</v>
      </c>
      <c r="M152" s="99" t="n"/>
      <c r="N152" s="102" t="n">
        <v>180872.14</v>
      </c>
    </row>
    <row r="153" ht="42" customHeight="1">
      <c r="A153" s="95" t="n"/>
      <c r="B153" s="109" t="inlineStr">
        <is>
          <t>Пр/812-001.4-1</t>
        </is>
      </c>
      <c r="C153" s="97" t="inlineStr">
        <is>
          <t>НР Земляные работы по другим видам работ (подготовительным, сопутствующим, укрепительным)</t>
        </is>
      </c>
      <c r="D153" s="271" t="n"/>
      <c r="E153" s="272" t="n"/>
      <c r="F153" s="104" t="inlineStr">
        <is>
          <t>%</t>
        </is>
      </c>
      <c r="G153" s="110" t="n">
        <v>89</v>
      </c>
      <c r="H153" s="111" t="n"/>
      <c r="I153" s="110" t="n">
        <v>89</v>
      </c>
      <c r="J153" s="99" t="n"/>
      <c r="K153" s="99" t="n"/>
      <c r="L153" s="102" t="n">
        <v>2259</v>
      </c>
      <c r="M153" s="99" t="n"/>
      <c r="N153" s="112" t="n">
        <v>160976.2</v>
      </c>
    </row>
    <row r="154" ht="42" customHeight="1">
      <c r="A154" s="95" t="n"/>
      <c r="B154" s="109" t="inlineStr">
        <is>
          <t>Пр/774-001.4</t>
        </is>
      </c>
      <c r="C154" s="97" t="inlineStr">
        <is>
          <t>СП Земляные работы по другим видам работ (подготовительным, сопутствующим, укрепительным)</t>
        </is>
      </c>
      <c r="D154" s="271" t="n"/>
      <c r="E154" s="272" t="n"/>
      <c r="F154" s="104" t="inlineStr">
        <is>
          <t>%</t>
        </is>
      </c>
      <c r="G154" s="110" t="n">
        <v>41</v>
      </c>
      <c r="H154" s="111" t="n"/>
      <c r="I154" s="110" t="n">
        <v>41</v>
      </c>
      <c r="J154" s="99" t="n"/>
      <c r="K154" s="99" t="n"/>
      <c r="L154" s="102" t="n">
        <v>1040.66</v>
      </c>
      <c r="M154" s="99" t="n"/>
      <c r="N154" s="102" t="n">
        <v>74157.58</v>
      </c>
    </row>
    <row r="155" ht="19.35" customHeight="1">
      <c r="A155" s="95" t="n"/>
      <c r="B155" s="108" t="n"/>
      <c r="C155" s="87" t="inlineStr">
        <is>
          <t>Всего по позиции</t>
        </is>
      </c>
      <c r="D155" s="271" t="n"/>
      <c r="E155" s="272" t="n"/>
      <c r="F155" s="99" t="n"/>
      <c r="G155" s="106" t="n"/>
      <c r="H155" s="106" t="n"/>
      <c r="I155" s="113" t="n"/>
      <c r="J155" s="113" t="n"/>
      <c r="K155" s="113" t="n"/>
      <c r="L155" s="114" t="n">
        <v>11800.18</v>
      </c>
      <c r="M155" s="113" t="n"/>
      <c r="N155" s="93" t="n"/>
    </row>
    <row r="156" ht="55.35" customHeight="1">
      <c r="A156" s="87" t="inlineStr">
        <is>
          <t>13</t>
        </is>
      </c>
      <c r="B156" s="90" t="inlineStr">
        <is>
          <t>ФЕР01-02-100-09</t>
        </is>
      </c>
      <c r="C156" s="91" t="inlineStr">
        <is>
          <t>При трелевке на каждые последующие 100 м добавлять: к расценке 01-02-100-03</t>
        </is>
      </c>
      <c r="D156" s="271" t="n"/>
      <c r="E156" s="272" t="n"/>
      <c r="F156" s="92" t="inlineStr">
        <is>
          <t>100 шт</t>
        </is>
      </c>
      <c r="G156" s="93" t="n">
        <v>3.25</v>
      </c>
      <c r="H156" s="94" t="n">
        <v>1</v>
      </c>
      <c r="I156" s="115" t="n">
        <v>3.25</v>
      </c>
      <c r="J156" s="93" t="n"/>
      <c r="K156" s="93" t="n"/>
      <c r="L156" s="93" t="n"/>
      <c r="M156" s="93" t="n"/>
      <c r="N156" s="93" t="n"/>
    </row>
    <row r="157" ht="19.35" customHeight="1">
      <c r="A157" s="95" t="n"/>
      <c r="B157" s="96" t="inlineStr">
        <is>
          <t>1</t>
        </is>
      </c>
      <c r="C157" s="97" t="inlineStr">
        <is>
          <t>ОТ</t>
        </is>
      </c>
      <c r="D157" s="271" t="n"/>
      <c r="E157" s="272" t="n"/>
      <c r="F157" s="98" t="n"/>
      <c r="G157" s="98" t="n"/>
      <c r="H157" s="98" t="n"/>
      <c r="I157" s="99" t="n"/>
      <c r="J157" s="100" t="n">
        <v>93.59999999999999</v>
      </c>
      <c r="K157" s="273" t="n">
        <v>1.2</v>
      </c>
      <c r="L157" s="100" t="n">
        <v>365.04</v>
      </c>
      <c r="M157" s="100" t="n">
        <v>71.26000000000001</v>
      </c>
      <c r="N157" s="102" t="n">
        <v>26012.75</v>
      </c>
    </row>
    <row r="158" ht="19.35" customHeight="1">
      <c r="A158" s="95" t="n"/>
      <c r="B158" s="96" t="inlineStr">
        <is>
          <t>2</t>
        </is>
      </c>
      <c r="C158" s="97" t="inlineStr">
        <is>
          <t>ЭМ</t>
        </is>
      </c>
      <c r="D158" s="271" t="n"/>
      <c r="E158" s="272" t="n"/>
      <c r="F158" s="98" t="n"/>
      <c r="G158" s="98" t="n"/>
      <c r="H158" s="98" t="n"/>
      <c r="I158" s="99" t="n"/>
      <c r="J158" s="100" t="n">
        <v>531.14</v>
      </c>
      <c r="K158" s="273" t="n">
        <v>1.2</v>
      </c>
      <c r="L158" s="102" t="n">
        <v>2071.45</v>
      </c>
      <c r="M158" s="99" t="n"/>
      <c r="N158" s="99" t="n"/>
    </row>
    <row r="159" ht="19.35" customHeight="1">
      <c r="A159" s="95" t="n"/>
      <c r="B159" s="96" t="inlineStr">
        <is>
          <t>3</t>
        </is>
      </c>
      <c r="C159" s="97" t="inlineStr">
        <is>
          <t>в т.ч. ОТм</t>
        </is>
      </c>
      <c r="D159" s="271" t="n"/>
      <c r="E159" s="272" t="n"/>
      <c r="F159" s="98" t="n"/>
      <c r="G159" s="98" t="n"/>
      <c r="H159" s="98" t="n"/>
      <c r="I159" s="99" t="n"/>
      <c r="J159" s="100" t="n">
        <v>92.88</v>
      </c>
      <c r="K159" s="273" t="n">
        <v>1.2</v>
      </c>
      <c r="L159" s="100" t="n">
        <v>362.23</v>
      </c>
      <c r="M159" s="100" t="n">
        <v>71.26000000000001</v>
      </c>
      <c r="N159" s="102" t="n">
        <v>25812.51</v>
      </c>
    </row>
    <row r="160" ht="19.35" customHeight="1">
      <c r="A160" s="95" t="n"/>
      <c r="B160" s="103" t="n"/>
      <c r="C160" s="97" t="inlineStr">
        <is>
          <t>ЗТ</t>
        </is>
      </c>
      <c r="D160" s="271" t="n"/>
      <c r="E160" s="272" t="n"/>
      <c r="F160" s="104" t="inlineStr">
        <is>
          <t>чел.-ч</t>
        </is>
      </c>
      <c r="G160" s="119" t="n">
        <v>12</v>
      </c>
      <c r="H160" s="273" t="n">
        <v>1.2</v>
      </c>
      <c r="I160" s="276" t="n">
        <v>46.8</v>
      </c>
      <c r="J160" s="99" t="n"/>
      <c r="K160" s="99" t="n"/>
      <c r="L160" s="99" t="n"/>
      <c r="M160" s="99" t="n"/>
      <c r="N160" s="99" t="n"/>
    </row>
    <row r="161" ht="19.35" customHeight="1">
      <c r="A161" s="95" t="n"/>
      <c r="B161" s="103" t="n"/>
      <c r="C161" s="97" t="inlineStr">
        <is>
          <t>ЗТм</t>
        </is>
      </c>
      <c r="D161" s="271" t="n"/>
      <c r="E161" s="272" t="n"/>
      <c r="F161" s="104" t="inlineStr">
        <is>
          <t>чел.-ч</t>
        </is>
      </c>
      <c r="G161" s="100" t="n">
        <v>6.88</v>
      </c>
      <c r="H161" s="273" t="n">
        <v>1.2</v>
      </c>
      <c r="I161" s="278" t="n">
        <v>26.832</v>
      </c>
      <c r="J161" s="99" t="n"/>
      <c r="K161" s="99" t="n"/>
      <c r="L161" s="99" t="n"/>
      <c r="M161" s="99" t="n"/>
      <c r="N161" s="99" t="n"/>
    </row>
    <row r="162" ht="19.35" customHeight="1">
      <c r="A162" s="95" t="n"/>
      <c r="B162" s="103" t="n"/>
      <c r="C162" s="97" t="inlineStr">
        <is>
          <t>Итого по расценке</t>
        </is>
      </c>
      <c r="D162" s="271" t="n"/>
      <c r="E162" s="272" t="n"/>
      <c r="F162" s="98" t="n"/>
      <c r="G162" s="106" t="n"/>
      <c r="H162" s="106" t="n"/>
      <c r="I162" s="99" t="n"/>
      <c r="J162" s="100" t="n">
        <v>624.74</v>
      </c>
      <c r="K162" s="99" t="n"/>
      <c r="L162" s="102" t="n">
        <v>2436.49</v>
      </c>
      <c r="M162" s="99" t="n"/>
      <c r="N162" s="107" t="n"/>
    </row>
    <row r="163" ht="19.35" customHeight="1">
      <c r="A163" s="95" t="n"/>
      <c r="B163" s="108" t="n"/>
      <c r="C163" s="97" t="inlineStr">
        <is>
          <t>ФОТ</t>
        </is>
      </c>
      <c r="D163" s="271" t="n"/>
      <c r="E163" s="272" t="n"/>
      <c r="F163" s="98" t="n"/>
      <c r="G163" s="106" t="n"/>
      <c r="H163" s="106" t="n"/>
      <c r="I163" s="99" t="n"/>
      <c r="J163" s="99" t="n"/>
      <c r="K163" s="99" t="n"/>
      <c r="L163" s="100" t="n">
        <v>727.27</v>
      </c>
      <c r="M163" s="99" t="n"/>
      <c r="N163" s="102" t="n">
        <v>51825.26</v>
      </c>
    </row>
    <row r="164" ht="42" customHeight="1">
      <c r="A164" s="95" t="n"/>
      <c r="B164" s="109" t="inlineStr">
        <is>
          <t>Пр/812-001.4-1</t>
        </is>
      </c>
      <c r="C164" s="97" t="inlineStr">
        <is>
          <t>НР Земляные работы по другим видам работ (подготовительным, сопутствующим, укрепительным)</t>
        </is>
      </c>
      <c r="D164" s="271" t="n"/>
      <c r="E164" s="272" t="n"/>
      <c r="F164" s="104" t="inlineStr">
        <is>
          <t>%</t>
        </is>
      </c>
      <c r="G164" s="110" t="n">
        <v>89</v>
      </c>
      <c r="H164" s="111" t="n"/>
      <c r="I164" s="110" t="n">
        <v>89</v>
      </c>
      <c r="J164" s="99" t="n"/>
      <c r="K164" s="99" t="n"/>
      <c r="L164" s="100" t="n">
        <v>647.27</v>
      </c>
      <c r="M164" s="99" t="n"/>
      <c r="N164" s="112" t="n">
        <v>46124.48</v>
      </c>
    </row>
    <row r="165" ht="42" customHeight="1">
      <c r="A165" s="95" t="n"/>
      <c r="B165" s="109" t="inlineStr">
        <is>
          <t>Пр/774-001.4</t>
        </is>
      </c>
      <c r="C165" s="97" t="inlineStr">
        <is>
          <t>СП Земляные работы по другим видам работ (подготовительным, сопутствующим, укрепительным)</t>
        </is>
      </c>
      <c r="D165" s="271" t="n"/>
      <c r="E165" s="272" t="n"/>
      <c r="F165" s="104" t="inlineStr">
        <is>
          <t>%</t>
        </is>
      </c>
      <c r="G165" s="110" t="n">
        <v>41</v>
      </c>
      <c r="H165" s="111" t="n"/>
      <c r="I165" s="110" t="n">
        <v>41</v>
      </c>
      <c r="J165" s="99" t="n"/>
      <c r="K165" s="99" t="n"/>
      <c r="L165" s="100" t="n">
        <v>298.18</v>
      </c>
      <c r="M165" s="99" t="n"/>
      <c r="N165" s="102" t="n">
        <v>21248.36</v>
      </c>
    </row>
    <row r="166" ht="19.35" customHeight="1">
      <c r="A166" s="95" t="n"/>
      <c r="B166" s="108" t="n"/>
      <c r="C166" s="87" t="inlineStr">
        <is>
          <t>Всего по позиции</t>
        </is>
      </c>
      <c r="D166" s="271" t="n"/>
      <c r="E166" s="272" t="n"/>
      <c r="F166" s="99" t="n"/>
      <c r="G166" s="106" t="n"/>
      <c r="H166" s="106" t="n"/>
      <c r="I166" s="113" t="n"/>
      <c r="J166" s="113" t="n"/>
      <c r="K166" s="113" t="n"/>
      <c r="L166" s="114" t="n">
        <v>3381.94</v>
      </c>
      <c r="M166" s="113" t="n"/>
      <c r="N166" s="93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294167.15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162142.06</v>
      </c>
      <c r="M168" s="129" t="n"/>
      <c r="N168" s="128" t="n">
        <v>7860269.18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88717.81</v>
      </c>
      <c r="M170" s="129" t="n"/>
      <c r="N170" s="128" t="n">
        <v>6322031.14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73424.25</v>
      </c>
      <c r="M171" s="129" t="n"/>
      <c r="N171" s="128" t="n">
        <v>1538238.04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73424.25</v>
      </c>
      <c r="M173" s="129" t="n"/>
      <c r="N173" s="128" t="n">
        <v>1538238.04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12839.94</v>
      </c>
      <c r="M175" s="129" t="n"/>
      <c r="N175" s="128" t="n">
        <v>914974.13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101557.75</v>
      </c>
      <c r="M176" s="129" t="n"/>
      <c r="N176" s="128" t="n">
        <v>7237005.27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90386.41</v>
      </c>
      <c r="M177" s="129" t="n"/>
      <c r="N177" s="128" t="n">
        <v>6440934.68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41638.68</v>
      </c>
      <c r="M178" s="129" t="n"/>
      <c r="N178" s="128" t="n">
        <v>2967172.16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294167.15</v>
      </c>
      <c r="M179" s="134" t="n"/>
      <c r="N179" s="123" t="n">
        <v>17268376.02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10492.05228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951.09108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294167.15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294167.15</v>
      </c>
      <c r="M185" s="129" t="n"/>
      <c r="N185" s="128" t="n">
        <v>17268376.02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162142.06</v>
      </c>
      <c r="M187" s="129" t="n"/>
      <c r="N187" s="128" t="n">
        <v>7860269.18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88717.81</v>
      </c>
      <c r="M189" s="129" t="n"/>
      <c r="N189" s="128" t="n">
        <v>6322031.14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73424.25</v>
      </c>
      <c r="M190" s="129" t="n"/>
      <c r="N190" s="128" t="n">
        <v>1538238.04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73424.25</v>
      </c>
      <c r="M191" s="129" t="n"/>
      <c r="N191" s="128" t="n">
        <v>1538238.04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12839.94</v>
      </c>
      <c r="M192" s="129" t="n"/>
      <c r="N192" s="128" t="n">
        <v>914974.13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101557.75</v>
      </c>
      <c r="M193" s="129" t="n"/>
      <c r="N193" s="128" t="n">
        <v>7237005.27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90386.41</v>
      </c>
      <c r="M194" s="129" t="n"/>
      <c r="N194" s="128" t="n">
        <v>6440934.68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41638.68</v>
      </c>
      <c r="M195" s="129" t="n"/>
      <c r="N195" s="128" t="n">
        <v>2967172.16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294167.15</v>
      </c>
      <c r="M196" s="124" t="n"/>
      <c r="N196" s="123" t="n">
        <v>17268376.02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162142.06</v>
      </c>
      <c r="M197" s="129" t="n"/>
      <c r="N197" s="128" t="n">
        <v>7860269.18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88717.81</v>
      </c>
      <c r="M199" s="129" t="n"/>
      <c r="N199" s="128" t="n">
        <v>6322031.14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73424.25</v>
      </c>
      <c r="M200" s="129" t="n"/>
      <c r="N200" s="128" t="n">
        <v>1538238.04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73424.25</v>
      </c>
      <c r="M201" s="129" t="n"/>
      <c r="N201" s="128" t="n">
        <v>1538238.04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12839.94</v>
      </c>
      <c r="M202" s="129" t="n"/>
      <c r="N202" s="128" t="n">
        <v>914974.13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101557.75</v>
      </c>
      <c r="M203" s="129" t="n"/>
      <c r="N203" s="128" t="n">
        <v>7237005.27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90386.41</v>
      </c>
      <c r="M204" s="129" t="n"/>
      <c r="N204" s="128" t="n">
        <v>6440934.68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41638.68</v>
      </c>
      <c r="M205" s="129" t="n"/>
      <c r="N205" s="128" t="n">
        <v>2967172.16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10492.05228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951.09108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8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02-30-06</t>
        </is>
      </c>
    </row>
    <row r="25" ht="19.35" customHeight="1">
      <c r="A25" s="55" t="inlineStr">
        <is>
          <t>30 ВЛ 220 Амурская-Благовещенская №2. Свободненское уч. л-во Свободненского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734.33</v>
      </c>
      <c r="M31" s="64" t="n">
        <v>10.3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1688.96</v>
      </c>
      <c r="E32" s="71" t="inlineStr">
        <is>
          <t>(</t>
        </is>
      </c>
      <c r="F32" s="70" t="n">
        <v>23.7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1229.71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1688.96</v>
      </c>
      <c r="E34" s="71" t="inlineStr">
        <is>
          <t>(</t>
        </is>
      </c>
      <c r="F34" s="77" t="n">
        <v>23.7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33-44,46-60,66-95,131-178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34.1</v>
      </c>
      <c r="H44" s="94" t="n">
        <v>1</v>
      </c>
      <c r="I44" s="280" t="n">
        <v>34.1</v>
      </c>
      <c r="J44" s="93" t="n"/>
      <c r="K44" s="93" t="n"/>
      <c r="L44" s="93" t="n"/>
      <c r="M44" s="93" t="n"/>
      <c r="N44" s="93" t="n"/>
    </row>
    <row r="45" ht="24.6" customHeight="1">
      <c r="A45" s="95" t="n"/>
      <c r="B45" s="96" t="inlineStr">
        <is>
          <t>Прил.1.12 п.3.213</t>
        </is>
      </c>
      <c r="C45" s="97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5" t="n"/>
      <c r="B46" s="96" t="inlineStr">
        <is>
          <t>1</t>
        </is>
      </c>
      <c r="C46" s="97" t="inlineStr">
        <is>
          <t>ОТ</t>
        </is>
      </c>
      <c r="D46" s="271" t="n"/>
      <c r="E46" s="272" t="n"/>
      <c r="F46" s="98" t="n"/>
      <c r="G46" s="98" t="n"/>
      <c r="H46" s="98" t="n"/>
      <c r="I46" s="99" t="n"/>
      <c r="J46" s="100" t="n">
        <v>112.29</v>
      </c>
      <c r="K46" s="148" t="n">
        <v>0.96</v>
      </c>
      <c r="L46" s="102" t="n">
        <v>3675.93</v>
      </c>
      <c r="M46" s="100" t="n">
        <v>71.26000000000001</v>
      </c>
      <c r="N46" s="102" t="n">
        <v>261946.77</v>
      </c>
    </row>
    <row r="47" ht="19.35" customHeight="1">
      <c r="A47" s="95" t="n"/>
      <c r="B47" s="103" t="n"/>
      <c r="C47" s="97" t="inlineStr">
        <is>
          <t>ЗТ</t>
        </is>
      </c>
      <c r="D47" s="271" t="n"/>
      <c r="E47" s="272" t="n"/>
      <c r="F47" s="104" t="inlineStr">
        <is>
          <t>чел.-ч</t>
        </is>
      </c>
      <c r="G47" s="276" t="n">
        <v>13.4</v>
      </c>
      <c r="H47" s="148" t="n">
        <v>0.96</v>
      </c>
      <c r="I47" s="277" t="n">
        <v>438.6624</v>
      </c>
      <c r="J47" s="99" t="n"/>
      <c r="K47" s="99" t="n"/>
      <c r="L47" s="99" t="n"/>
      <c r="M47" s="99" t="n"/>
      <c r="N47" s="99" t="n"/>
    </row>
    <row r="48" ht="19.35" customHeight="1">
      <c r="A48" s="95" t="n"/>
      <c r="B48" s="103" t="n"/>
      <c r="C48" s="97" t="inlineStr">
        <is>
          <t>Итого по расценке</t>
        </is>
      </c>
      <c r="D48" s="271" t="n"/>
      <c r="E48" s="272" t="n"/>
      <c r="F48" s="98" t="n"/>
      <c r="G48" s="106" t="n"/>
      <c r="H48" s="106" t="n"/>
      <c r="I48" s="99" t="n"/>
      <c r="J48" s="100" t="n">
        <v>112.29</v>
      </c>
      <c r="K48" s="99" t="n"/>
      <c r="L48" s="102" t="n">
        <v>3675.93</v>
      </c>
      <c r="M48" s="99" t="n"/>
      <c r="N48" s="107" t="n"/>
    </row>
    <row r="49" ht="19.35" customHeight="1">
      <c r="A49" s="95" t="n"/>
      <c r="B49" s="108" t="n"/>
      <c r="C49" s="97" t="inlineStr">
        <is>
          <t>ФОТ</t>
        </is>
      </c>
      <c r="D49" s="271" t="n"/>
      <c r="E49" s="272" t="n"/>
      <c r="F49" s="98" t="n"/>
      <c r="G49" s="106" t="n"/>
      <c r="H49" s="106" t="n"/>
      <c r="I49" s="99" t="n"/>
      <c r="J49" s="99" t="n"/>
      <c r="K49" s="99" t="n"/>
      <c r="L49" s="102" t="n">
        <v>3675.93</v>
      </c>
      <c r="M49" s="99" t="n"/>
      <c r="N49" s="102" t="n">
        <v>261946.77</v>
      </c>
    </row>
    <row r="50" ht="42" customHeight="1">
      <c r="A50" s="95" t="n"/>
      <c r="B50" s="109" t="inlineStr">
        <is>
          <t>Пр/812-001.4-1</t>
        </is>
      </c>
      <c r="C50" s="97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89</v>
      </c>
      <c r="H50" s="111" t="n"/>
      <c r="I50" s="110" t="n">
        <v>89</v>
      </c>
      <c r="J50" s="99" t="n"/>
      <c r="K50" s="99" t="n"/>
      <c r="L50" s="102" t="n">
        <v>3271.58</v>
      </c>
      <c r="M50" s="99" t="n"/>
      <c r="N50" s="112" t="n">
        <v>233132.63</v>
      </c>
    </row>
    <row r="51" ht="42" customHeight="1">
      <c r="A51" s="95" t="n"/>
      <c r="B51" s="109" t="inlineStr">
        <is>
          <t>Пр/774-001.4</t>
        </is>
      </c>
      <c r="C51" s="97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4" t="inlineStr">
        <is>
          <t>%</t>
        </is>
      </c>
      <c r="G51" s="110" t="n">
        <v>41</v>
      </c>
      <c r="H51" s="111" t="n"/>
      <c r="I51" s="110" t="n">
        <v>41</v>
      </c>
      <c r="J51" s="99" t="n"/>
      <c r="K51" s="99" t="n"/>
      <c r="L51" s="102" t="n">
        <v>1507.13</v>
      </c>
      <c r="M51" s="99" t="n"/>
      <c r="N51" s="102" t="n">
        <v>107398.18</v>
      </c>
    </row>
    <row r="52" ht="19.35" customHeight="1">
      <c r="A52" s="95" t="n"/>
      <c r="B52" s="108" t="n"/>
      <c r="C52" s="87" t="inlineStr">
        <is>
          <t>Всего по позиции</t>
        </is>
      </c>
      <c r="D52" s="271" t="n"/>
      <c r="E52" s="272" t="n"/>
      <c r="F52" s="99" t="n"/>
      <c r="G52" s="106" t="n"/>
      <c r="H52" s="106" t="n"/>
      <c r="I52" s="113" t="n"/>
      <c r="J52" s="113" t="n"/>
      <c r="K52" s="113" t="n"/>
      <c r="L52" s="114" t="n">
        <v>8454.639999999999</v>
      </c>
      <c r="M52" s="113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15.98</v>
      </c>
      <c r="H53" s="94" t="n">
        <v>1</v>
      </c>
      <c r="I53" s="115" t="n">
        <v>15.98</v>
      </c>
      <c r="J53" s="93" t="n"/>
      <c r="K53" s="93" t="n"/>
      <c r="L53" s="93" t="n"/>
      <c r="M53" s="93" t="n"/>
      <c r="N53" s="93" t="n"/>
    </row>
    <row r="54" ht="24.6" customHeight="1">
      <c r="A54" s="95" t="n"/>
      <c r="B54" s="96" t="inlineStr">
        <is>
          <t>Прил.1.12 п.3.213</t>
        </is>
      </c>
      <c r="C54" s="97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5" t="n"/>
      <c r="B55" s="96" t="inlineStr">
        <is>
          <t>1</t>
        </is>
      </c>
      <c r="C55" s="97" t="inlineStr">
        <is>
          <t>ОТ</t>
        </is>
      </c>
      <c r="D55" s="271" t="n"/>
      <c r="E55" s="272" t="n"/>
      <c r="F55" s="98" t="n"/>
      <c r="G55" s="98" t="n"/>
      <c r="H55" s="98" t="n"/>
      <c r="I55" s="99" t="n"/>
      <c r="J55" s="100" t="n">
        <v>323.47</v>
      </c>
      <c r="K55" s="148" t="n">
        <v>0.96</v>
      </c>
      <c r="L55" s="102" t="n">
        <v>4962.29</v>
      </c>
      <c r="M55" s="100" t="n">
        <v>71.26000000000001</v>
      </c>
      <c r="N55" s="102" t="n">
        <v>353612.79</v>
      </c>
    </row>
    <row r="56" ht="19.35" customHeight="1">
      <c r="A56" s="95" t="n"/>
      <c r="B56" s="103" t="n"/>
      <c r="C56" s="97" t="inlineStr">
        <is>
          <t>ЗТ</t>
        </is>
      </c>
      <c r="D56" s="271" t="n"/>
      <c r="E56" s="272" t="n"/>
      <c r="F56" s="104" t="inlineStr">
        <is>
          <t>чел.-ч</t>
        </is>
      </c>
      <c r="G56" s="276" t="n">
        <v>38.6</v>
      </c>
      <c r="H56" s="148" t="n">
        <v>0.96</v>
      </c>
      <c r="I56" s="275" t="n">
        <v>592.15488</v>
      </c>
      <c r="J56" s="99" t="n"/>
      <c r="K56" s="99" t="n"/>
      <c r="L56" s="99" t="n"/>
      <c r="M56" s="99" t="n"/>
      <c r="N56" s="99" t="n"/>
    </row>
    <row r="57" ht="19.35" customHeight="1">
      <c r="A57" s="95" t="n"/>
      <c r="B57" s="103" t="n"/>
      <c r="C57" s="97" t="inlineStr">
        <is>
          <t>Итого по расценке</t>
        </is>
      </c>
      <c r="D57" s="271" t="n"/>
      <c r="E57" s="272" t="n"/>
      <c r="F57" s="98" t="n"/>
      <c r="G57" s="106" t="n"/>
      <c r="H57" s="106" t="n"/>
      <c r="I57" s="99" t="n"/>
      <c r="J57" s="100" t="n">
        <v>323.47</v>
      </c>
      <c r="K57" s="99" t="n"/>
      <c r="L57" s="102" t="n">
        <v>4962.29</v>
      </c>
      <c r="M57" s="99" t="n"/>
      <c r="N57" s="107" t="n"/>
    </row>
    <row r="58" ht="19.35" customHeight="1">
      <c r="A58" s="95" t="n"/>
      <c r="B58" s="108" t="n"/>
      <c r="C58" s="97" t="inlineStr">
        <is>
          <t>ФОТ</t>
        </is>
      </c>
      <c r="D58" s="271" t="n"/>
      <c r="E58" s="272" t="n"/>
      <c r="F58" s="98" t="n"/>
      <c r="G58" s="106" t="n"/>
      <c r="H58" s="106" t="n"/>
      <c r="I58" s="99" t="n"/>
      <c r="J58" s="99" t="n"/>
      <c r="K58" s="99" t="n"/>
      <c r="L58" s="102" t="n">
        <v>4962.29</v>
      </c>
      <c r="M58" s="99" t="n"/>
      <c r="N58" s="102" t="n">
        <v>353612.79</v>
      </c>
    </row>
    <row r="59" ht="42" customHeight="1">
      <c r="A59" s="95" t="n"/>
      <c r="B59" s="109" t="inlineStr">
        <is>
          <t>Пр/812-001.4-1</t>
        </is>
      </c>
      <c r="C59" s="97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89</v>
      </c>
      <c r="H59" s="111" t="n"/>
      <c r="I59" s="110" t="n">
        <v>89</v>
      </c>
      <c r="J59" s="99" t="n"/>
      <c r="K59" s="99" t="n"/>
      <c r="L59" s="102" t="n">
        <v>4416.44</v>
      </c>
      <c r="M59" s="99" t="n"/>
      <c r="N59" s="112" t="n">
        <v>314715.38</v>
      </c>
    </row>
    <row r="60" ht="42" customHeight="1">
      <c r="A60" s="95" t="n"/>
      <c r="B60" s="109" t="inlineStr">
        <is>
          <t>Пр/774-001.4</t>
        </is>
      </c>
      <c r="C60" s="97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4" t="inlineStr">
        <is>
          <t>%</t>
        </is>
      </c>
      <c r="G60" s="110" t="n">
        <v>41</v>
      </c>
      <c r="H60" s="111" t="n"/>
      <c r="I60" s="110" t="n">
        <v>41</v>
      </c>
      <c r="J60" s="99" t="n"/>
      <c r="K60" s="99" t="n"/>
      <c r="L60" s="102" t="n">
        <v>2034.54</v>
      </c>
      <c r="M60" s="99" t="n"/>
      <c r="N60" s="102" t="n">
        <v>144981.24</v>
      </c>
    </row>
    <row r="61" ht="19.35" customHeight="1">
      <c r="A61" s="95" t="n"/>
      <c r="B61" s="108" t="n"/>
      <c r="C61" s="87" t="inlineStr">
        <is>
          <t>Всего по позиции</t>
        </is>
      </c>
      <c r="D61" s="271" t="n"/>
      <c r="E61" s="272" t="n"/>
      <c r="F61" s="99" t="n"/>
      <c r="G61" s="106" t="n"/>
      <c r="H61" s="106" t="n"/>
      <c r="I61" s="113" t="n"/>
      <c r="J61" s="113" t="n"/>
      <c r="K61" s="113" t="n"/>
      <c r="L61" s="114" t="n">
        <v>11413.27</v>
      </c>
      <c r="M61" s="113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3.17</v>
      </c>
      <c r="H62" s="94" t="n">
        <v>1</v>
      </c>
      <c r="I62" s="115" t="n">
        <v>3.17</v>
      </c>
      <c r="J62" s="93" t="n"/>
      <c r="K62" s="93" t="n"/>
      <c r="L62" s="93" t="n"/>
      <c r="M62" s="93" t="n"/>
      <c r="N62" s="93" t="n"/>
    </row>
    <row r="63" ht="24.6" customHeight="1">
      <c r="A63" s="95" t="n"/>
      <c r="B63" s="96" t="inlineStr">
        <is>
          <t>Прил.1.12 п.3.213</t>
        </is>
      </c>
      <c r="C63" s="97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5" t="n"/>
      <c r="B64" s="96" t="inlineStr">
        <is>
          <t>1</t>
        </is>
      </c>
      <c r="C64" s="97" t="inlineStr">
        <is>
          <t>ОТ</t>
        </is>
      </c>
      <c r="D64" s="271" t="n"/>
      <c r="E64" s="272" t="n"/>
      <c r="F64" s="98" t="n"/>
      <c r="G64" s="98" t="n"/>
      <c r="H64" s="98" t="n"/>
      <c r="I64" s="99" t="n"/>
      <c r="J64" s="100" t="n">
        <v>406.43</v>
      </c>
      <c r="K64" s="148" t="n">
        <v>0.96</v>
      </c>
      <c r="L64" s="102" t="n">
        <v>1236.85</v>
      </c>
      <c r="M64" s="100" t="n">
        <v>71.26000000000001</v>
      </c>
      <c r="N64" s="102" t="n">
        <v>88137.92999999999</v>
      </c>
    </row>
    <row r="65" ht="19.35" customHeight="1">
      <c r="A65" s="95" t="n"/>
      <c r="B65" s="103" t="n"/>
      <c r="C65" s="97" t="inlineStr">
        <is>
          <t>ЗТ</t>
        </is>
      </c>
      <c r="D65" s="271" t="n"/>
      <c r="E65" s="272" t="n"/>
      <c r="F65" s="104" t="inlineStr">
        <is>
          <t>чел.-ч</t>
        </is>
      </c>
      <c r="G65" s="276" t="n">
        <v>48.5</v>
      </c>
      <c r="H65" s="148" t="n">
        <v>0.96</v>
      </c>
      <c r="I65" s="277" t="n">
        <v>147.5952</v>
      </c>
      <c r="J65" s="99" t="n"/>
      <c r="K65" s="99" t="n"/>
      <c r="L65" s="99" t="n"/>
      <c r="M65" s="99" t="n"/>
      <c r="N65" s="99" t="n"/>
    </row>
    <row r="66" ht="19.35" customHeight="1">
      <c r="A66" s="95" t="n"/>
      <c r="B66" s="103" t="n"/>
      <c r="C66" s="97" t="inlineStr">
        <is>
          <t>Итого по расценке</t>
        </is>
      </c>
      <c r="D66" s="271" t="n"/>
      <c r="E66" s="272" t="n"/>
      <c r="F66" s="98" t="n"/>
      <c r="G66" s="106" t="n"/>
      <c r="H66" s="106" t="n"/>
      <c r="I66" s="99" t="n"/>
      <c r="J66" s="100" t="n">
        <v>406.43</v>
      </c>
      <c r="K66" s="99" t="n"/>
      <c r="L66" s="102" t="n">
        <v>1236.85</v>
      </c>
      <c r="M66" s="99" t="n"/>
      <c r="N66" s="107" t="n"/>
    </row>
    <row r="67" ht="19.35" customHeight="1">
      <c r="A67" s="95" t="n"/>
      <c r="B67" s="108" t="n"/>
      <c r="C67" s="97" t="inlineStr">
        <is>
          <t>ФОТ</t>
        </is>
      </c>
      <c r="D67" s="271" t="n"/>
      <c r="E67" s="272" t="n"/>
      <c r="F67" s="98" t="n"/>
      <c r="G67" s="106" t="n"/>
      <c r="H67" s="106" t="n"/>
      <c r="I67" s="99" t="n"/>
      <c r="J67" s="99" t="n"/>
      <c r="K67" s="99" t="n"/>
      <c r="L67" s="102" t="n">
        <v>1236.85</v>
      </c>
      <c r="M67" s="99" t="n"/>
      <c r="N67" s="102" t="n">
        <v>88137.92999999999</v>
      </c>
    </row>
    <row r="68" ht="42" customHeight="1">
      <c r="A68" s="95" t="n"/>
      <c r="B68" s="109" t="inlineStr">
        <is>
          <t>Пр/812-001.4-1</t>
        </is>
      </c>
      <c r="C68" s="97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4" t="inlineStr">
        <is>
          <t>%</t>
        </is>
      </c>
      <c r="G68" s="110" t="n">
        <v>89</v>
      </c>
      <c r="H68" s="111" t="n"/>
      <c r="I68" s="110" t="n">
        <v>89</v>
      </c>
      <c r="J68" s="99" t="n"/>
      <c r="K68" s="99" t="n"/>
      <c r="L68" s="102" t="n">
        <v>1100.8</v>
      </c>
      <c r="M68" s="99" t="n"/>
      <c r="N68" s="112" t="n">
        <v>78442.75999999999</v>
      </c>
    </row>
    <row r="69" ht="42" customHeight="1">
      <c r="A69" s="95" t="n"/>
      <c r="B69" s="109" t="inlineStr">
        <is>
          <t>Пр/774-001.4</t>
        </is>
      </c>
      <c r="C69" s="97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4" t="inlineStr">
        <is>
          <t>%</t>
        </is>
      </c>
      <c r="G69" s="110" t="n">
        <v>41</v>
      </c>
      <c r="H69" s="111" t="n"/>
      <c r="I69" s="110" t="n">
        <v>41</v>
      </c>
      <c r="J69" s="99" t="n"/>
      <c r="K69" s="99" t="n"/>
      <c r="L69" s="100" t="n">
        <v>507.11</v>
      </c>
      <c r="M69" s="99" t="n"/>
      <c r="N69" s="102" t="n">
        <v>36136.55</v>
      </c>
    </row>
    <row r="70" ht="19.35" customHeight="1">
      <c r="A70" s="95" t="n"/>
      <c r="B70" s="108" t="n"/>
      <c r="C70" s="87" t="inlineStr">
        <is>
          <t>Всего по позиции</t>
        </is>
      </c>
      <c r="D70" s="271" t="n"/>
      <c r="E70" s="272" t="n"/>
      <c r="F70" s="99" t="n"/>
      <c r="G70" s="106" t="n"/>
      <c r="H70" s="106" t="n"/>
      <c r="I70" s="113" t="n"/>
      <c r="J70" s="113" t="n"/>
      <c r="K70" s="113" t="n"/>
      <c r="L70" s="114" t="n">
        <v>2844.76</v>
      </c>
      <c r="M70" s="113" t="n"/>
      <c r="N70" s="93" t="n"/>
    </row>
    <row r="71" ht="55.35" customHeight="1">
      <c r="A71" s="87" t="inlineStr">
        <is>
          <t>4</t>
        </is>
      </c>
      <c r="B71" s="90" t="inlineStr">
        <is>
          <t>ФЕР01-02-101-09</t>
        </is>
      </c>
      <c r="C71" s="91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2" t="inlineStr">
        <is>
          <t>100 деревьев</t>
        </is>
      </c>
      <c r="G71" s="93" t="n">
        <v>1.29</v>
      </c>
      <c r="H71" s="94" t="n">
        <v>1</v>
      </c>
      <c r="I71" s="115" t="n">
        <v>1.29</v>
      </c>
      <c r="J71" s="93" t="n"/>
      <c r="K71" s="93" t="n"/>
      <c r="L71" s="93" t="n"/>
      <c r="M71" s="93" t="n"/>
      <c r="N71" s="93" t="n"/>
    </row>
    <row r="72" ht="24.6" customHeight="1">
      <c r="A72" s="95" t="n"/>
      <c r="B72" s="96" t="inlineStr">
        <is>
          <t>Прил.1.12 п.3.213</t>
        </is>
      </c>
      <c r="C72" s="97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5" t="n"/>
      <c r="B73" s="96" t="inlineStr">
        <is>
          <t>1</t>
        </is>
      </c>
      <c r="C73" s="97" t="inlineStr">
        <is>
          <t>ОТ</t>
        </is>
      </c>
      <c r="D73" s="271" t="n"/>
      <c r="E73" s="272" t="n"/>
      <c r="F73" s="98" t="n"/>
      <c r="G73" s="98" t="n"/>
      <c r="H73" s="98" t="n"/>
      <c r="I73" s="99" t="n"/>
      <c r="J73" s="100" t="n">
        <v>131.57</v>
      </c>
      <c r="K73" s="148" t="n">
        <v>0.96</v>
      </c>
      <c r="L73" s="100" t="n">
        <v>162.94</v>
      </c>
      <c r="M73" s="100" t="n">
        <v>71.26000000000001</v>
      </c>
      <c r="N73" s="102" t="n">
        <v>11611.1</v>
      </c>
    </row>
    <row r="74" ht="19.35" customHeight="1">
      <c r="A74" s="95" t="n"/>
      <c r="B74" s="103" t="n"/>
      <c r="C74" s="97" t="inlineStr">
        <is>
          <t>ЗТ</t>
        </is>
      </c>
      <c r="D74" s="271" t="n"/>
      <c r="E74" s="272" t="n"/>
      <c r="F74" s="104" t="inlineStr">
        <is>
          <t>чел.-ч</t>
        </is>
      </c>
      <c r="G74" s="276" t="n">
        <v>15.7</v>
      </c>
      <c r="H74" s="148" t="n">
        <v>0.96</v>
      </c>
      <c r="I74" s="275" t="n">
        <v>19.44288</v>
      </c>
      <c r="J74" s="99" t="n"/>
      <c r="K74" s="99" t="n"/>
      <c r="L74" s="99" t="n"/>
      <c r="M74" s="99" t="n"/>
      <c r="N74" s="99" t="n"/>
    </row>
    <row r="75" ht="19.35" customHeight="1">
      <c r="A75" s="95" t="n"/>
      <c r="B75" s="103" t="n"/>
      <c r="C75" s="97" t="inlineStr">
        <is>
          <t>Итого по расценке</t>
        </is>
      </c>
      <c r="D75" s="271" t="n"/>
      <c r="E75" s="272" t="n"/>
      <c r="F75" s="98" t="n"/>
      <c r="G75" s="106" t="n"/>
      <c r="H75" s="106" t="n"/>
      <c r="I75" s="99" t="n"/>
      <c r="J75" s="100" t="n">
        <v>131.57</v>
      </c>
      <c r="K75" s="99" t="n"/>
      <c r="L75" s="100" t="n">
        <v>162.94</v>
      </c>
      <c r="M75" s="99" t="n"/>
      <c r="N75" s="107" t="n"/>
    </row>
    <row r="76" ht="19.35" customHeight="1">
      <c r="A76" s="95" t="n"/>
      <c r="B76" s="108" t="n"/>
      <c r="C76" s="97" t="inlineStr">
        <is>
          <t>ФОТ</t>
        </is>
      </c>
      <c r="D76" s="271" t="n"/>
      <c r="E76" s="272" t="n"/>
      <c r="F76" s="98" t="n"/>
      <c r="G76" s="106" t="n"/>
      <c r="H76" s="106" t="n"/>
      <c r="I76" s="99" t="n"/>
      <c r="J76" s="99" t="n"/>
      <c r="K76" s="99" t="n"/>
      <c r="L76" s="100" t="n">
        <v>162.94</v>
      </c>
      <c r="M76" s="99" t="n"/>
      <c r="N76" s="102" t="n">
        <v>11611.1</v>
      </c>
    </row>
    <row r="77" ht="42" customHeight="1">
      <c r="A77" s="95" t="n"/>
      <c r="B77" s="109" t="inlineStr">
        <is>
          <t>Пр/812-001.4-1</t>
        </is>
      </c>
      <c r="C77" s="97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4" t="inlineStr">
        <is>
          <t>%</t>
        </is>
      </c>
      <c r="G77" s="110" t="n">
        <v>89</v>
      </c>
      <c r="H77" s="111" t="n"/>
      <c r="I77" s="110" t="n">
        <v>89</v>
      </c>
      <c r="J77" s="99" t="n"/>
      <c r="K77" s="99" t="n"/>
      <c r="L77" s="100" t="n">
        <v>145.02</v>
      </c>
      <c r="M77" s="99" t="n"/>
      <c r="N77" s="112" t="n">
        <v>10333.88</v>
      </c>
    </row>
    <row r="78" ht="42" customHeight="1">
      <c r="A78" s="95" t="n"/>
      <c r="B78" s="109" t="inlineStr">
        <is>
          <t>Пр/774-001.4</t>
        </is>
      </c>
      <c r="C78" s="97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4" t="inlineStr">
        <is>
          <t>%</t>
        </is>
      </c>
      <c r="G78" s="110" t="n">
        <v>41</v>
      </c>
      <c r="H78" s="111" t="n"/>
      <c r="I78" s="110" t="n">
        <v>41</v>
      </c>
      <c r="J78" s="99" t="n"/>
      <c r="K78" s="99" t="n"/>
      <c r="L78" s="100" t="n">
        <v>66.81</v>
      </c>
      <c r="M78" s="99" t="n"/>
      <c r="N78" s="102" t="n">
        <v>4760.55</v>
      </c>
    </row>
    <row r="79" ht="19.35" customHeight="1">
      <c r="A79" s="95" t="n"/>
      <c r="B79" s="108" t="n"/>
      <c r="C79" s="87" t="inlineStr">
        <is>
          <t>Всего по позиции</t>
        </is>
      </c>
      <c r="D79" s="271" t="n"/>
      <c r="E79" s="272" t="n"/>
      <c r="F79" s="99" t="n"/>
      <c r="G79" s="106" t="n"/>
      <c r="H79" s="106" t="n"/>
      <c r="I79" s="113" t="n"/>
      <c r="J79" s="113" t="n"/>
      <c r="K79" s="113" t="n"/>
      <c r="L79" s="115" t="n">
        <v>374.77</v>
      </c>
      <c r="M79" s="113" t="n"/>
      <c r="N79" s="93" t="n"/>
    </row>
    <row r="80" ht="55.35" customHeight="1">
      <c r="A80" s="87" t="inlineStr">
        <is>
          <t>5</t>
        </is>
      </c>
      <c r="B80" s="90" t="inlineStr">
        <is>
          <t>ФЕР01-02-101-12</t>
        </is>
      </c>
      <c r="C80" s="91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2" t="inlineStr">
        <is>
          <t>100 деревьев</t>
        </is>
      </c>
      <c r="G80" s="93" t="n">
        <v>0.62</v>
      </c>
      <c r="H80" s="94" t="n">
        <v>1</v>
      </c>
      <c r="I80" s="115" t="n">
        <v>0.62</v>
      </c>
      <c r="J80" s="93" t="n"/>
      <c r="K80" s="93" t="n"/>
      <c r="L80" s="93" t="n"/>
      <c r="M80" s="93" t="n"/>
      <c r="N80" s="93" t="n"/>
    </row>
    <row r="81" ht="24.6" customHeight="1">
      <c r="A81" s="95" t="n"/>
      <c r="B81" s="96" t="inlineStr">
        <is>
          <t>Прил.1.12 п.3.213</t>
        </is>
      </c>
      <c r="C81" s="97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5" t="n"/>
      <c r="B82" s="96" t="inlineStr">
        <is>
          <t>1</t>
        </is>
      </c>
      <c r="C82" s="97" t="inlineStr">
        <is>
          <t>ОТ</t>
        </is>
      </c>
      <c r="D82" s="271" t="n"/>
      <c r="E82" s="272" t="n"/>
      <c r="F82" s="98" t="n"/>
      <c r="G82" s="98" t="n"/>
      <c r="H82" s="98" t="n"/>
      <c r="I82" s="99" t="n"/>
      <c r="J82" s="100" t="n">
        <v>384.64</v>
      </c>
      <c r="K82" s="148" t="n">
        <v>0.96</v>
      </c>
      <c r="L82" s="100" t="n">
        <v>228.94</v>
      </c>
      <c r="M82" s="100" t="n">
        <v>71.26000000000001</v>
      </c>
      <c r="N82" s="102" t="n">
        <v>16314.26</v>
      </c>
    </row>
    <row r="83" ht="19.35" customHeight="1">
      <c r="A83" s="95" t="n"/>
      <c r="B83" s="103" t="n"/>
      <c r="C83" s="97" t="inlineStr">
        <is>
          <t>ЗТ</t>
        </is>
      </c>
      <c r="D83" s="271" t="n"/>
      <c r="E83" s="272" t="n"/>
      <c r="F83" s="104" t="inlineStr">
        <is>
          <t>чел.-ч</t>
        </is>
      </c>
      <c r="G83" s="276" t="n">
        <v>45.9</v>
      </c>
      <c r="H83" s="148" t="n">
        <v>0.96</v>
      </c>
      <c r="I83" s="275" t="n">
        <v>27.31968</v>
      </c>
      <c r="J83" s="99" t="n"/>
      <c r="K83" s="99" t="n"/>
      <c r="L83" s="99" t="n"/>
      <c r="M83" s="99" t="n"/>
      <c r="N83" s="99" t="n"/>
    </row>
    <row r="84" ht="19.35" customHeight="1">
      <c r="A84" s="95" t="n"/>
      <c r="B84" s="103" t="n"/>
      <c r="C84" s="97" t="inlineStr">
        <is>
          <t>Итого по расценке</t>
        </is>
      </c>
      <c r="D84" s="271" t="n"/>
      <c r="E84" s="272" t="n"/>
      <c r="F84" s="98" t="n"/>
      <c r="G84" s="106" t="n"/>
      <c r="H84" s="106" t="n"/>
      <c r="I84" s="99" t="n"/>
      <c r="J84" s="100" t="n">
        <v>384.64</v>
      </c>
      <c r="K84" s="99" t="n"/>
      <c r="L84" s="100" t="n">
        <v>228.94</v>
      </c>
      <c r="M84" s="99" t="n"/>
      <c r="N84" s="107" t="n"/>
    </row>
    <row r="85" ht="19.35" customHeight="1">
      <c r="A85" s="95" t="n"/>
      <c r="B85" s="108" t="n"/>
      <c r="C85" s="97" t="inlineStr">
        <is>
          <t>ФОТ</t>
        </is>
      </c>
      <c r="D85" s="271" t="n"/>
      <c r="E85" s="272" t="n"/>
      <c r="F85" s="98" t="n"/>
      <c r="G85" s="106" t="n"/>
      <c r="H85" s="106" t="n"/>
      <c r="I85" s="99" t="n"/>
      <c r="J85" s="99" t="n"/>
      <c r="K85" s="99" t="n"/>
      <c r="L85" s="100" t="n">
        <v>228.94</v>
      </c>
      <c r="M85" s="99" t="n"/>
      <c r="N85" s="102" t="n">
        <v>16314.26</v>
      </c>
    </row>
    <row r="86" ht="42" customHeight="1">
      <c r="A86" s="95" t="n"/>
      <c r="B86" s="109" t="inlineStr">
        <is>
          <t>Пр/812-001.4-1</t>
        </is>
      </c>
      <c r="C86" s="97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4" t="inlineStr">
        <is>
          <t>%</t>
        </is>
      </c>
      <c r="G86" s="110" t="n">
        <v>89</v>
      </c>
      <c r="H86" s="111" t="n"/>
      <c r="I86" s="110" t="n">
        <v>89</v>
      </c>
      <c r="J86" s="99" t="n"/>
      <c r="K86" s="99" t="n"/>
      <c r="L86" s="100" t="n">
        <v>203.76</v>
      </c>
      <c r="M86" s="99" t="n"/>
      <c r="N86" s="112" t="n">
        <v>14519.69</v>
      </c>
    </row>
    <row r="87" ht="42" customHeight="1">
      <c r="A87" s="95" t="n"/>
      <c r="B87" s="109" t="inlineStr">
        <is>
          <t>Пр/774-001.4</t>
        </is>
      </c>
      <c r="C87" s="97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4" t="inlineStr">
        <is>
          <t>%</t>
        </is>
      </c>
      <c r="G87" s="110" t="n">
        <v>41</v>
      </c>
      <c r="H87" s="111" t="n"/>
      <c r="I87" s="110" t="n">
        <v>41</v>
      </c>
      <c r="J87" s="99" t="n"/>
      <c r="K87" s="99" t="n"/>
      <c r="L87" s="100" t="n">
        <v>93.87</v>
      </c>
      <c r="M87" s="99" t="n"/>
      <c r="N87" s="102" t="n">
        <v>6688.85</v>
      </c>
    </row>
    <row r="88" ht="19.35" customHeight="1">
      <c r="A88" s="95" t="n"/>
      <c r="B88" s="108" t="n"/>
      <c r="C88" s="87" t="inlineStr">
        <is>
          <t>Всего по позиции</t>
        </is>
      </c>
      <c r="D88" s="271" t="n"/>
      <c r="E88" s="272" t="n"/>
      <c r="F88" s="99" t="n"/>
      <c r="G88" s="106" t="n"/>
      <c r="H88" s="106" t="n"/>
      <c r="I88" s="113" t="n"/>
      <c r="J88" s="113" t="n"/>
      <c r="K88" s="113" t="n"/>
      <c r="L88" s="115" t="n">
        <v>526.5700000000001</v>
      </c>
      <c r="M88" s="113" t="n"/>
      <c r="N88" s="93" t="n"/>
    </row>
    <row r="89" ht="55.35" customHeight="1">
      <c r="A89" s="87" t="inlineStr">
        <is>
          <t>6</t>
        </is>
      </c>
      <c r="B89" s="90" t="inlineStr">
        <is>
          <t>ФЕР01-02-101-13</t>
        </is>
      </c>
      <c r="C89" s="91" t="inlineStr">
        <is>
          <t>Разделка древесины твердых пород и лиственницы, полученной от валки леса, диаметр стволов: до 32 см</t>
        </is>
      </c>
      <c r="D89" s="271" t="n"/>
      <c r="E89" s="272" t="n"/>
      <c r="F89" s="92" t="inlineStr">
        <is>
          <t>100 деревьев</t>
        </is>
      </c>
      <c r="G89" s="93" t="n">
        <v>0.08</v>
      </c>
      <c r="H89" s="94" t="n">
        <v>1</v>
      </c>
      <c r="I89" s="115" t="n">
        <v>0.08</v>
      </c>
      <c r="J89" s="93" t="n"/>
      <c r="K89" s="93" t="n"/>
      <c r="L89" s="93" t="n"/>
      <c r="M89" s="93" t="n"/>
      <c r="N89" s="93" t="n"/>
    </row>
    <row r="90" ht="24.6" customHeight="1">
      <c r="A90" s="95" t="n"/>
      <c r="B90" s="96" t="inlineStr">
        <is>
          <t>Прил.1.12 п.3.213</t>
        </is>
      </c>
      <c r="C90" s="97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5" t="n"/>
      <c r="B91" s="96" t="inlineStr">
        <is>
          <t>1</t>
        </is>
      </c>
      <c r="C91" s="97" t="inlineStr">
        <is>
          <t>ОТ</t>
        </is>
      </c>
      <c r="D91" s="271" t="n"/>
      <c r="E91" s="272" t="n"/>
      <c r="F91" s="98" t="n"/>
      <c r="G91" s="98" t="n"/>
      <c r="H91" s="98" t="n"/>
      <c r="I91" s="99" t="n"/>
      <c r="J91" s="100" t="n">
        <v>494.42</v>
      </c>
      <c r="K91" s="148" t="n">
        <v>0.96</v>
      </c>
      <c r="L91" s="100" t="n">
        <v>37.97</v>
      </c>
      <c r="M91" s="100" t="n">
        <v>71.26000000000001</v>
      </c>
      <c r="N91" s="102" t="n">
        <v>2705.74</v>
      </c>
    </row>
    <row r="92" ht="19.35" customHeight="1">
      <c r="A92" s="95" t="n"/>
      <c r="B92" s="103" t="n"/>
      <c r="C92" s="97" t="inlineStr">
        <is>
          <t>ЗТ</t>
        </is>
      </c>
      <c r="D92" s="271" t="n"/>
      <c r="E92" s="272" t="n"/>
      <c r="F92" s="104" t="inlineStr">
        <is>
          <t>чел.-ч</t>
        </is>
      </c>
      <c r="G92" s="119" t="n">
        <v>59</v>
      </c>
      <c r="H92" s="148" t="n">
        <v>0.96</v>
      </c>
      <c r="I92" s="277" t="n">
        <v>4.5312</v>
      </c>
      <c r="J92" s="99" t="n"/>
      <c r="K92" s="99" t="n"/>
      <c r="L92" s="99" t="n"/>
      <c r="M92" s="99" t="n"/>
      <c r="N92" s="99" t="n"/>
    </row>
    <row r="93" ht="19.35" customHeight="1">
      <c r="A93" s="95" t="n"/>
      <c r="B93" s="103" t="n"/>
      <c r="C93" s="97" t="inlineStr">
        <is>
          <t>Итого по расценке</t>
        </is>
      </c>
      <c r="D93" s="271" t="n"/>
      <c r="E93" s="272" t="n"/>
      <c r="F93" s="98" t="n"/>
      <c r="G93" s="106" t="n"/>
      <c r="H93" s="106" t="n"/>
      <c r="I93" s="99" t="n"/>
      <c r="J93" s="100" t="n">
        <v>494.42</v>
      </c>
      <c r="K93" s="99" t="n"/>
      <c r="L93" s="100" t="n">
        <v>37.97</v>
      </c>
      <c r="M93" s="99" t="n"/>
      <c r="N93" s="107" t="n"/>
    </row>
    <row r="94" ht="19.35" customHeight="1">
      <c r="A94" s="95" t="n"/>
      <c r="B94" s="108" t="n"/>
      <c r="C94" s="97" t="inlineStr">
        <is>
          <t>ФОТ</t>
        </is>
      </c>
      <c r="D94" s="271" t="n"/>
      <c r="E94" s="272" t="n"/>
      <c r="F94" s="98" t="n"/>
      <c r="G94" s="106" t="n"/>
      <c r="H94" s="106" t="n"/>
      <c r="I94" s="99" t="n"/>
      <c r="J94" s="99" t="n"/>
      <c r="K94" s="99" t="n"/>
      <c r="L94" s="100" t="n">
        <v>37.97</v>
      </c>
      <c r="M94" s="99" t="n"/>
      <c r="N94" s="102" t="n">
        <v>2705.74</v>
      </c>
    </row>
    <row r="95" ht="42" customHeight="1">
      <c r="A95" s="95" t="n"/>
      <c r="B95" s="109" t="inlineStr">
        <is>
          <t>Пр/812-001.4-1</t>
        </is>
      </c>
      <c r="C95" s="97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4" t="inlineStr">
        <is>
          <t>%</t>
        </is>
      </c>
      <c r="G95" s="110" t="n">
        <v>89</v>
      </c>
      <c r="H95" s="111" t="n"/>
      <c r="I95" s="110" t="n">
        <v>89</v>
      </c>
      <c r="J95" s="99" t="n"/>
      <c r="K95" s="99" t="n"/>
      <c r="L95" s="100" t="n">
        <v>33.79</v>
      </c>
      <c r="M95" s="99" t="n"/>
      <c r="N95" s="112" t="n">
        <v>2408.11</v>
      </c>
    </row>
    <row r="96" ht="42" customHeight="1">
      <c r="A96" s="95" t="n"/>
      <c r="B96" s="109" t="inlineStr">
        <is>
          <t>Пр/774-001.4</t>
        </is>
      </c>
      <c r="C96" s="97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4" t="inlineStr">
        <is>
          <t>%</t>
        </is>
      </c>
      <c r="G96" s="110" t="n">
        <v>41</v>
      </c>
      <c r="H96" s="111" t="n"/>
      <c r="I96" s="110" t="n">
        <v>41</v>
      </c>
      <c r="J96" s="99" t="n"/>
      <c r="K96" s="99" t="n"/>
      <c r="L96" s="100" t="n">
        <v>15.57</v>
      </c>
      <c r="M96" s="99" t="n"/>
      <c r="N96" s="102" t="n">
        <v>1109.35</v>
      </c>
    </row>
    <row r="97" ht="19.35" customHeight="1">
      <c r="A97" s="95" t="n"/>
      <c r="B97" s="108" t="n"/>
      <c r="C97" s="87" t="inlineStr">
        <is>
          <t>Всего по позиции</t>
        </is>
      </c>
      <c r="D97" s="271" t="n"/>
      <c r="E97" s="272" t="n"/>
      <c r="F97" s="99" t="n"/>
      <c r="G97" s="106" t="n"/>
      <c r="H97" s="106" t="n"/>
      <c r="I97" s="113" t="n"/>
      <c r="J97" s="113" t="n"/>
      <c r="K97" s="113" t="n"/>
      <c r="L97" s="115" t="n">
        <v>87.33</v>
      </c>
      <c r="M97" s="113" t="n"/>
      <c r="N97" s="93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23701.34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10304.92</v>
      </c>
      <c r="M99" s="129" t="n"/>
      <c r="N99" s="128" t="n">
        <v>734328.59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10304.92</v>
      </c>
      <c r="M101" s="129" t="n"/>
      <c r="N101" s="128" t="n">
        <v>734328.59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10304.92</v>
      </c>
      <c r="M107" s="129" t="n"/>
      <c r="N107" s="128" t="n">
        <v>734328.59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9171.389999999999</v>
      </c>
      <c r="M108" s="129" t="n"/>
      <c r="N108" s="128" t="n">
        <v>653552.45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4225.03</v>
      </c>
      <c r="M109" s="129" t="n"/>
      <c r="N109" s="128" t="n">
        <v>301074.72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23701.34</v>
      </c>
      <c r="M110" s="134" t="n"/>
      <c r="N110" s="123" t="n">
        <v>1688955.76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1229.70624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23701.34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23701.34</v>
      </c>
      <c r="M116" s="129" t="n"/>
      <c r="N116" s="128" t="n">
        <v>1688955.76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10304.92</v>
      </c>
      <c r="M118" s="129" t="n"/>
      <c r="N118" s="128" t="n">
        <v>734328.59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10304.92</v>
      </c>
      <c r="M120" s="129" t="n"/>
      <c r="N120" s="128" t="n">
        <v>734328.59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10304.92</v>
      </c>
      <c r="M124" s="129" t="n"/>
      <c r="N124" s="128" t="n">
        <v>734328.59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9171.389999999999</v>
      </c>
      <c r="M125" s="129" t="n"/>
      <c r="N125" s="128" t="n">
        <v>653552.45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4225.03</v>
      </c>
      <c r="M126" s="129" t="n"/>
      <c r="N126" s="128" t="n">
        <v>301074.72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23701.34</v>
      </c>
      <c r="M127" s="124" t="n"/>
      <c r="N127" s="123" t="n">
        <v>1688955.76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10304.92</v>
      </c>
      <c r="M128" s="129" t="n"/>
      <c r="N128" s="128" t="n">
        <v>734328.59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10304.92</v>
      </c>
      <c r="M130" s="129" t="n"/>
      <c r="N130" s="128" t="n">
        <v>734328.59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10304.92</v>
      </c>
      <c r="M134" s="129" t="n"/>
      <c r="N134" s="128" t="n">
        <v>734328.59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9171.389999999999</v>
      </c>
      <c r="M135" s="129" t="n"/>
      <c r="N135" s="128" t="n">
        <v>653552.45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4225.03</v>
      </c>
      <c r="M136" s="129" t="n"/>
      <c r="N136" s="128" t="n">
        <v>301074.72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1229.70624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9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02-30-07</t>
        </is>
      </c>
    </row>
    <row r="25" ht="19.35" customHeight="1">
      <c r="A25" s="55" t="inlineStr">
        <is>
          <t>30 ВЛ 220 Амурская-Благовещенская №2. Свободненский р-он Новоивановский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202.17</v>
      </c>
      <c r="M31" s="64" t="n">
        <v>2.84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561.48</v>
      </c>
      <c r="E32" s="71" t="inlineStr">
        <is>
          <t>(</t>
        </is>
      </c>
      <c r="F32" s="70" t="n">
        <v>9.710000000000001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335.9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33.64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561.48</v>
      </c>
      <c r="E34" s="71" t="inlineStr">
        <is>
          <t>(</t>
        </is>
      </c>
      <c r="F34" s="77" t="n">
        <v>9.710000000000001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49</v>
      </c>
      <c r="H44" s="94" t="n">
        <v>1</v>
      </c>
      <c r="I44" s="94" t="n">
        <v>49</v>
      </c>
      <c r="J44" s="93" t="n"/>
      <c r="K44" s="93" t="n"/>
      <c r="L44" s="93" t="n"/>
      <c r="M44" s="93" t="n"/>
      <c r="N44" s="93" t="n"/>
    </row>
    <row r="45" ht="19.35" customHeight="1">
      <c r="A45" s="95" t="n"/>
      <c r="B45" s="96" t="inlineStr">
        <is>
          <t>1</t>
        </is>
      </c>
      <c r="C45" s="97" t="inlineStr">
        <is>
          <t>ОТ</t>
        </is>
      </c>
      <c r="D45" s="271" t="n"/>
      <c r="E45" s="272" t="n"/>
      <c r="F45" s="98" t="n"/>
      <c r="G45" s="98" t="n"/>
      <c r="H45" s="98" t="n"/>
      <c r="I45" s="99" t="n"/>
      <c r="J45" s="100" t="n">
        <v>37.79</v>
      </c>
      <c r="K45" s="273" t="n">
        <v>1.2</v>
      </c>
      <c r="L45" s="102" t="n">
        <v>2222.05</v>
      </c>
      <c r="M45" s="100" t="n">
        <v>71.26000000000001</v>
      </c>
      <c r="N45" s="102" t="n">
        <v>158343.28</v>
      </c>
    </row>
    <row r="46" ht="19.35" customHeight="1">
      <c r="A46" s="95" t="n"/>
      <c r="B46" s="103" t="n"/>
      <c r="C46" s="97" t="inlineStr">
        <is>
          <t>ЗТ</t>
        </is>
      </c>
      <c r="D46" s="271" t="n"/>
      <c r="E46" s="272" t="n"/>
      <c r="F46" s="104" t="inlineStr">
        <is>
          <t>чел.-ч</t>
        </is>
      </c>
      <c r="G46" s="100" t="n">
        <v>4.43</v>
      </c>
      <c r="H46" s="273" t="n">
        <v>1.2</v>
      </c>
      <c r="I46" s="278" t="n">
        <v>260.484</v>
      </c>
      <c r="J46" s="99" t="n"/>
      <c r="K46" s="99" t="n"/>
      <c r="L46" s="99" t="n"/>
      <c r="M46" s="99" t="n"/>
      <c r="N46" s="99" t="n"/>
    </row>
    <row r="47" ht="19.35" customHeight="1">
      <c r="A47" s="95" t="n"/>
      <c r="B47" s="103" t="n"/>
      <c r="C47" s="97" t="inlineStr">
        <is>
          <t>Итого по расценке</t>
        </is>
      </c>
      <c r="D47" s="271" t="n"/>
      <c r="E47" s="272" t="n"/>
      <c r="F47" s="98" t="n"/>
      <c r="G47" s="106" t="n"/>
      <c r="H47" s="106" t="n"/>
      <c r="I47" s="99" t="n"/>
      <c r="J47" s="100" t="n">
        <v>37.79</v>
      </c>
      <c r="K47" s="99" t="n"/>
      <c r="L47" s="102" t="n">
        <v>2222.05</v>
      </c>
      <c r="M47" s="99" t="n"/>
      <c r="N47" s="107" t="n"/>
    </row>
    <row r="48" ht="19.35" customHeight="1">
      <c r="A48" s="95" t="n"/>
      <c r="B48" s="108" t="n"/>
      <c r="C48" s="97" t="inlineStr">
        <is>
          <t>ФОТ</t>
        </is>
      </c>
      <c r="D48" s="271" t="n"/>
      <c r="E48" s="272" t="n"/>
      <c r="F48" s="98" t="n"/>
      <c r="G48" s="106" t="n"/>
      <c r="H48" s="106" t="n"/>
      <c r="I48" s="99" t="n"/>
      <c r="J48" s="99" t="n"/>
      <c r="K48" s="99" t="n"/>
      <c r="L48" s="102" t="n">
        <v>2222.05</v>
      </c>
      <c r="M48" s="99" t="n"/>
      <c r="N48" s="102" t="n">
        <v>158343.28</v>
      </c>
    </row>
    <row r="49" ht="42" customHeight="1">
      <c r="A49" s="95" t="n"/>
      <c r="B49" s="109" t="inlineStr">
        <is>
          <t>Пр/812-001.4-1</t>
        </is>
      </c>
      <c r="C49" s="97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4" t="inlineStr">
        <is>
          <t>%</t>
        </is>
      </c>
      <c r="G49" s="110" t="n">
        <v>89</v>
      </c>
      <c r="H49" s="111" t="n"/>
      <c r="I49" s="110" t="n">
        <v>89</v>
      </c>
      <c r="J49" s="99" t="n"/>
      <c r="K49" s="99" t="n"/>
      <c r="L49" s="102" t="n">
        <v>1977.62</v>
      </c>
      <c r="M49" s="99" t="n"/>
      <c r="N49" s="112" t="n">
        <v>140925.52</v>
      </c>
    </row>
    <row r="50" ht="42" customHeight="1">
      <c r="A50" s="95" t="n"/>
      <c r="B50" s="109" t="inlineStr">
        <is>
          <t>Пр/774-001.4</t>
        </is>
      </c>
      <c r="C50" s="97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41</v>
      </c>
      <c r="H50" s="111" t="n"/>
      <c r="I50" s="110" t="n">
        <v>41</v>
      </c>
      <c r="J50" s="99" t="n"/>
      <c r="K50" s="99" t="n"/>
      <c r="L50" s="100" t="n">
        <v>911.04</v>
      </c>
      <c r="M50" s="99" t="n"/>
      <c r="N50" s="102" t="n">
        <v>64920.74</v>
      </c>
    </row>
    <row r="51" ht="19.35" customHeight="1">
      <c r="A51" s="95" t="n"/>
      <c r="B51" s="108" t="n"/>
      <c r="C51" s="87" t="inlineStr">
        <is>
          <t>Всего по позиции</t>
        </is>
      </c>
      <c r="D51" s="271" t="n"/>
      <c r="E51" s="272" t="n"/>
      <c r="F51" s="99" t="n"/>
      <c r="G51" s="106" t="n"/>
      <c r="H51" s="106" t="n"/>
      <c r="I51" s="113" t="n"/>
      <c r="J51" s="113" t="n"/>
      <c r="K51" s="113" t="n"/>
      <c r="L51" s="114" t="n">
        <v>5110.71</v>
      </c>
      <c r="M51" s="113" t="n"/>
      <c r="N51" s="93" t="n"/>
    </row>
    <row r="52" ht="19.35" customHeight="1">
      <c r="A52" s="89" t="inlineStr">
        <is>
          <t>Пролет 95-126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1.21</v>
      </c>
      <c r="H53" s="94" t="n">
        <v>1</v>
      </c>
      <c r="I53" s="115" t="n">
        <v>1.21</v>
      </c>
      <c r="J53" s="93" t="n"/>
      <c r="K53" s="93" t="n"/>
      <c r="L53" s="93" t="n"/>
      <c r="M53" s="93" t="n"/>
      <c r="N53" s="93" t="n"/>
    </row>
    <row r="54" ht="19.35" customHeight="1">
      <c r="A54" s="95" t="n"/>
      <c r="B54" s="96" t="inlineStr">
        <is>
          <t>1</t>
        </is>
      </c>
      <c r="C54" s="97" t="inlineStr">
        <is>
          <t>ОТ</t>
        </is>
      </c>
      <c r="D54" s="271" t="n"/>
      <c r="E54" s="272" t="n"/>
      <c r="F54" s="98" t="n"/>
      <c r="G54" s="98" t="n"/>
      <c r="H54" s="98" t="n"/>
      <c r="I54" s="99" t="n"/>
      <c r="J54" s="100" t="n">
        <v>48.97</v>
      </c>
      <c r="K54" s="273" t="n">
        <v>1.2</v>
      </c>
      <c r="L54" s="100" t="n">
        <v>71.09999999999999</v>
      </c>
      <c r="M54" s="100" t="n">
        <v>71.26000000000001</v>
      </c>
      <c r="N54" s="102" t="n">
        <v>5066.59</v>
      </c>
    </row>
    <row r="55" ht="19.35" customHeight="1">
      <c r="A55" s="95" t="n"/>
      <c r="B55" s="103" t="n"/>
      <c r="C55" s="97" t="inlineStr">
        <is>
          <t>ЗТ</t>
        </is>
      </c>
      <c r="D55" s="271" t="n"/>
      <c r="E55" s="272" t="n"/>
      <c r="F55" s="104" t="inlineStr">
        <is>
          <t>чел.-ч</t>
        </is>
      </c>
      <c r="G55" s="100" t="n">
        <v>5.21</v>
      </c>
      <c r="H55" s="273" t="n">
        <v>1.2</v>
      </c>
      <c r="I55" s="275" t="n">
        <v>7.56492</v>
      </c>
      <c r="J55" s="99" t="n"/>
      <c r="K55" s="99" t="n"/>
      <c r="L55" s="99" t="n"/>
      <c r="M55" s="99" t="n"/>
      <c r="N55" s="99" t="n"/>
    </row>
    <row r="56" ht="19.35" customHeight="1">
      <c r="A56" s="95" t="n"/>
      <c r="B56" s="103" t="n"/>
      <c r="C56" s="97" t="inlineStr">
        <is>
          <t>Итого по расценке</t>
        </is>
      </c>
      <c r="D56" s="271" t="n"/>
      <c r="E56" s="272" t="n"/>
      <c r="F56" s="98" t="n"/>
      <c r="G56" s="106" t="n"/>
      <c r="H56" s="106" t="n"/>
      <c r="I56" s="99" t="n"/>
      <c r="J56" s="100" t="n">
        <v>48.97</v>
      </c>
      <c r="K56" s="99" t="n"/>
      <c r="L56" s="100" t="n">
        <v>71.09999999999999</v>
      </c>
      <c r="M56" s="99" t="n"/>
      <c r="N56" s="107" t="n"/>
    </row>
    <row r="57" ht="19.35" customHeight="1">
      <c r="A57" s="95" t="n"/>
      <c r="B57" s="108" t="n"/>
      <c r="C57" s="97" t="inlineStr">
        <is>
          <t>ФОТ</t>
        </is>
      </c>
      <c r="D57" s="271" t="n"/>
      <c r="E57" s="272" t="n"/>
      <c r="F57" s="98" t="n"/>
      <c r="G57" s="106" t="n"/>
      <c r="H57" s="106" t="n"/>
      <c r="I57" s="99" t="n"/>
      <c r="J57" s="99" t="n"/>
      <c r="K57" s="99" t="n"/>
      <c r="L57" s="100" t="n">
        <v>71.09999999999999</v>
      </c>
      <c r="M57" s="99" t="n"/>
      <c r="N57" s="102" t="n">
        <v>5066.59</v>
      </c>
    </row>
    <row r="58" ht="42" customHeight="1">
      <c r="A58" s="95" t="n"/>
      <c r="B58" s="109" t="inlineStr">
        <is>
          <t>Пр/812-001.4-1</t>
        </is>
      </c>
      <c r="C58" s="97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4" t="inlineStr">
        <is>
          <t>%</t>
        </is>
      </c>
      <c r="G58" s="110" t="n">
        <v>89</v>
      </c>
      <c r="H58" s="111" t="n"/>
      <c r="I58" s="110" t="n">
        <v>89</v>
      </c>
      <c r="J58" s="99" t="n"/>
      <c r="K58" s="99" t="n"/>
      <c r="L58" s="100" t="n">
        <v>63.28</v>
      </c>
      <c r="M58" s="99" t="n"/>
      <c r="N58" s="112" t="n">
        <v>4509.27</v>
      </c>
    </row>
    <row r="59" ht="42" customHeight="1">
      <c r="A59" s="95" t="n"/>
      <c r="B59" s="109" t="inlineStr">
        <is>
          <t>Пр/774-001.4</t>
        </is>
      </c>
      <c r="C59" s="97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41</v>
      </c>
      <c r="H59" s="111" t="n"/>
      <c r="I59" s="110" t="n">
        <v>41</v>
      </c>
      <c r="J59" s="99" t="n"/>
      <c r="K59" s="99" t="n"/>
      <c r="L59" s="100" t="n">
        <v>29.15</v>
      </c>
      <c r="M59" s="99" t="n"/>
      <c r="N59" s="102" t="n">
        <v>2077.3</v>
      </c>
    </row>
    <row r="60" ht="19.35" customHeight="1">
      <c r="A60" s="95" t="n"/>
      <c r="B60" s="108" t="n"/>
      <c r="C60" s="87" t="inlineStr">
        <is>
          <t>Всего по позиции</t>
        </is>
      </c>
      <c r="D60" s="271" t="n"/>
      <c r="E60" s="272" t="n"/>
      <c r="F60" s="99" t="n"/>
      <c r="G60" s="106" t="n"/>
      <c r="H60" s="106" t="n"/>
      <c r="I60" s="113" t="n"/>
      <c r="J60" s="113" t="n"/>
      <c r="K60" s="113" t="n"/>
      <c r="L60" s="115" t="n">
        <v>163.53</v>
      </c>
      <c r="M60" s="113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0.57</v>
      </c>
      <c r="H61" s="94" t="n">
        <v>1</v>
      </c>
      <c r="I61" s="115" t="n">
        <v>0.57</v>
      </c>
      <c r="J61" s="93" t="n"/>
      <c r="K61" s="93" t="n"/>
      <c r="L61" s="93" t="n"/>
      <c r="M61" s="93" t="n"/>
      <c r="N61" s="93" t="n"/>
    </row>
    <row r="62" ht="19.35" customHeight="1">
      <c r="A62" s="95" t="n"/>
      <c r="B62" s="96" t="inlineStr">
        <is>
          <t>1</t>
        </is>
      </c>
      <c r="C62" s="97" t="inlineStr">
        <is>
          <t>ОТ</t>
        </is>
      </c>
      <c r="D62" s="271" t="n"/>
      <c r="E62" s="272" t="n"/>
      <c r="F62" s="98" t="n"/>
      <c r="G62" s="98" t="n"/>
      <c r="H62" s="98" t="n"/>
      <c r="I62" s="99" t="n"/>
      <c r="J62" s="100" t="n">
        <v>94.94</v>
      </c>
      <c r="K62" s="273" t="n">
        <v>1.2</v>
      </c>
      <c r="L62" s="100" t="n">
        <v>64.94</v>
      </c>
      <c r="M62" s="100" t="n">
        <v>71.26000000000001</v>
      </c>
      <c r="N62" s="102" t="n">
        <v>4627.62</v>
      </c>
    </row>
    <row r="63" ht="19.35" customHeight="1">
      <c r="A63" s="95" t="n"/>
      <c r="B63" s="103" t="n"/>
      <c r="C63" s="97" t="inlineStr">
        <is>
          <t>ЗТ</t>
        </is>
      </c>
      <c r="D63" s="271" t="n"/>
      <c r="E63" s="272" t="n"/>
      <c r="F63" s="104" t="inlineStr">
        <is>
          <t>чел.-ч</t>
        </is>
      </c>
      <c r="G63" s="276" t="n">
        <v>10.1</v>
      </c>
      <c r="H63" s="273" t="n">
        <v>1.2</v>
      </c>
      <c r="I63" s="277" t="n">
        <v>6.9084</v>
      </c>
      <c r="J63" s="99" t="n"/>
      <c r="K63" s="99" t="n"/>
      <c r="L63" s="99" t="n"/>
      <c r="M63" s="99" t="n"/>
      <c r="N63" s="99" t="n"/>
    </row>
    <row r="64" ht="19.35" customHeight="1">
      <c r="A64" s="95" t="n"/>
      <c r="B64" s="103" t="n"/>
      <c r="C64" s="97" t="inlineStr">
        <is>
          <t>Итого по расценке</t>
        </is>
      </c>
      <c r="D64" s="271" t="n"/>
      <c r="E64" s="272" t="n"/>
      <c r="F64" s="98" t="n"/>
      <c r="G64" s="106" t="n"/>
      <c r="H64" s="106" t="n"/>
      <c r="I64" s="99" t="n"/>
      <c r="J64" s="100" t="n">
        <v>94.94</v>
      </c>
      <c r="K64" s="99" t="n"/>
      <c r="L64" s="100" t="n">
        <v>64.94</v>
      </c>
      <c r="M64" s="99" t="n"/>
      <c r="N64" s="107" t="n"/>
    </row>
    <row r="65" ht="19.35" customHeight="1">
      <c r="A65" s="95" t="n"/>
      <c r="B65" s="108" t="n"/>
      <c r="C65" s="97" t="inlineStr">
        <is>
          <t>ФОТ</t>
        </is>
      </c>
      <c r="D65" s="271" t="n"/>
      <c r="E65" s="272" t="n"/>
      <c r="F65" s="98" t="n"/>
      <c r="G65" s="106" t="n"/>
      <c r="H65" s="106" t="n"/>
      <c r="I65" s="99" t="n"/>
      <c r="J65" s="99" t="n"/>
      <c r="K65" s="99" t="n"/>
      <c r="L65" s="100" t="n">
        <v>64.94</v>
      </c>
      <c r="M65" s="99" t="n"/>
      <c r="N65" s="102" t="n">
        <v>4627.62</v>
      </c>
    </row>
    <row r="66" ht="42" customHeight="1">
      <c r="A66" s="95" t="n"/>
      <c r="B66" s="109" t="inlineStr">
        <is>
          <t>Пр/812-001.4-1</t>
        </is>
      </c>
      <c r="C66" s="97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4" t="inlineStr">
        <is>
          <t>%</t>
        </is>
      </c>
      <c r="G66" s="110" t="n">
        <v>89</v>
      </c>
      <c r="H66" s="111" t="n"/>
      <c r="I66" s="110" t="n">
        <v>89</v>
      </c>
      <c r="J66" s="99" t="n"/>
      <c r="K66" s="99" t="n"/>
      <c r="L66" s="100" t="n">
        <v>57.8</v>
      </c>
      <c r="M66" s="99" t="n"/>
      <c r="N66" s="112" t="n">
        <v>4118.58</v>
      </c>
    </row>
    <row r="67" ht="42" customHeight="1">
      <c r="A67" s="95" t="n"/>
      <c r="B67" s="109" t="inlineStr">
        <is>
          <t>Пр/774-001.4</t>
        </is>
      </c>
      <c r="C67" s="97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4" t="inlineStr">
        <is>
          <t>%</t>
        </is>
      </c>
      <c r="G67" s="110" t="n">
        <v>41</v>
      </c>
      <c r="H67" s="111" t="n"/>
      <c r="I67" s="110" t="n">
        <v>41</v>
      </c>
      <c r="J67" s="99" t="n"/>
      <c r="K67" s="99" t="n"/>
      <c r="L67" s="100" t="n">
        <v>26.63</v>
      </c>
      <c r="M67" s="99" t="n"/>
      <c r="N67" s="102" t="n">
        <v>1897.32</v>
      </c>
    </row>
    <row r="68" ht="19.35" customHeight="1">
      <c r="A68" s="95" t="n"/>
      <c r="B68" s="108" t="n"/>
      <c r="C68" s="87" t="inlineStr">
        <is>
          <t>Всего по позиции</t>
        </is>
      </c>
      <c r="D68" s="271" t="n"/>
      <c r="E68" s="272" t="n"/>
      <c r="F68" s="99" t="n"/>
      <c r="G68" s="106" t="n"/>
      <c r="H68" s="106" t="n"/>
      <c r="I68" s="113" t="n"/>
      <c r="J68" s="113" t="n"/>
      <c r="K68" s="113" t="n"/>
      <c r="L68" s="115" t="n">
        <v>149.37</v>
      </c>
      <c r="M68" s="113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0.14</v>
      </c>
      <c r="H69" s="94" t="n">
        <v>1</v>
      </c>
      <c r="I69" s="115" t="n">
        <v>0.14</v>
      </c>
      <c r="J69" s="93" t="n"/>
      <c r="K69" s="93" t="n"/>
      <c r="L69" s="93" t="n"/>
      <c r="M69" s="93" t="n"/>
      <c r="N69" s="93" t="n"/>
    </row>
    <row r="70" ht="19.35" customHeight="1">
      <c r="A70" s="95" t="n"/>
      <c r="B70" s="96" t="inlineStr">
        <is>
          <t>1</t>
        </is>
      </c>
      <c r="C70" s="97" t="inlineStr">
        <is>
          <t>ОТ</t>
        </is>
      </c>
      <c r="D70" s="271" t="n"/>
      <c r="E70" s="272" t="n"/>
      <c r="F70" s="98" t="n"/>
      <c r="G70" s="98" t="n"/>
      <c r="H70" s="98" t="n"/>
      <c r="I70" s="99" t="n"/>
      <c r="J70" s="100" t="n">
        <v>125.96</v>
      </c>
      <c r="K70" s="273" t="n">
        <v>1.2</v>
      </c>
      <c r="L70" s="100" t="n">
        <v>21.16</v>
      </c>
      <c r="M70" s="100" t="n">
        <v>71.26000000000001</v>
      </c>
      <c r="N70" s="102" t="n">
        <v>1507.86</v>
      </c>
    </row>
    <row r="71" ht="19.35" customHeight="1">
      <c r="A71" s="95" t="n"/>
      <c r="B71" s="103" t="n"/>
      <c r="C71" s="97" t="inlineStr">
        <is>
          <t>ЗТ</t>
        </is>
      </c>
      <c r="D71" s="271" t="n"/>
      <c r="E71" s="272" t="n"/>
      <c r="F71" s="104" t="inlineStr">
        <is>
          <t>чел.-ч</t>
        </is>
      </c>
      <c r="G71" s="276" t="n">
        <v>13.4</v>
      </c>
      <c r="H71" s="273" t="n">
        <v>1.2</v>
      </c>
      <c r="I71" s="277" t="n">
        <v>2.2512</v>
      </c>
      <c r="J71" s="99" t="n"/>
      <c r="K71" s="99" t="n"/>
      <c r="L71" s="99" t="n"/>
      <c r="M71" s="99" t="n"/>
      <c r="N71" s="99" t="n"/>
    </row>
    <row r="72" ht="19.35" customHeight="1">
      <c r="A72" s="95" t="n"/>
      <c r="B72" s="103" t="n"/>
      <c r="C72" s="97" t="inlineStr">
        <is>
          <t>Итого по расценке</t>
        </is>
      </c>
      <c r="D72" s="271" t="n"/>
      <c r="E72" s="272" t="n"/>
      <c r="F72" s="98" t="n"/>
      <c r="G72" s="106" t="n"/>
      <c r="H72" s="106" t="n"/>
      <c r="I72" s="99" t="n"/>
      <c r="J72" s="100" t="n">
        <v>125.96</v>
      </c>
      <c r="K72" s="99" t="n"/>
      <c r="L72" s="100" t="n">
        <v>21.16</v>
      </c>
      <c r="M72" s="99" t="n"/>
      <c r="N72" s="107" t="n"/>
    </row>
    <row r="73" ht="19.35" customHeight="1">
      <c r="A73" s="95" t="n"/>
      <c r="B73" s="108" t="n"/>
      <c r="C73" s="97" t="inlineStr">
        <is>
          <t>ФОТ</t>
        </is>
      </c>
      <c r="D73" s="271" t="n"/>
      <c r="E73" s="272" t="n"/>
      <c r="F73" s="98" t="n"/>
      <c r="G73" s="106" t="n"/>
      <c r="H73" s="106" t="n"/>
      <c r="I73" s="99" t="n"/>
      <c r="J73" s="99" t="n"/>
      <c r="K73" s="99" t="n"/>
      <c r="L73" s="100" t="n">
        <v>21.16</v>
      </c>
      <c r="M73" s="99" t="n"/>
      <c r="N73" s="102" t="n">
        <v>1507.86</v>
      </c>
    </row>
    <row r="74" ht="42" customHeight="1">
      <c r="A74" s="95" t="n"/>
      <c r="B74" s="109" t="inlineStr">
        <is>
          <t>Пр/812-001.4-1</t>
        </is>
      </c>
      <c r="C74" s="97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4" t="inlineStr">
        <is>
          <t>%</t>
        </is>
      </c>
      <c r="G74" s="110" t="n">
        <v>89</v>
      </c>
      <c r="H74" s="111" t="n"/>
      <c r="I74" s="110" t="n">
        <v>89</v>
      </c>
      <c r="J74" s="99" t="n"/>
      <c r="K74" s="99" t="n"/>
      <c r="L74" s="100" t="n">
        <v>18.83</v>
      </c>
      <c r="M74" s="99" t="n"/>
      <c r="N74" s="112" t="n">
        <v>1342</v>
      </c>
    </row>
    <row r="75" ht="42" customHeight="1">
      <c r="A75" s="95" t="n"/>
      <c r="B75" s="109" t="inlineStr">
        <is>
          <t>Пр/774-001.4</t>
        </is>
      </c>
      <c r="C75" s="97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4" t="inlineStr">
        <is>
          <t>%</t>
        </is>
      </c>
      <c r="G75" s="110" t="n">
        <v>41</v>
      </c>
      <c r="H75" s="111" t="n"/>
      <c r="I75" s="110" t="n">
        <v>41</v>
      </c>
      <c r="J75" s="99" t="n"/>
      <c r="K75" s="99" t="n"/>
      <c r="L75" s="100" t="n">
        <v>8.68</v>
      </c>
      <c r="M75" s="99" t="n"/>
      <c r="N75" s="100" t="n">
        <v>618.22</v>
      </c>
    </row>
    <row r="76" ht="19.35" customHeight="1">
      <c r="A76" s="95" t="n"/>
      <c r="B76" s="108" t="n"/>
      <c r="C76" s="87" t="inlineStr">
        <is>
          <t>Всего по позиции</t>
        </is>
      </c>
      <c r="D76" s="271" t="n"/>
      <c r="E76" s="272" t="n"/>
      <c r="F76" s="99" t="n"/>
      <c r="G76" s="106" t="n"/>
      <c r="H76" s="106" t="n"/>
      <c r="I76" s="113" t="n"/>
      <c r="J76" s="113" t="n"/>
      <c r="K76" s="113" t="n"/>
      <c r="L76" s="115" t="n">
        <v>48.67</v>
      </c>
      <c r="M76" s="113" t="n"/>
      <c r="N76" s="93" t="n"/>
    </row>
    <row r="77" ht="68.65000000000001" customHeight="1">
      <c r="A77" s="87" t="inlineStr">
        <is>
          <t>5</t>
        </is>
      </c>
      <c r="B77" s="90" t="inlineStr">
        <is>
          <t>ФЕР01-02-100-01</t>
        </is>
      </c>
      <c r="C77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2" t="inlineStr">
        <is>
          <t>100 шт</t>
        </is>
      </c>
      <c r="G77" s="93" t="n">
        <v>1.21</v>
      </c>
      <c r="H77" s="94" t="n">
        <v>1</v>
      </c>
      <c r="I77" s="115" t="n">
        <v>1.21</v>
      </c>
      <c r="J77" s="93" t="n"/>
      <c r="K77" s="93" t="n"/>
      <c r="L77" s="93" t="n"/>
      <c r="M77" s="93" t="n"/>
      <c r="N77" s="93" t="n"/>
    </row>
    <row r="78" ht="19.35" customHeight="1">
      <c r="A78" s="95" t="n"/>
      <c r="B78" s="96" t="inlineStr">
        <is>
          <t>1</t>
        </is>
      </c>
      <c r="C78" s="97" t="inlineStr">
        <is>
          <t>ОТ</t>
        </is>
      </c>
      <c r="D78" s="271" t="n"/>
      <c r="E78" s="272" t="n"/>
      <c r="F78" s="98" t="n"/>
      <c r="G78" s="98" t="n"/>
      <c r="H78" s="98" t="n"/>
      <c r="I78" s="99" t="n"/>
      <c r="J78" s="100" t="n">
        <v>115.44</v>
      </c>
      <c r="K78" s="273" t="n">
        <v>1.2</v>
      </c>
      <c r="L78" s="100" t="n">
        <v>167.62</v>
      </c>
      <c r="M78" s="100" t="n">
        <v>71.26000000000001</v>
      </c>
      <c r="N78" s="102" t="n">
        <v>11944.6</v>
      </c>
    </row>
    <row r="79" ht="19.35" customHeight="1">
      <c r="A79" s="95" t="n"/>
      <c r="B79" s="96" t="inlineStr">
        <is>
          <t>2</t>
        </is>
      </c>
      <c r="C79" s="97" t="inlineStr">
        <is>
          <t>ЭМ</t>
        </is>
      </c>
      <c r="D79" s="271" t="n"/>
      <c r="E79" s="272" t="n"/>
      <c r="F79" s="98" t="n"/>
      <c r="G79" s="98" t="n"/>
      <c r="H79" s="98" t="n"/>
      <c r="I79" s="99" t="n"/>
      <c r="J79" s="100" t="n">
        <v>655.4299999999999</v>
      </c>
      <c r="K79" s="273" t="n">
        <v>1.2</v>
      </c>
      <c r="L79" s="100" t="n">
        <v>951.6799999999999</v>
      </c>
      <c r="M79" s="99" t="n"/>
      <c r="N79" s="99" t="n"/>
    </row>
    <row r="80" ht="19.35" customHeight="1">
      <c r="A80" s="95" t="n"/>
      <c r="B80" s="96" t="inlineStr">
        <is>
          <t>3</t>
        </is>
      </c>
      <c r="C80" s="97" t="inlineStr">
        <is>
          <t>в т.ч. ОТм</t>
        </is>
      </c>
      <c r="D80" s="271" t="n"/>
      <c r="E80" s="272" t="n"/>
      <c r="F80" s="98" t="n"/>
      <c r="G80" s="98" t="n"/>
      <c r="H80" s="98" t="n"/>
      <c r="I80" s="99" t="n"/>
      <c r="J80" s="100" t="n">
        <v>114.62</v>
      </c>
      <c r="K80" s="273" t="n">
        <v>1.2</v>
      </c>
      <c r="L80" s="100" t="n">
        <v>166.43</v>
      </c>
      <c r="M80" s="100" t="n">
        <v>71.26000000000001</v>
      </c>
      <c r="N80" s="102" t="n">
        <v>11859.8</v>
      </c>
    </row>
    <row r="81" ht="19.35" customHeight="1">
      <c r="A81" s="95" t="n"/>
      <c r="B81" s="103" t="n"/>
      <c r="C81" s="97" t="inlineStr">
        <is>
          <t>ЗТ</t>
        </is>
      </c>
      <c r="D81" s="271" t="n"/>
      <c r="E81" s="272" t="n"/>
      <c r="F81" s="104" t="inlineStr">
        <is>
          <t>чел.-ч</t>
        </is>
      </c>
      <c r="G81" s="276" t="n">
        <v>14.8</v>
      </c>
      <c r="H81" s="273" t="n">
        <v>1.2</v>
      </c>
      <c r="I81" s="277" t="n">
        <v>21.4896</v>
      </c>
      <c r="J81" s="99" t="n"/>
      <c r="K81" s="99" t="n"/>
      <c r="L81" s="99" t="n"/>
      <c r="M81" s="99" t="n"/>
      <c r="N81" s="99" t="n"/>
    </row>
    <row r="82" ht="19.35" customHeight="1">
      <c r="A82" s="95" t="n"/>
      <c r="B82" s="103" t="n"/>
      <c r="C82" s="97" t="inlineStr">
        <is>
          <t>ЗТм</t>
        </is>
      </c>
      <c r="D82" s="271" t="n"/>
      <c r="E82" s="272" t="n"/>
      <c r="F82" s="104" t="inlineStr">
        <is>
          <t>чел.-ч</t>
        </is>
      </c>
      <c r="G82" s="100" t="n">
        <v>8.49</v>
      </c>
      <c r="H82" s="273" t="n">
        <v>1.2</v>
      </c>
      <c r="I82" s="275" t="n">
        <v>12.32748</v>
      </c>
      <c r="J82" s="99" t="n"/>
      <c r="K82" s="99" t="n"/>
      <c r="L82" s="99" t="n"/>
      <c r="M82" s="99" t="n"/>
      <c r="N82" s="99" t="n"/>
    </row>
    <row r="83" ht="19.35" customHeight="1">
      <c r="A83" s="95" t="n"/>
      <c r="B83" s="103" t="n"/>
      <c r="C83" s="97" t="inlineStr">
        <is>
          <t>Итого по расценке</t>
        </is>
      </c>
      <c r="D83" s="271" t="n"/>
      <c r="E83" s="272" t="n"/>
      <c r="F83" s="98" t="n"/>
      <c r="G83" s="106" t="n"/>
      <c r="H83" s="106" t="n"/>
      <c r="I83" s="99" t="n"/>
      <c r="J83" s="100" t="n">
        <v>770.87</v>
      </c>
      <c r="K83" s="99" t="n"/>
      <c r="L83" s="102" t="n">
        <v>1119.3</v>
      </c>
      <c r="M83" s="99" t="n"/>
      <c r="N83" s="107" t="n"/>
    </row>
    <row r="84" ht="19.35" customHeight="1">
      <c r="A84" s="95" t="n"/>
      <c r="B84" s="108" t="n"/>
      <c r="C84" s="97" t="inlineStr">
        <is>
          <t>ФОТ</t>
        </is>
      </c>
      <c r="D84" s="271" t="n"/>
      <c r="E84" s="272" t="n"/>
      <c r="F84" s="98" t="n"/>
      <c r="G84" s="106" t="n"/>
      <c r="H84" s="106" t="n"/>
      <c r="I84" s="99" t="n"/>
      <c r="J84" s="99" t="n"/>
      <c r="K84" s="99" t="n"/>
      <c r="L84" s="100" t="n">
        <v>334.05</v>
      </c>
      <c r="M84" s="99" t="n"/>
      <c r="N84" s="102" t="n">
        <v>23804.4</v>
      </c>
    </row>
    <row r="85" ht="42" customHeight="1">
      <c r="A85" s="95" t="n"/>
      <c r="B85" s="109" t="inlineStr">
        <is>
          <t>Пр/812-001.4-1</t>
        </is>
      </c>
      <c r="C85" s="97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4" t="inlineStr">
        <is>
          <t>%</t>
        </is>
      </c>
      <c r="G85" s="110" t="n">
        <v>89</v>
      </c>
      <c r="H85" s="111" t="n"/>
      <c r="I85" s="110" t="n">
        <v>89</v>
      </c>
      <c r="J85" s="99" t="n"/>
      <c r="K85" s="99" t="n"/>
      <c r="L85" s="100" t="n">
        <v>297.3</v>
      </c>
      <c r="M85" s="99" t="n"/>
      <c r="N85" s="112" t="n">
        <v>21185.92</v>
      </c>
    </row>
    <row r="86" ht="42" customHeight="1">
      <c r="A86" s="95" t="n"/>
      <c r="B86" s="109" t="inlineStr">
        <is>
          <t>Пр/774-001.4</t>
        </is>
      </c>
      <c r="C86" s="97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4" t="inlineStr">
        <is>
          <t>%</t>
        </is>
      </c>
      <c r="G86" s="110" t="n">
        <v>41</v>
      </c>
      <c r="H86" s="111" t="n"/>
      <c r="I86" s="110" t="n">
        <v>41</v>
      </c>
      <c r="J86" s="99" t="n"/>
      <c r="K86" s="99" t="n"/>
      <c r="L86" s="100" t="n">
        <v>136.96</v>
      </c>
      <c r="M86" s="99" t="n"/>
      <c r="N86" s="102" t="n">
        <v>9759.799999999999</v>
      </c>
    </row>
    <row r="87" ht="19.35" customHeight="1">
      <c r="A87" s="95" t="n"/>
      <c r="B87" s="108" t="n"/>
      <c r="C87" s="87" t="inlineStr">
        <is>
          <t>Всего по позиции</t>
        </is>
      </c>
      <c r="D87" s="271" t="n"/>
      <c r="E87" s="272" t="n"/>
      <c r="F87" s="99" t="n"/>
      <c r="G87" s="106" t="n"/>
      <c r="H87" s="106" t="n"/>
      <c r="I87" s="113" t="n"/>
      <c r="J87" s="113" t="n"/>
      <c r="K87" s="113" t="n"/>
      <c r="L87" s="114" t="n">
        <v>1553.56</v>
      </c>
      <c r="M87" s="113" t="n"/>
      <c r="N87" s="93" t="n"/>
    </row>
    <row r="88" ht="55.35" customHeight="1">
      <c r="A88" s="87" t="inlineStr">
        <is>
          <t>6</t>
        </is>
      </c>
      <c r="B88" s="90" t="inlineStr">
        <is>
          <t>ФЕР01-02-100-07</t>
        </is>
      </c>
      <c r="C88" s="91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2" t="inlineStr">
        <is>
          <t>100 шт</t>
        </is>
      </c>
      <c r="G88" s="93" t="n">
        <v>1.21</v>
      </c>
      <c r="H88" s="94" t="n">
        <v>1</v>
      </c>
      <c r="I88" s="115" t="n">
        <v>1.21</v>
      </c>
      <c r="J88" s="93" t="n"/>
      <c r="K88" s="93" t="n"/>
      <c r="L88" s="93" t="n"/>
      <c r="M88" s="93" t="n"/>
      <c r="N88" s="93" t="n"/>
    </row>
    <row r="89" ht="19.35" customHeight="1">
      <c r="A89" s="95" t="n"/>
      <c r="B89" s="96" t="inlineStr">
        <is>
          <t>1</t>
        </is>
      </c>
      <c r="C89" s="97" t="inlineStr">
        <is>
          <t>ОТ</t>
        </is>
      </c>
      <c r="D89" s="271" t="n"/>
      <c r="E89" s="272" t="n"/>
      <c r="F89" s="98" t="n"/>
      <c r="G89" s="98" t="n"/>
      <c r="H89" s="98" t="n"/>
      <c r="I89" s="99" t="n"/>
      <c r="J89" s="100" t="n">
        <v>28.94</v>
      </c>
      <c r="K89" s="273" t="n">
        <v>1.2</v>
      </c>
      <c r="L89" s="100" t="n">
        <v>42.02</v>
      </c>
      <c r="M89" s="100" t="n">
        <v>71.26000000000001</v>
      </c>
      <c r="N89" s="102" t="n">
        <v>2994.35</v>
      </c>
    </row>
    <row r="90" ht="19.35" customHeight="1">
      <c r="A90" s="95" t="n"/>
      <c r="B90" s="96" t="inlineStr">
        <is>
          <t>2</t>
        </is>
      </c>
      <c r="C90" s="97" t="inlineStr">
        <is>
          <t>ЭМ</t>
        </is>
      </c>
      <c r="D90" s="271" t="n"/>
      <c r="E90" s="272" t="n"/>
      <c r="F90" s="98" t="n"/>
      <c r="G90" s="98" t="n"/>
      <c r="H90" s="98" t="n"/>
      <c r="I90" s="99" t="n"/>
      <c r="J90" s="100" t="n">
        <v>163.66</v>
      </c>
      <c r="K90" s="273" t="n">
        <v>1.2</v>
      </c>
      <c r="L90" s="100" t="n">
        <v>237.63</v>
      </c>
      <c r="M90" s="99" t="n"/>
      <c r="N90" s="99" t="n"/>
    </row>
    <row r="91" ht="19.35" customHeight="1">
      <c r="A91" s="95" t="n"/>
      <c r="B91" s="96" t="inlineStr">
        <is>
          <t>3</t>
        </is>
      </c>
      <c r="C91" s="97" t="inlineStr">
        <is>
          <t>в т.ч. ОТм</t>
        </is>
      </c>
      <c r="D91" s="271" t="n"/>
      <c r="E91" s="272" t="n"/>
      <c r="F91" s="98" t="n"/>
      <c r="G91" s="98" t="n"/>
      <c r="H91" s="98" t="n"/>
      <c r="I91" s="99" t="n"/>
      <c r="J91" s="100" t="n">
        <v>28.62</v>
      </c>
      <c r="K91" s="273" t="n">
        <v>1.2</v>
      </c>
      <c r="L91" s="100" t="n">
        <v>41.56</v>
      </c>
      <c r="M91" s="100" t="n">
        <v>71.26000000000001</v>
      </c>
      <c r="N91" s="102" t="n">
        <v>2961.57</v>
      </c>
    </row>
    <row r="92" ht="19.35" customHeight="1">
      <c r="A92" s="95" t="n"/>
      <c r="B92" s="103" t="n"/>
      <c r="C92" s="97" t="inlineStr">
        <is>
          <t>ЗТ</t>
        </is>
      </c>
      <c r="D92" s="271" t="n"/>
      <c r="E92" s="272" t="n"/>
      <c r="F92" s="104" t="inlineStr">
        <is>
          <t>чел.-ч</t>
        </is>
      </c>
      <c r="G92" s="100" t="n">
        <v>3.71</v>
      </c>
      <c r="H92" s="273" t="n">
        <v>1.2</v>
      </c>
      <c r="I92" s="275" t="n">
        <v>5.38692</v>
      </c>
      <c r="J92" s="99" t="n"/>
      <c r="K92" s="99" t="n"/>
      <c r="L92" s="99" t="n"/>
      <c r="M92" s="99" t="n"/>
      <c r="N92" s="99" t="n"/>
    </row>
    <row r="93" ht="19.35" customHeight="1">
      <c r="A93" s="95" t="n"/>
      <c r="B93" s="103" t="n"/>
      <c r="C93" s="97" t="inlineStr">
        <is>
          <t>ЗТм</t>
        </is>
      </c>
      <c r="D93" s="271" t="n"/>
      <c r="E93" s="272" t="n"/>
      <c r="F93" s="104" t="inlineStr">
        <is>
          <t>чел.-ч</t>
        </is>
      </c>
      <c r="G93" s="100" t="n">
        <v>2.12</v>
      </c>
      <c r="H93" s="273" t="n">
        <v>1.2</v>
      </c>
      <c r="I93" s="275" t="n">
        <v>3.07824</v>
      </c>
      <c r="J93" s="99" t="n"/>
      <c r="K93" s="99" t="n"/>
      <c r="L93" s="99" t="n"/>
      <c r="M93" s="99" t="n"/>
      <c r="N93" s="99" t="n"/>
    </row>
    <row r="94" ht="19.35" customHeight="1">
      <c r="A94" s="95" t="n"/>
      <c r="B94" s="103" t="n"/>
      <c r="C94" s="97" t="inlineStr">
        <is>
          <t>Итого по расценке</t>
        </is>
      </c>
      <c r="D94" s="271" t="n"/>
      <c r="E94" s="272" t="n"/>
      <c r="F94" s="98" t="n"/>
      <c r="G94" s="106" t="n"/>
      <c r="H94" s="106" t="n"/>
      <c r="I94" s="99" t="n"/>
      <c r="J94" s="100" t="n">
        <v>192.6</v>
      </c>
      <c r="K94" s="99" t="n"/>
      <c r="L94" s="100" t="n">
        <v>279.65</v>
      </c>
      <c r="M94" s="99" t="n"/>
      <c r="N94" s="107" t="n"/>
    </row>
    <row r="95" ht="19.35" customHeight="1">
      <c r="A95" s="95" t="n"/>
      <c r="B95" s="108" t="n"/>
      <c r="C95" s="97" t="inlineStr">
        <is>
          <t>ФОТ</t>
        </is>
      </c>
      <c r="D95" s="271" t="n"/>
      <c r="E95" s="272" t="n"/>
      <c r="F95" s="98" t="n"/>
      <c r="G95" s="106" t="n"/>
      <c r="H95" s="106" t="n"/>
      <c r="I95" s="99" t="n"/>
      <c r="J95" s="99" t="n"/>
      <c r="K95" s="99" t="n"/>
      <c r="L95" s="100" t="n">
        <v>83.58</v>
      </c>
      <c r="M95" s="99" t="n"/>
      <c r="N95" s="102" t="n">
        <v>5955.92</v>
      </c>
    </row>
    <row r="96" ht="42" customHeight="1">
      <c r="A96" s="95" t="n"/>
      <c r="B96" s="109" t="inlineStr">
        <is>
          <t>Пр/812-001.4-1</t>
        </is>
      </c>
      <c r="C96" s="97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4" t="inlineStr">
        <is>
          <t>%</t>
        </is>
      </c>
      <c r="G96" s="110" t="n">
        <v>89</v>
      </c>
      <c r="H96" s="111" t="n"/>
      <c r="I96" s="110" t="n">
        <v>89</v>
      </c>
      <c r="J96" s="99" t="n"/>
      <c r="K96" s="99" t="n"/>
      <c r="L96" s="100" t="n">
        <v>74.39</v>
      </c>
      <c r="M96" s="99" t="n"/>
      <c r="N96" s="112" t="n">
        <v>5300.77</v>
      </c>
    </row>
    <row r="97" ht="42" customHeight="1">
      <c r="A97" s="95" t="n"/>
      <c r="B97" s="109" t="inlineStr">
        <is>
          <t>Пр/774-001.4</t>
        </is>
      </c>
      <c r="C97" s="97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4" t="inlineStr">
        <is>
          <t>%</t>
        </is>
      </c>
      <c r="G97" s="110" t="n">
        <v>41</v>
      </c>
      <c r="H97" s="111" t="n"/>
      <c r="I97" s="110" t="n">
        <v>41</v>
      </c>
      <c r="J97" s="99" t="n"/>
      <c r="K97" s="99" t="n"/>
      <c r="L97" s="100" t="n">
        <v>34.27</v>
      </c>
      <c r="M97" s="99" t="n"/>
      <c r="N97" s="102" t="n">
        <v>2441.93</v>
      </c>
    </row>
    <row r="98" ht="19.35" customHeight="1">
      <c r="A98" s="95" t="n"/>
      <c r="B98" s="108" t="n"/>
      <c r="C98" s="87" t="inlineStr">
        <is>
          <t>Всего по позиции</t>
        </is>
      </c>
      <c r="D98" s="271" t="n"/>
      <c r="E98" s="272" t="n"/>
      <c r="F98" s="99" t="n"/>
      <c r="G98" s="106" t="n"/>
      <c r="H98" s="106" t="n"/>
      <c r="I98" s="113" t="n"/>
      <c r="J98" s="113" t="n"/>
      <c r="K98" s="113" t="n"/>
      <c r="L98" s="115" t="n">
        <v>388.31</v>
      </c>
      <c r="M98" s="113" t="n"/>
      <c r="N98" s="93" t="n"/>
    </row>
    <row r="99" ht="68.65000000000001" customHeight="1">
      <c r="A99" s="87" t="inlineStr">
        <is>
          <t>7</t>
        </is>
      </c>
      <c r="B99" s="90" t="inlineStr">
        <is>
          <t>ФЕР01-02-100-02</t>
        </is>
      </c>
      <c r="C99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2" t="inlineStr">
        <is>
          <t>100 шт</t>
        </is>
      </c>
      <c r="G99" s="93" t="n">
        <v>0.57</v>
      </c>
      <c r="H99" s="94" t="n">
        <v>1</v>
      </c>
      <c r="I99" s="115" t="n">
        <v>0.57</v>
      </c>
      <c r="J99" s="93" t="n"/>
      <c r="K99" s="93" t="n"/>
      <c r="L99" s="93" t="n"/>
      <c r="M99" s="93" t="n"/>
      <c r="N99" s="93" t="n"/>
    </row>
    <row r="100" ht="19.35" customHeight="1">
      <c r="A100" s="95" t="n"/>
      <c r="B100" s="96" t="inlineStr">
        <is>
          <t>1</t>
        </is>
      </c>
      <c r="C100" s="97" t="inlineStr">
        <is>
          <t>ОТ</t>
        </is>
      </c>
      <c r="D100" s="271" t="n"/>
      <c r="E100" s="272" t="n"/>
      <c r="F100" s="98" t="n"/>
      <c r="G100" s="98" t="n"/>
      <c r="H100" s="98" t="n"/>
      <c r="I100" s="99" t="n"/>
      <c r="J100" s="100" t="n">
        <v>201.24</v>
      </c>
      <c r="K100" s="273" t="n">
        <v>1.2</v>
      </c>
      <c r="L100" s="100" t="n">
        <v>137.65</v>
      </c>
      <c r="M100" s="100" t="n">
        <v>71.26000000000001</v>
      </c>
      <c r="N100" s="102" t="n">
        <v>9808.940000000001</v>
      </c>
    </row>
    <row r="101" ht="19.35" customHeight="1">
      <c r="A101" s="95" t="n"/>
      <c r="B101" s="96" t="inlineStr">
        <is>
          <t>2</t>
        </is>
      </c>
      <c r="C101" s="97" t="inlineStr">
        <is>
          <t>ЭМ</t>
        </is>
      </c>
      <c r="D101" s="271" t="n"/>
      <c r="E101" s="272" t="n"/>
      <c r="F101" s="98" t="n"/>
      <c r="G101" s="98" t="n"/>
      <c r="H101" s="98" t="n"/>
      <c r="I101" s="99" t="n"/>
      <c r="J101" s="102" t="n">
        <v>1142.56</v>
      </c>
      <c r="K101" s="273" t="n">
        <v>1.2</v>
      </c>
      <c r="L101" s="100" t="n">
        <v>781.51</v>
      </c>
      <c r="M101" s="99" t="n"/>
      <c r="N101" s="99" t="n"/>
    </row>
    <row r="102" ht="19.35" customHeight="1">
      <c r="A102" s="95" t="n"/>
      <c r="B102" s="96" t="inlineStr">
        <is>
          <t>3</t>
        </is>
      </c>
      <c r="C102" s="97" t="inlineStr">
        <is>
          <t>в т.ч. ОТм</t>
        </is>
      </c>
      <c r="D102" s="271" t="n"/>
      <c r="E102" s="272" t="n"/>
      <c r="F102" s="98" t="n"/>
      <c r="G102" s="98" t="n"/>
      <c r="H102" s="98" t="n"/>
      <c r="I102" s="99" t="n"/>
      <c r="J102" s="100" t="n">
        <v>199.8</v>
      </c>
      <c r="K102" s="273" t="n">
        <v>1.2</v>
      </c>
      <c r="L102" s="100" t="n">
        <v>136.66</v>
      </c>
      <c r="M102" s="100" t="n">
        <v>71.26000000000001</v>
      </c>
      <c r="N102" s="102" t="n">
        <v>9738.389999999999</v>
      </c>
    </row>
    <row r="103" ht="19.35" customHeight="1">
      <c r="A103" s="95" t="n"/>
      <c r="B103" s="103" t="n"/>
      <c r="C103" s="97" t="inlineStr">
        <is>
          <t>ЗТ</t>
        </is>
      </c>
      <c r="D103" s="271" t="n"/>
      <c r="E103" s="272" t="n"/>
      <c r="F103" s="104" t="inlineStr">
        <is>
          <t>чел.-ч</t>
        </is>
      </c>
      <c r="G103" s="276" t="n">
        <v>25.8</v>
      </c>
      <c r="H103" s="273" t="n">
        <v>1.2</v>
      </c>
      <c r="I103" s="277" t="n">
        <v>17.6472</v>
      </c>
      <c r="J103" s="99" t="n"/>
      <c r="K103" s="99" t="n"/>
      <c r="L103" s="99" t="n"/>
      <c r="M103" s="99" t="n"/>
      <c r="N103" s="99" t="n"/>
    </row>
    <row r="104" ht="19.35" customHeight="1">
      <c r="A104" s="95" t="n"/>
      <c r="B104" s="103" t="n"/>
      <c r="C104" s="97" t="inlineStr">
        <is>
          <t>ЗТм</t>
        </is>
      </c>
      <c r="D104" s="271" t="n"/>
      <c r="E104" s="272" t="n"/>
      <c r="F104" s="104" t="inlineStr">
        <is>
          <t>чел.-ч</t>
        </is>
      </c>
      <c r="G104" s="276" t="n">
        <v>14.8</v>
      </c>
      <c r="H104" s="273" t="n">
        <v>1.2</v>
      </c>
      <c r="I104" s="277" t="n">
        <v>10.1232</v>
      </c>
      <c r="J104" s="99" t="n"/>
      <c r="K104" s="99" t="n"/>
      <c r="L104" s="99" t="n"/>
      <c r="M104" s="99" t="n"/>
      <c r="N104" s="99" t="n"/>
    </row>
    <row r="105" ht="19.35" customHeight="1">
      <c r="A105" s="95" t="n"/>
      <c r="B105" s="103" t="n"/>
      <c r="C105" s="97" t="inlineStr">
        <is>
          <t>Итого по расценке</t>
        </is>
      </c>
      <c r="D105" s="271" t="n"/>
      <c r="E105" s="272" t="n"/>
      <c r="F105" s="98" t="n"/>
      <c r="G105" s="106" t="n"/>
      <c r="H105" s="106" t="n"/>
      <c r="I105" s="99" t="n"/>
      <c r="J105" s="102" t="n">
        <v>1343.8</v>
      </c>
      <c r="K105" s="99" t="n"/>
      <c r="L105" s="100" t="n">
        <v>919.16</v>
      </c>
      <c r="M105" s="99" t="n"/>
      <c r="N105" s="107" t="n"/>
    </row>
    <row r="106" ht="19.35" customHeight="1">
      <c r="A106" s="95" t="n"/>
      <c r="B106" s="108" t="n"/>
      <c r="C106" s="97" t="inlineStr">
        <is>
          <t>ФОТ</t>
        </is>
      </c>
      <c r="D106" s="271" t="n"/>
      <c r="E106" s="272" t="n"/>
      <c r="F106" s="98" t="n"/>
      <c r="G106" s="106" t="n"/>
      <c r="H106" s="106" t="n"/>
      <c r="I106" s="99" t="n"/>
      <c r="J106" s="99" t="n"/>
      <c r="K106" s="99" t="n"/>
      <c r="L106" s="100" t="n">
        <v>274.31</v>
      </c>
      <c r="M106" s="99" t="n"/>
      <c r="N106" s="102" t="n">
        <v>19547.33</v>
      </c>
    </row>
    <row r="107" ht="42" customHeight="1">
      <c r="A107" s="95" t="n"/>
      <c r="B107" s="109" t="inlineStr">
        <is>
          <t>Пр/812-001.4-1</t>
        </is>
      </c>
      <c r="C107" s="97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4" t="inlineStr">
        <is>
          <t>%</t>
        </is>
      </c>
      <c r="G107" s="110" t="n">
        <v>89</v>
      </c>
      <c r="H107" s="111" t="n"/>
      <c r="I107" s="110" t="n">
        <v>89</v>
      </c>
      <c r="J107" s="99" t="n"/>
      <c r="K107" s="99" t="n"/>
      <c r="L107" s="100" t="n">
        <v>244.14</v>
      </c>
      <c r="M107" s="99" t="n"/>
      <c r="N107" s="112" t="n">
        <v>17397.12</v>
      </c>
    </row>
    <row r="108" ht="42" customHeight="1">
      <c r="A108" s="95" t="n"/>
      <c r="B108" s="109" t="inlineStr">
        <is>
          <t>Пр/774-001.4</t>
        </is>
      </c>
      <c r="C108" s="97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4" t="inlineStr">
        <is>
          <t>%</t>
        </is>
      </c>
      <c r="G108" s="110" t="n">
        <v>41</v>
      </c>
      <c r="H108" s="111" t="n"/>
      <c r="I108" s="110" t="n">
        <v>41</v>
      </c>
      <c r="J108" s="99" t="n"/>
      <c r="K108" s="99" t="n"/>
      <c r="L108" s="100" t="n">
        <v>112.47</v>
      </c>
      <c r="M108" s="99" t="n"/>
      <c r="N108" s="102" t="n">
        <v>8014.41</v>
      </c>
    </row>
    <row r="109" ht="19.35" customHeight="1">
      <c r="A109" s="95" t="n"/>
      <c r="B109" s="108" t="n"/>
      <c r="C109" s="87" t="inlineStr">
        <is>
          <t>Всего по позиции</t>
        </is>
      </c>
      <c r="D109" s="271" t="n"/>
      <c r="E109" s="272" t="n"/>
      <c r="F109" s="99" t="n"/>
      <c r="G109" s="106" t="n"/>
      <c r="H109" s="106" t="n"/>
      <c r="I109" s="113" t="n"/>
      <c r="J109" s="113" t="n"/>
      <c r="K109" s="113" t="n"/>
      <c r="L109" s="114" t="n">
        <v>1275.77</v>
      </c>
      <c r="M109" s="113" t="n"/>
      <c r="N109" s="93" t="n"/>
    </row>
    <row r="110" ht="55.35" customHeight="1">
      <c r="A110" s="87" t="inlineStr">
        <is>
          <t>8</t>
        </is>
      </c>
      <c r="B110" s="90" t="inlineStr">
        <is>
          <t>ФЕР01-02-100-08</t>
        </is>
      </c>
      <c r="C110" s="91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2" t="inlineStr">
        <is>
          <t>100 шт</t>
        </is>
      </c>
      <c r="G110" s="93" t="n">
        <v>0.57</v>
      </c>
      <c r="H110" s="94" t="n">
        <v>1</v>
      </c>
      <c r="I110" s="115" t="n">
        <v>0.57</v>
      </c>
      <c r="J110" s="93" t="n"/>
      <c r="K110" s="93" t="n"/>
      <c r="L110" s="93" t="n"/>
      <c r="M110" s="93" t="n"/>
      <c r="N110" s="93" t="n"/>
    </row>
    <row r="111" ht="19.35" customHeight="1">
      <c r="A111" s="95" t="n"/>
      <c r="B111" s="96" t="inlineStr">
        <is>
          <t>1</t>
        </is>
      </c>
      <c r="C111" s="97" t="inlineStr">
        <is>
          <t>ОТ</t>
        </is>
      </c>
      <c r="D111" s="271" t="n"/>
      <c r="E111" s="272" t="n"/>
      <c r="F111" s="98" t="n"/>
      <c r="G111" s="98" t="n"/>
      <c r="H111" s="98" t="n"/>
      <c r="I111" s="99" t="n"/>
      <c r="J111" s="100" t="n">
        <v>58.34</v>
      </c>
      <c r="K111" s="273" t="n">
        <v>1.2</v>
      </c>
      <c r="L111" s="100" t="n">
        <v>39.9</v>
      </c>
      <c r="M111" s="100" t="n">
        <v>71.26000000000001</v>
      </c>
      <c r="N111" s="102" t="n">
        <v>2843.27</v>
      </c>
    </row>
    <row r="112" ht="19.35" customHeight="1">
      <c r="A112" s="95" t="n"/>
      <c r="B112" s="96" t="inlineStr">
        <is>
          <t>2</t>
        </is>
      </c>
      <c r="C112" s="97" t="inlineStr">
        <is>
          <t>ЭМ</t>
        </is>
      </c>
      <c r="D112" s="271" t="n"/>
      <c r="E112" s="272" t="n"/>
      <c r="F112" s="98" t="n"/>
      <c r="G112" s="98" t="n"/>
      <c r="H112" s="98" t="n"/>
      <c r="I112" s="99" t="n"/>
      <c r="J112" s="100" t="n">
        <v>330.42</v>
      </c>
      <c r="K112" s="273" t="n">
        <v>1.2</v>
      </c>
      <c r="L112" s="100" t="n">
        <v>226.01</v>
      </c>
      <c r="M112" s="99" t="n"/>
      <c r="N112" s="99" t="n"/>
    </row>
    <row r="113" ht="19.35" customHeight="1">
      <c r="A113" s="95" t="n"/>
      <c r="B113" s="96" t="inlineStr">
        <is>
          <t>3</t>
        </is>
      </c>
      <c r="C113" s="97" t="inlineStr">
        <is>
          <t>в т.ч. ОТм</t>
        </is>
      </c>
      <c r="D113" s="271" t="n"/>
      <c r="E113" s="272" t="n"/>
      <c r="F113" s="98" t="n"/>
      <c r="G113" s="98" t="n"/>
      <c r="H113" s="98" t="n"/>
      <c r="I113" s="99" t="n"/>
      <c r="J113" s="100" t="n">
        <v>57.78</v>
      </c>
      <c r="K113" s="273" t="n">
        <v>1.2</v>
      </c>
      <c r="L113" s="100" t="n">
        <v>39.52</v>
      </c>
      <c r="M113" s="100" t="n">
        <v>71.26000000000001</v>
      </c>
      <c r="N113" s="102" t="n">
        <v>2816.2</v>
      </c>
    </row>
    <row r="114" ht="19.35" customHeight="1">
      <c r="A114" s="95" t="n"/>
      <c r="B114" s="103" t="n"/>
      <c r="C114" s="97" t="inlineStr">
        <is>
          <t>ЗТ</t>
        </is>
      </c>
      <c r="D114" s="271" t="n"/>
      <c r="E114" s="272" t="n"/>
      <c r="F114" s="104" t="inlineStr">
        <is>
          <t>чел.-ч</t>
        </is>
      </c>
      <c r="G114" s="100" t="n">
        <v>7.48</v>
      </c>
      <c r="H114" s="273" t="n">
        <v>1.2</v>
      </c>
      <c r="I114" s="275" t="n">
        <v>5.11632</v>
      </c>
      <c r="J114" s="99" t="n"/>
      <c r="K114" s="99" t="n"/>
      <c r="L114" s="99" t="n"/>
      <c r="M114" s="99" t="n"/>
      <c r="N114" s="99" t="n"/>
    </row>
    <row r="115" ht="19.35" customHeight="1">
      <c r="A115" s="95" t="n"/>
      <c r="B115" s="103" t="n"/>
      <c r="C115" s="97" t="inlineStr">
        <is>
          <t>ЗТм</t>
        </is>
      </c>
      <c r="D115" s="271" t="n"/>
      <c r="E115" s="272" t="n"/>
      <c r="F115" s="104" t="inlineStr">
        <is>
          <t>чел.-ч</t>
        </is>
      </c>
      <c r="G115" s="100" t="n">
        <v>4.28</v>
      </c>
      <c r="H115" s="273" t="n">
        <v>1.2</v>
      </c>
      <c r="I115" s="275" t="n">
        <v>2.92752</v>
      </c>
      <c r="J115" s="99" t="n"/>
      <c r="K115" s="99" t="n"/>
      <c r="L115" s="99" t="n"/>
      <c r="M115" s="99" t="n"/>
      <c r="N115" s="99" t="n"/>
    </row>
    <row r="116" ht="19.35" customHeight="1">
      <c r="A116" s="95" t="n"/>
      <c r="B116" s="103" t="n"/>
      <c r="C116" s="97" t="inlineStr">
        <is>
          <t>Итого по расценке</t>
        </is>
      </c>
      <c r="D116" s="271" t="n"/>
      <c r="E116" s="272" t="n"/>
      <c r="F116" s="98" t="n"/>
      <c r="G116" s="106" t="n"/>
      <c r="H116" s="106" t="n"/>
      <c r="I116" s="99" t="n"/>
      <c r="J116" s="100" t="n">
        <v>388.76</v>
      </c>
      <c r="K116" s="99" t="n"/>
      <c r="L116" s="100" t="n">
        <v>265.91</v>
      </c>
      <c r="M116" s="99" t="n"/>
      <c r="N116" s="107" t="n"/>
    </row>
    <row r="117" ht="19.35" customHeight="1">
      <c r="A117" s="95" t="n"/>
      <c r="B117" s="108" t="n"/>
      <c r="C117" s="97" t="inlineStr">
        <is>
          <t>ФОТ</t>
        </is>
      </c>
      <c r="D117" s="271" t="n"/>
      <c r="E117" s="272" t="n"/>
      <c r="F117" s="98" t="n"/>
      <c r="G117" s="106" t="n"/>
      <c r="H117" s="106" t="n"/>
      <c r="I117" s="99" t="n"/>
      <c r="J117" s="99" t="n"/>
      <c r="K117" s="99" t="n"/>
      <c r="L117" s="100" t="n">
        <v>79.42</v>
      </c>
      <c r="M117" s="99" t="n"/>
      <c r="N117" s="102" t="n">
        <v>5659.47</v>
      </c>
    </row>
    <row r="118" ht="42" customHeight="1">
      <c r="A118" s="95" t="n"/>
      <c r="B118" s="109" t="inlineStr">
        <is>
          <t>Пр/812-001.4-1</t>
        </is>
      </c>
      <c r="C118" s="97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4" t="inlineStr">
        <is>
          <t>%</t>
        </is>
      </c>
      <c r="G118" s="110" t="n">
        <v>89</v>
      </c>
      <c r="H118" s="111" t="n"/>
      <c r="I118" s="110" t="n">
        <v>89</v>
      </c>
      <c r="J118" s="99" t="n"/>
      <c r="K118" s="99" t="n"/>
      <c r="L118" s="100" t="n">
        <v>70.68000000000001</v>
      </c>
      <c r="M118" s="99" t="n"/>
      <c r="N118" s="112" t="n">
        <v>5036.93</v>
      </c>
    </row>
    <row r="119" ht="42" customHeight="1">
      <c r="A119" s="95" t="n"/>
      <c r="B119" s="109" t="inlineStr">
        <is>
          <t>Пр/774-001.4</t>
        </is>
      </c>
      <c r="C119" s="97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4" t="inlineStr">
        <is>
          <t>%</t>
        </is>
      </c>
      <c r="G119" s="110" t="n">
        <v>41</v>
      </c>
      <c r="H119" s="111" t="n"/>
      <c r="I119" s="110" t="n">
        <v>41</v>
      </c>
      <c r="J119" s="99" t="n"/>
      <c r="K119" s="99" t="n"/>
      <c r="L119" s="100" t="n">
        <v>32.56</v>
      </c>
      <c r="M119" s="99" t="n"/>
      <c r="N119" s="102" t="n">
        <v>2320.38</v>
      </c>
    </row>
    <row r="120" ht="19.35" customHeight="1">
      <c r="A120" s="95" t="n"/>
      <c r="B120" s="108" t="n"/>
      <c r="C120" s="87" t="inlineStr">
        <is>
          <t>Всего по позиции</t>
        </is>
      </c>
      <c r="D120" s="271" t="n"/>
      <c r="E120" s="272" t="n"/>
      <c r="F120" s="99" t="n"/>
      <c r="G120" s="106" t="n"/>
      <c r="H120" s="106" t="n"/>
      <c r="I120" s="113" t="n"/>
      <c r="J120" s="113" t="n"/>
      <c r="K120" s="113" t="n"/>
      <c r="L120" s="115" t="n">
        <v>369.15</v>
      </c>
      <c r="M120" s="113" t="n"/>
      <c r="N120" s="93" t="n"/>
    </row>
    <row r="121" ht="68.65000000000001" customHeight="1">
      <c r="A121" s="87" t="inlineStr">
        <is>
          <t>9</t>
        </is>
      </c>
      <c r="B121" s="90" t="inlineStr">
        <is>
          <t>ФЕР01-02-100-03</t>
        </is>
      </c>
      <c r="C121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2" t="inlineStr">
        <is>
          <t>100 шт</t>
        </is>
      </c>
      <c r="G121" s="93" t="n">
        <v>0.14</v>
      </c>
      <c r="H121" s="94" t="n">
        <v>1</v>
      </c>
      <c r="I121" s="115" t="n">
        <v>0.14</v>
      </c>
      <c r="J121" s="93" t="n"/>
      <c r="K121" s="93" t="n"/>
      <c r="L121" s="93" t="n"/>
      <c r="M121" s="93" t="n"/>
      <c r="N121" s="93" t="n"/>
    </row>
    <row r="122" ht="19.35" customHeight="1">
      <c r="A122" s="95" t="n"/>
      <c r="B122" s="96" t="inlineStr">
        <is>
          <t>1</t>
        </is>
      </c>
      <c r="C122" s="97" t="inlineStr">
        <is>
          <t>ОТ</t>
        </is>
      </c>
      <c r="D122" s="271" t="n"/>
      <c r="E122" s="272" t="n"/>
      <c r="F122" s="98" t="n"/>
      <c r="G122" s="98" t="n"/>
      <c r="H122" s="98" t="n"/>
      <c r="I122" s="99" t="n"/>
      <c r="J122" s="100" t="n">
        <v>326.82</v>
      </c>
      <c r="K122" s="273" t="n">
        <v>1.2</v>
      </c>
      <c r="L122" s="100" t="n">
        <v>54.91</v>
      </c>
      <c r="M122" s="100" t="n">
        <v>71.26000000000001</v>
      </c>
      <c r="N122" s="102" t="n">
        <v>3912.89</v>
      </c>
    </row>
    <row r="123" ht="19.35" customHeight="1">
      <c r="A123" s="95" t="n"/>
      <c r="B123" s="96" t="inlineStr">
        <is>
          <t>2</t>
        </is>
      </c>
      <c r="C123" s="97" t="inlineStr">
        <is>
          <t>ЭМ</t>
        </is>
      </c>
      <c r="D123" s="271" t="n"/>
      <c r="E123" s="272" t="n"/>
      <c r="F123" s="98" t="n"/>
      <c r="G123" s="98" t="n"/>
      <c r="H123" s="98" t="n"/>
      <c r="I123" s="99" t="n"/>
      <c r="J123" s="102" t="n">
        <v>1852.8</v>
      </c>
      <c r="K123" s="273" t="n">
        <v>1.2</v>
      </c>
      <c r="L123" s="100" t="n">
        <v>311.27</v>
      </c>
      <c r="M123" s="99" t="n"/>
      <c r="N123" s="99" t="n"/>
    </row>
    <row r="124" ht="19.35" customHeight="1">
      <c r="A124" s="95" t="n"/>
      <c r="B124" s="96" t="inlineStr">
        <is>
          <t>3</t>
        </is>
      </c>
      <c r="C124" s="97" t="inlineStr">
        <is>
          <t>в т.ч. ОТм</t>
        </is>
      </c>
      <c r="D124" s="271" t="n"/>
      <c r="E124" s="272" t="n"/>
      <c r="F124" s="98" t="n"/>
      <c r="G124" s="98" t="n"/>
      <c r="H124" s="98" t="n"/>
      <c r="I124" s="99" t="n"/>
      <c r="J124" s="100" t="n">
        <v>324</v>
      </c>
      <c r="K124" s="273" t="n">
        <v>1.2</v>
      </c>
      <c r="L124" s="100" t="n">
        <v>54.43</v>
      </c>
      <c r="M124" s="100" t="n">
        <v>71.26000000000001</v>
      </c>
      <c r="N124" s="102" t="n">
        <v>3878.68</v>
      </c>
    </row>
    <row r="125" ht="19.35" customHeight="1">
      <c r="A125" s="95" t="n"/>
      <c r="B125" s="103" t="n"/>
      <c r="C125" s="97" t="inlineStr">
        <is>
          <t>ЗТ</t>
        </is>
      </c>
      <c r="D125" s="271" t="n"/>
      <c r="E125" s="272" t="n"/>
      <c r="F125" s="104" t="inlineStr">
        <is>
          <t>чел.-ч</t>
        </is>
      </c>
      <c r="G125" s="276" t="n">
        <v>41.9</v>
      </c>
      <c r="H125" s="273" t="n">
        <v>1.2</v>
      </c>
      <c r="I125" s="277" t="n">
        <v>7.0392</v>
      </c>
      <c r="J125" s="99" t="n"/>
      <c r="K125" s="99" t="n"/>
      <c r="L125" s="99" t="n"/>
      <c r="M125" s="99" t="n"/>
      <c r="N125" s="99" t="n"/>
    </row>
    <row r="126" ht="19.35" customHeight="1">
      <c r="A126" s="95" t="n"/>
      <c r="B126" s="103" t="n"/>
      <c r="C126" s="97" t="inlineStr">
        <is>
          <t>ЗТм</t>
        </is>
      </c>
      <c r="D126" s="271" t="n"/>
      <c r="E126" s="272" t="n"/>
      <c r="F126" s="104" t="inlineStr">
        <is>
          <t>чел.-ч</t>
        </is>
      </c>
      <c r="G126" s="119" t="n">
        <v>24</v>
      </c>
      <c r="H126" s="273" t="n">
        <v>1.2</v>
      </c>
      <c r="I126" s="278" t="n">
        <v>4.032</v>
      </c>
      <c r="J126" s="99" t="n"/>
      <c r="K126" s="99" t="n"/>
      <c r="L126" s="99" t="n"/>
      <c r="M126" s="99" t="n"/>
      <c r="N126" s="99" t="n"/>
    </row>
    <row r="127" ht="19.35" customHeight="1">
      <c r="A127" s="95" t="n"/>
      <c r="B127" s="103" t="n"/>
      <c r="C127" s="97" t="inlineStr">
        <is>
          <t>Итого по расценке</t>
        </is>
      </c>
      <c r="D127" s="271" t="n"/>
      <c r="E127" s="272" t="n"/>
      <c r="F127" s="98" t="n"/>
      <c r="G127" s="106" t="n"/>
      <c r="H127" s="106" t="n"/>
      <c r="I127" s="99" t="n"/>
      <c r="J127" s="102" t="n">
        <v>2179.62</v>
      </c>
      <c r="K127" s="99" t="n"/>
      <c r="L127" s="100" t="n">
        <v>366.18</v>
      </c>
      <c r="M127" s="99" t="n"/>
      <c r="N127" s="107" t="n"/>
    </row>
    <row r="128" ht="19.35" customHeight="1">
      <c r="A128" s="95" t="n"/>
      <c r="B128" s="108" t="n"/>
      <c r="C128" s="97" t="inlineStr">
        <is>
          <t>ФОТ</t>
        </is>
      </c>
      <c r="D128" s="271" t="n"/>
      <c r="E128" s="272" t="n"/>
      <c r="F128" s="98" t="n"/>
      <c r="G128" s="106" t="n"/>
      <c r="H128" s="106" t="n"/>
      <c r="I128" s="99" t="n"/>
      <c r="J128" s="99" t="n"/>
      <c r="K128" s="99" t="n"/>
      <c r="L128" s="100" t="n">
        <v>109.34</v>
      </c>
      <c r="M128" s="99" t="n"/>
      <c r="N128" s="102" t="n">
        <v>7791.57</v>
      </c>
    </row>
    <row r="129" ht="42" customHeight="1">
      <c r="A129" s="95" t="n"/>
      <c r="B129" s="109" t="inlineStr">
        <is>
          <t>Пр/812-001.4-1</t>
        </is>
      </c>
      <c r="C129" s="97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4" t="inlineStr">
        <is>
          <t>%</t>
        </is>
      </c>
      <c r="G129" s="110" t="n">
        <v>89</v>
      </c>
      <c r="H129" s="111" t="n"/>
      <c r="I129" s="110" t="n">
        <v>89</v>
      </c>
      <c r="J129" s="99" t="n"/>
      <c r="K129" s="99" t="n"/>
      <c r="L129" s="100" t="n">
        <v>97.31</v>
      </c>
      <c r="M129" s="99" t="n"/>
      <c r="N129" s="112" t="n">
        <v>6934.5</v>
      </c>
    </row>
    <row r="130" ht="42" customHeight="1">
      <c r="A130" s="95" t="n"/>
      <c r="B130" s="109" t="inlineStr">
        <is>
          <t>Пр/774-001.4</t>
        </is>
      </c>
      <c r="C130" s="97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4" t="inlineStr">
        <is>
          <t>%</t>
        </is>
      </c>
      <c r="G130" s="110" t="n">
        <v>41</v>
      </c>
      <c r="H130" s="111" t="n"/>
      <c r="I130" s="110" t="n">
        <v>41</v>
      </c>
      <c r="J130" s="99" t="n"/>
      <c r="K130" s="99" t="n"/>
      <c r="L130" s="100" t="n">
        <v>44.83</v>
      </c>
      <c r="M130" s="99" t="n"/>
      <c r="N130" s="102" t="n">
        <v>3194.54</v>
      </c>
    </row>
    <row r="131" ht="19.35" customHeight="1">
      <c r="A131" s="95" t="n"/>
      <c r="B131" s="108" t="n"/>
      <c r="C131" s="87" t="inlineStr">
        <is>
          <t>Всего по позиции</t>
        </is>
      </c>
      <c r="D131" s="271" t="n"/>
      <c r="E131" s="272" t="n"/>
      <c r="F131" s="99" t="n"/>
      <c r="G131" s="106" t="n"/>
      <c r="H131" s="106" t="n"/>
      <c r="I131" s="113" t="n"/>
      <c r="J131" s="113" t="n"/>
      <c r="K131" s="113" t="n"/>
      <c r="L131" s="115" t="n">
        <v>508.32</v>
      </c>
      <c r="M131" s="113" t="n"/>
      <c r="N131" s="93" t="n"/>
    </row>
    <row r="132" ht="55.35" customHeight="1">
      <c r="A132" s="87" t="inlineStr">
        <is>
          <t>10</t>
        </is>
      </c>
      <c r="B132" s="90" t="inlineStr">
        <is>
          <t>ФЕР01-02-100-09</t>
        </is>
      </c>
      <c r="C132" s="91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2" t="inlineStr">
        <is>
          <t>100 шт</t>
        </is>
      </c>
      <c r="G132" s="93" t="n">
        <v>0.14</v>
      </c>
      <c r="H132" s="94" t="n">
        <v>1</v>
      </c>
      <c r="I132" s="115" t="n">
        <v>0.14</v>
      </c>
      <c r="J132" s="93" t="n"/>
      <c r="K132" s="93" t="n"/>
      <c r="L132" s="93" t="n"/>
      <c r="M132" s="93" t="n"/>
      <c r="N132" s="93" t="n"/>
    </row>
    <row r="133" ht="19.35" customHeight="1">
      <c r="A133" s="95" t="n"/>
      <c r="B133" s="96" t="inlineStr">
        <is>
          <t>1</t>
        </is>
      </c>
      <c r="C133" s="97" t="inlineStr">
        <is>
          <t>ОТ</t>
        </is>
      </c>
      <c r="D133" s="271" t="n"/>
      <c r="E133" s="272" t="n"/>
      <c r="F133" s="98" t="n"/>
      <c r="G133" s="98" t="n"/>
      <c r="H133" s="98" t="n"/>
      <c r="I133" s="99" t="n"/>
      <c r="J133" s="100" t="n">
        <v>93.59999999999999</v>
      </c>
      <c r="K133" s="273" t="n">
        <v>1.2</v>
      </c>
      <c r="L133" s="100" t="n">
        <v>15.72</v>
      </c>
      <c r="M133" s="100" t="n">
        <v>71.26000000000001</v>
      </c>
      <c r="N133" s="102" t="n">
        <v>1120.21</v>
      </c>
    </row>
    <row r="134" ht="19.35" customHeight="1">
      <c r="A134" s="95" t="n"/>
      <c r="B134" s="96" t="inlineStr">
        <is>
          <t>2</t>
        </is>
      </c>
      <c r="C134" s="97" t="inlineStr">
        <is>
          <t>ЭМ</t>
        </is>
      </c>
      <c r="D134" s="271" t="n"/>
      <c r="E134" s="272" t="n"/>
      <c r="F134" s="98" t="n"/>
      <c r="G134" s="98" t="n"/>
      <c r="H134" s="98" t="n"/>
      <c r="I134" s="99" t="n"/>
      <c r="J134" s="100" t="n">
        <v>531.14</v>
      </c>
      <c r="K134" s="273" t="n">
        <v>1.2</v>
      </c>
      <c r="L134" s="100" t="n">
        <v>89.23</v>
      </c>
      <c r="M134" s="99" t="n"/>
      <c r="N134" s="99" t="n"/>
    </row>
    <row r="135" ht="19.35" customHeight="1">
      <c r="A135" s="95" t="n"/>
      <c r="B135" s="96" t="inlineStr">
        <is>
          <t>3</t>
        </is>
      </c>
      <c r="C135" s="97" t="inlineStr">
        <is>
          <t>в т.ч. ОТм</t>
        </is>
      </c>
      <c r="D135" s="271" t="n"/>
      <c r="E135" s="272" t="n"/>
      <c r="F135" s="98" t="n"/>
      <c r="G135" s="98" t="n"/>
      <c r="H135" s="98" t="n"/>
      <c r="I135" s="99" t="n"/>
      <c r="J135" s="100" t="n">
        <v>92.88</v>
      </c>
      <c r="K135" s="273" t="n">
        <v>1.2</v>
      </c>
      <c r="L135" s="100" t="n">
        <v>15.6</v>
      </c>
      <c r="M135" s="100" t="n">
        <v>71.26000000000001</v>
      </c>
      <c r="N135" s="102" t="n">
        <v>1111.66</v>
      </c>
    </row>
    <row r="136" ht="19.35" customHeight="1">
      <c r="A136" s="95" t="n"/>
      <c r="B136" s="103" t="n"/>
      <c r="C136" s="97" t="inlineStr">
        <is>
          <t>ЗТ</t>
        </is>
      </c>
      <c r="D136" s="271" t="n"/>
      <c r="E136" s="272" t="n"/>
      <c r="F136" s="104" t="inlineStr">
        <is>
          <t>чел.-ч</t>
        </is>
      </c>
      <c r="G136" s="119" t="n">
        <v>12</v>
      </c>
      <c r="H136" s="273" t="n">
        <v>1.2</v>
      </c>
      <c r="I136" s="278" t="n">
        <v>2.016</v>
      </c>
      <c r="J136" s="99" t="n"/>
      <c r="K136" s="99" t="n"/>
      <c r="L136" s="99" t="n"/>
      <c r="M136" s="99" t="n"/>
      <c r="N136" s="99" t="n"/>
    </row>
    <row r="137" ht="19.35" customHeight="1">
      <c r="A137" s="95" t="n"/>
      <c r="B137" s="103" t="n"/>
      <c r="C137" s="97" t="inlineStr">
        <is>
          <t>ЗТм</t>
        </is>
      </c>
      <c r="D137" s="271" t="n"/>
      <c r="E137" s="272" t="n"/>
      <c r="F137" s="104" t="inlineStr">
        <is>
          <t>чел.-ч</t>
        </is>
      </c>
      <c r="G137" s="100" t="n">
        <v>6.88</v>
      </c>
      <c r="H137" s="273" t="n">
        <v>1.2</v>
      </c>
      <c r="I137" s="275" t="n">
        <v>1.15584</v>
      </c>
      <c r="J137" s="99" t="n"/>
      <c r="K137" s="99" t="n"/>
      <c r="L137" s="99" t="n"/>
      <c r="M137" s="99" t="n"/>
      <c r="N137" s="99" t="n"/>
    </row>
    <row r="138" ht="19.35" customHeight="1">
      <c r="A138" s="95" t="n"/>
      <c r="B138" s="103" t="n"/>
      <c r="C138" s="97" t="inlineStr">
        <is>
          <t>Итого по расценке</t>
        </is>
      </c>
      <c r="D138" s="271" t="n"/>
      <c r="E138" s="272" t="n"/>
      <c r="F138" s="98" t="n"/>
      <c r="G138" s="106" t="n"/>
      <c r="H138" s="106" t="n"/>
      <c r="I138" s="99" t="n"/>
      <c r="J138" s="100" t="n">
        <v>624.74</v>
      </c>
      <c r="K138" s="99" t="n"/>
      <c r="L138" s="100" t="n">
        <v>104.95</v>
      </c>
      <c r="M138" s="99" t="n"/>
      <c r="N138" s="107" t="n"/>
    </row>
    <row r="139" ht="19.35" customHeight="1">
      <c r="A139" s="95" t="n"/>
      <c r="B139" s="108" t="n"/>
      <c r="C139" s="97" t="inlineStr">
        <is>
          <t>ФОТ</t>
        </is>
      </c>
      <c r="D139" s="271" t="n"/>
      <c r="E139" s="272" t="n"/>
      <c r="F139" s="98" t="n"/>
      <c r="G139" s="106" t="n"/>
      <c r="H139" s="106" t="n"/>
      <c r="I139" s="99" t="n"/>
      <c r="J139" s="99" t="n"/>
      <c r="K139" s="99" t="n"/>
      <c r="L139" s="100" t="n">
        <v>31.32</v>
      </c>
      <c r="M139" s="99" t="n"/>
      <c r="N139" s="102" t="n">
        <v>2231.87</v>
      </c>
    </row>
    <row r="140" ht="42" customHeight="1">
      <c r="A140" s="95" t="n"/>
      <c r="B140" s="109" t="inlineStr">
        <is>
          <t>Пр/812-001.4-1</t>
        </is>
      </c>
      <c r="C140" s="97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4" t="inlineStr">
        <is>
          <t>%</t>
        </is>
      </c>
      <c r="G140" s="110" t="n">
        <v>89</v>
      </c>
      <c r="H140" s="111" t="n"/>
      <c r="I140" s="110" t="n">
        <v>89</v>
      </c>
      <c r="J140" s="99" t="n"/>
      <c r="K140" s="99" t="n"/>
      <c r="L140" s="100" t="n">
        <v>27.87</v>
      </c>
      <c r="M140" s="99" t="n"/>
      <c r="N140" s="112" t="n">
        <v>1986.36</v>
      </c>
    </row>
    <row r="141" ht="42" customHeight="1">
      <c r="A141" s="95" t="n"/>
      <c r="B141" s="109" t="inlineStr">
        <is>
          <t>Пр/774-001.4</t>
        </is>
      </c>
      <c r="C141" s="97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4" t="inlineStr">
        <is>
          <t>%</t>
        </is>
      </c>
      <c r="G141" s="110" t="n">
        <v>41</v>
      </c>
      <c r="H141" s="111" t="n"/>
      <c r="I141" s="110" t="n">
        <v>41</v>
      </c>
      <c r="J141" s="99" t="n"/>
      <c r="K141" s="99" t="n"/>
      <c r="L141" s="100" t="n">
        <v>12.84</v>
      </c>
      <c r="M141" s="99" t="n"/>
      <c r="N141" s="100" t="n">
        <v>915.0700000000001</v>
      </c>
    </row>
    <row r="142" ht="19.35" customHeight="1">
      <c r="A142" s="95" t="n"/>
      <c r="B142" s="108" t="n"/>
      <c r="C142" s="87" t="inlineStr">
        <is>
          <t>Всего по позиции</t>
        </is>
      </c>
      <c r="D142" s="271" t="n"/>
      <c r="E142" s="272" t="n"/>
      <c r="F142" s="99" t="n"/>
      <c r="G142" s="106" t="n"/>
      <c r="H142" s="106" t="n"/>
      <c r="I142" s="113" t="n"/>
      <c r="J142" s="113" t="n"/>
      <c r="K142" s="113" t="n"/>
      <c r="L142" s="115" t="n">
        <v>145.66</v>
      </c>
      <c r="M142" s="113" t="n"/>
      <c r="N142" s="93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9713.049999999999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5434.4</v>
      </c>
      <c r="M144" s="129" t="n"/>
      <c r="N144" s="128" t="n">
        <v>256583.67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2837.07</v>
      </c>
      <c r="M146" s="129" t="n"/>
      <c r="N146" s="128" t="n">
        <v>202169.61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2597.33</v>
      </c>
      <c r="M147" s="129" t="n"/>
      <c r="N147" s="128" t="n">
        <v>54414.06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2597.33</v>
      </c>
      <c r="M149" s="129" t="n"/>
      <c r="N149" s="128" t="n">
        <v>54414.06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454.2</v>
      </c>
      <c r="M151" s="129" t="n"/>
      <c r="N151" s="128" t="n">
        <v>32366.3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3291.27</v>
      </c>
      <c r="M152" s="129" t="n"/>
      <c r="N152" s="128" t="n">
        <v>234535.91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2929.22</v>
      </c>
      <c r="M153" s="129" t="n"/>
      <c r="N153" s="128" t="n">
        <v>208736.97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1349.43</v>
      </c>
      <c r="M154" s="129" t="n"/>
      <c r="N154" s="128" t="n">
        <v>96159.71000000001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9713.049999999999</v>
      </c>
      <c r="M155" s="134" t="n"/>
      <c r="N155" s="123" t="n">
        <v>561480.35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335.90376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33.64428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9713.049999999999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9713.049999999999</v>
      </c>
      <c r="M161" s="129" t="n"/>
      <c r="N161" s="128" t="n">
        <v>561480.35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5434.4</v>
      </c>
      <c r="M163" s="129" t="n"/>
      <c r="N163" s="128" t="n">
        <v>256583.67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2837.07</v>
      </c>
      <c r="M165" s="129" t="n"/>
      <c r="N165" s="128" t="n">
        <v>202169.61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2597.33</v>
      </c>
      <c r="M166" s="129" t="n"/>
      <c r="N166" s="128" t="n">
        <v>54414.06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2597.33</v>
      </c>
      <c r="M167" s="129" t="n"/>
      <c r="N167" s="128" t="n">
        <v>54414.06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454.2</v>
      </c>
      <c r="M168" s="129" t="n"/>
      <c r="N168" s="128" t="n">
        <v>32366.3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3291.27</v>
      </c>
      <c r="M169" s="129" t="n"/>
      <c r="N169" s="128" t="n">
        <v>234535.91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2929.22</v>
      </c>
      <c r="M170" s="129" t="n"/>
      <c r="N170" s="128" t="n">
        <v>208736.97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1349.43</v>
      </c>
      <c r="M171" s="129" t="n"/>
      <c r="N171" s="128" t="n">
        <v>96159.71000000001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9713.049999999999</v>
      </c>
      <c r="M172" s="124" t="n"/>
      <c r="N172" s="123" t="n">
        <v>561480.35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5434.4</v>
      </c>
      <c r="M173" s="129" t="n"/>
      <c r="N173" s="128" t="n">
        <v>256583.67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2837.07</v>
      </c>
      <c r="M175" s="129" t="n"/>
      <c r="N175" s="128" t="n">
        <v>202169.61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2597.33</v>
      </c>
      <c r="M176" s="129" t="n"/>
      <c r="N176" s="128" t="n">
        <v>54414.06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2597.33</v>
      </c>
      <c r="M177" s="129" t="n"/>
      <c r="N177" s="128" t="n">
        <v>54414.06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454.2</v>
      </c>
      <c r="M178" s="129" t="n"/>
      <c r="N178" s="128" t="n">
        <v>32366.3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3291.27</v>
      </c>
      <c r="M179" s="129" t="n"/>
      <c r="N179" s="128" t="n">
        <v>234535.91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2929.22</v>
      </c>
      <c r="M180" s="129" t="n"/>
      <c r="N180" s="128" t="n">
        <v>208736.97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1349.43</v>
      </c>
      <c r="M181" s="129" t="n"/>
      <c r="N181" s="128" t="n">
        <v>96159.71000000001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335.90376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33.64428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10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02-30-08</t>
        </is>
      </c>
    </row>
    <row r="25" ht="19.35" customHeight="1">
      <c r="A25" s="55" t="inlineStr">
        <is>
          <t>30 ВЛ 220 Амурская-Благовещенская №2. Свободненский р-он Новоивановский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25.8</v>
      </c>
      <c r="M31" s="64" t="n">
        <v>0.36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59.34</v>
      </c>
      <c r="E32" s="71" t="inlineStr">
        <is>
          <t>(</t>
        </is>
      </c>
      <c r="F32" s="70" t="n">
        <v>0.83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43.21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59.34</v>
      </c>
      <c r="E34" s="71" t="inlineStr">
        <is>
          <t>(</t>
        </is>
      </c>
      <c r="F34" s="77" t="n">
        <v>0.83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95-126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1.21</v>
      </c>
      <c r="H44" s="94" t="n">
        <v>1</v>
      </c>
      <c r="I44" s="115" t="n">
        <v>1.21</v>
      </c>
      <c r="J44" s="93" t="n"/>
      <c r="K44" s="93" t="n"/>
      <c r="L44" s="93" t="n"/>
      <c r="M44" s="93" t="n"/>
      <c r="N44" s="93" t="n"/>
    </row>
    <row r="45" ht="24.6" customHeight="1">
      <c r="A45" s="95" t="n"/>
      <c r="B45" s="96" t="inlineStr">
        <is>
          <t>Прил.1.12 п.3.213</t>
        </is>
      </c>
      <c r="C45" s="97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5" t="n"/>
      <c r="B46" s="96" t="inlineStr">
        <is>
          <t>1</t>
        </is>
      </c>
      <c r="C46" s="97" t="inlineStr">
        <is>
          <t>ОТ</t>
        </is>
      </c>
      <c r="D46" s="271" t="n"/>
      <c r="E46" s="272" t="n"/>
      <c r="F46" s="98" t="n"/>
      <c r="G46" s="98" t="n"/>
      <c r="H46" s="98" t="n"/>
      <c r="I46" s="99" t="n"/>
      <c r="J46" s="100" t="n">
        <v>112.29</v>
      </c>
      <c r="K46" s="148" t="n">
        <v>0.96</v>
      </c>
      <c r="L46" s="100" t="n">
        <v>130.44</v>
      </c>
      <c r="M46" s="100" t="n">
        <v>71.26000000000001</v>
      </c>
      <c r="N46" s="102" t="n">
        <v>9295.15</v>
      </c>
    </row>
    <row r="47" ht="19.35" customHeight="1">
      <c r="A47" s="95" t="n"/>
      <c r="B47" s="103" t="n"/>
      <c r="C47" s="97" t="inlineStr">
        <is>
          <t>ЗТ</t>
        </is>
      </c>
      <c r="D47" s="271" t="n"/>
      <c r="E47" s="272" t="n"/>
      <c r="F47" s="104" t="inlineStr">
        <is>
          <t>чел.-ч</t>
        </is>
      </c>
      <c r="G47" s="276" t="n">
        <v>13.4</v>
      </c>
      <c r="H47" s="148" t="n">
        <v>0.96</v>
      </c>
      <c r="I47" s="275" t="n">
        <v>15.56544</v>
      </c>
      <c r="J47" s="99" t="n"/>
      <c r="K47" s="99" t="n"/>
      <c r="L47" s="99" t="n"/>
      <c r="M47" s="99" t="n"/>
      <c r="N47" s="99" t="n"/>
    </row>
    <row r="48" ht="19.35" customHeight="1">
      <c r="A48" s="95" t="n"/>
      <c r="B48" s="103" t="n"/>
      <c r="C48" s="97" t="inlineStr">
        <is>
          <t>Итого по расценке</t>
        </is>
      </c>
      <c r="D48" s="271" t="n"/>
      <c r="E48" s="272" t="n"/>
      <c r="F48" s="98" t="n"/>
      <c r="G48" s="106" t="n"/>
      <c r="H48" s="106" t="n"/>
      <c r="I48" s="99" t="n"/>
      <c r="J48" s="100" t="n">
        <v>112.29</v>
      </c>
      <c r="K48" s="99" t="n"/>
      <c r="L48" s="100" t="n">
        <v>130.44</v>
      </c>
      <c r="M48" s="99" t="n"/>
      <c r="N48" s="107" t="n"/>
    </row>
    <row r="49" ht="19.35" customHeight="1">
      <c r="A49" s="95" t="n"/>
      <c r="B49" s="108" t="n"/>
      <c r="C49" s="97" t="inlineStr">
        <is>
          <t>ФОТ</t>
        </is>
      </c>
      <c r="D49" s="271" t="n"/>
      <c r="E49" s="272" t="n"/>
      <c r="F49" s="98" t="n"/>
      <c r="G49" s="106" t="n"/>
      <c r="H49" s="106" t="n"/>
      <c r="I49" s="99" t="n"/>
      <c r="J49" s="99" t="n"/>
      <c r="K49" s="99" t="n"/>
      <c r="L49" s="100" t="n">
        <v>130.44</v>
      </c>
      <c r="M49" s="99" t="n"/>
      <c r="N49" s="102" t="n">
        <v>9295.15</v>
      </c>
    </row>
    <row r="50" ht="42" customHeight="1">
      <c r="A50" s="95" t="n"/>
      <c r="B50" s="109" t="inlineStr">
        <is>
          <t>Пр/812-001.4-1</t>
        </is>
      </c>
      <c r="C50" s="97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89</v>
      </c>
      <c r="H50" s="111" t="n"/>
      <c r="I50" s="110" t="n">
        <v>89</v>
      </c>
      <c r="J50" s="99" t="n"/>
      <c r="K50" s="99" t="n"/>
      <c r="L50" s="100" t="n">
        <v>116.09</v>
      </c>
      <c r="M50" s="99" t="n"/>
      <c r="N50" s="112" t="n">
        <v>8272.68</v>
      </c>
    </row>
    <row r="51" ht="42" customHeight="1">
      <c r="A51" s="95" t="n"/>
      <c r="B51" s="109" t="inlineStr">
        <is>
          <t>Пр/774-001.4</t>
        </is>
      </c>
      <c r="C51" s="97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4" t="inlineStr">
        <is>
          <t>%</t>
        </is>
      </c>
      <c r="G51" s="110" t="n">
        <v>41</v>
      </c>
      <c r="H51" s="111" t="n"/>
      <c r="I51" s="110" t="n">
        <v>41</v>
      </c>
      <c r="J51" s="99" t="n"/>
      <c r="K51" s="99" t="n"/>
      <c r="L51" s="100" t="n">
        <v>53.48</v>
      </c>
      <c r="M51" s="99" t="n"/>
      <c r="N51" s="102" t="n">
        <v>3811.01</v>
      </c>
    </row>
    <row r="52" ht="19.35" customHeight="1">
      <c r="A52" s="95" t="n"/>
      <c r="B52" s="108" t="n"/>
      <c r="C52" s="87" t="inlineStr">
        <is>
          <t>Всего по позиции</t>
        </is>
      </c>
      <c r="D52" s="271" t="n"/>
      <c r="E52" s="272" t="n"/>
      <c r="F52" s="99" t="n"/>
      <c r="G52" s="106" t="n"/>
      <c r="H52" s="106" t="n"/>
      <c r="I52" s="113" t="n"/>
      <c r="J52" s="113" t="n"/>
      <c r="K52" s="113" t="n"/>
      <c r="L52" s="115" t="n">
        <v>300.01</v>
      </c>
      <c r="M52" s="113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0.57</v>
      </c>
      <c r="H53" s="94" t="n">
        <v>1</v>
      </c>
      <c r="I53" s="115" t="n">
        <v>0.57</v>
      </c>
      <c r="J53" s="93" t="n"/>
      <c r="K53" s="93" t="n"/>
      <c r="L53" s="93" t="n"/>
      <c r="M53" s="93" t="n"/>
      <c r="N53" s="93" t="n"/>
    </row>
    <row r="54" ht="24.6" customHeight="1">
      <c r="A54" s="95" t="n"/>
      <c r="B54" s="96" t="inlineStr">
        <is>
          <t>Прил.1.12 п.3.213</t>
        </is>
      </c>
      <c r="C54" s="97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5" t="n"/>
      <c r="B55" s="96" t="inlineStr">
        <is>
          <t>1</t>
        </is>
      </c>
      <c r="C55" s="97" t="inlineStr">
        <is>
          <t>ОТ</t>
        </is>
      </c>
      <c r="D55" s="271" t="n"/>
      <c r="E55" s="272" t="n"/>
      <c r="F55" s="98" t="n"/>
      <c r="G55" s="98" t="n"/>
      <c r="H55" s="98" t="n"/>
      <c r="I55" s="99" t="n"/>
      <c r="J55" s="100" t="n">
        <v>323.47</v>
      </c>
      <c r="K55" s="148" t="n">
        <v>0.96</v>
      </c>
      <c r="L55" s="100" t="n">
        <v>177</v>
      </c>
      <c r="M55" s="100" t="n">
        <v>71.26000000000001</v>
      </c>
      <c r="N55" s="102" t="n">
        <v>12613.02</v>
      </c>
    </row>
    <row r="56" ht="19.35" customHeight="1">
      <c r="A56" s="95" t="n"/>
      <c r="B56" s="103" t="n"/>
      <c r="C56" s="97" t="inlineStr">
        <is>
          <t>ЗТ</t>
        </is>
      </c>
      <c r="D56" s="271" t="n"/>
      <c r="E56" s="272" t="n"/>
      <c r="F56" s="104" t="inlineStr">
        <is>
          <t>чел.-ч</t>
        </is>
      </c>
      <c r="G56" s="276" t="n">
        <v>38.6</v>
      </c>
      <c r="H56" s="148" t="n">
        <v>0.96</v>
      </c>
      <c r="I56" s="275" t="n">
        <v>21.12192</v>
      </c>
      <c r="J56" s="99" t="n"/>
      <c r="K56" s="99" t="n"/>
      <c r="L56" s="99" t="n"/>
      <c r="M56" s="99" t="n"/>
      <c r="N56" s="99" t="n"/>
    </row>
    <row r="57" ht="19.35" customHeight="1">
      <c r="A57" s="95" t="n"/>
      <c r="B57" s="103" t="n"/>
      <c r="C57" s="97" t="inlineStr">
        <is>
          <t>Итого по расценке</t>
        </is>
      </c>
      <c r="D57" s="271" t="n"/>
      <c r="E57" s="272" t="n"/>
      <c r="F57" s="98" t="n"/>
      <c r="G57" s="106" t="n"/>
      <c r="H57" s="106" t="n"/>
      <c r="I57" s="99" t="n"/>
      <c r="J57" s="100" t="n">
        <v>323.47</v>
      </c>
      <c r="K57" s="99" t="n"/>
      <c r="L57" s="100" t="n">
        <v>177</v>
      </c>
      <c r="M57" s="99" t="n"/>
      <c r="N57" s="107" t="n"/>
    </row>
    <row r="58" ht="19.35" customHeight="1">
      <c r="A58" s="95" t="n"/>
      <c r="B58" s="108" t="n"/>
      <c r="C58" s="97" t="inlineStr">
        <is>
          <t>ФОТ</t>
        </is>
      </c>
      <c r="D58" s="271" t="n"/>
      <c r="E58" s="272" t="n"/>
      <c r="F58" s="98" t="n"/>
      <c r="G58" s="106" t="n"/>
      <c r="H58" s="106" t="n"/>
      <c r="I58" s="99" t="n"/>
      <c r="J58" s="99" t="n"/>
      <c r="K58" s="99" t="n"/>
      <c r="L58" s="100" t="n">
        <v>177</v>
      </c>
      <c r="M58" s="99" t="n"/>
      <c r="N58" s="102" t="n">
        <v>12613.02</v>
      </c>
    </row>
    <row r="59" ht="42" customHeight="1">
      <c r="A59" s="95" t="n"/>
      <c r="B59" s="109" t="inlineStr">
        <is>
          <t>Пр/812-001.4-1</t>
        </is>
      </c>
      <c r="C59" s="97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89</v>
      </c>
      <c r="H59" s="111" t="n"/>
      <c r="I59" s="110" t="n">
        <v>89</v>
      </c>
      <c r="J59" s="99" t="n"/>
      <c r="K59" s="99" t="n"/>
      <c r="L59" s="100" t="n">
        <v>157.53</v>
      </c>
      <c r="M59" s="99" t="n"/>
      <c r="N59" s="112" t="n">
        <v>11225.59</v>
      </c>
    </row>
    <row r="60" ht="42" customHeight="1">
      <c r="A60" s="95" t="n"/>
      <c r="B60" s="109" t="inlineStr">
        <is>
          <t>Пр/774-001.4</t>
        </is>
      </c>
      <c r="C60" s="97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4" t="inlineStr">
        <is>
          <t>%</t>
        </is>
      </c>
      <c r="G60" s="110" t="n">
        <v>41</v>
      </c>
      <c r="H60" s="111" t="n"/>
      <c r="I60" s="110" t="n">
        <v>41</v>
      </c>
      <c r="J60" s="99" t="n"/>
      <c r="K60" s="99" t="n"/>
      <c r="L60" s="100" t="n">
        <v>72.56999999999999</v>
      </c>
      <c r="M60" s="99" t="n"/>
      <c r="N60" s="102" t="n">
        <v>5171.34</v>
      </c>
    </row>
    <row r="61" ht="19.35" customHeight="1">
      <c r="A61" s="95" t="n"/>
      <c r="B61" s="108" t="n"/>
      <c r="C61" s="87" t="inlineStr">
        <is>
          <t>Всего по позиции</t>
        </is>
      </c>
      <c r="D61" s="271" t="n"/>
      <c r="E61" s="272" t="n"/>
      <c r="F61" s="99" t="n"/>
      <c r="G61" s="106" t="n"/>
      <c r="H61" s="106" t="n"/>
      <c r="I61" s="113" t="n"/>
      <c r="J61" s="113" t="n"/>
      <c r="K61" s="113" t="n"/>
      <c r="L61" s="115" t="n">
        <v>407.1</v>
      </c>
      <c r="M61" s="113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0.14</v>
      </c>
      <c r="H62" s="94" t="n">
        <v>1</v>
      </c>
      <c r="I62" s="115" t="n">
        <v>0.14</v>
      </c>
      <c r="J62" s="93" t="n"/>
      <c r="K62" s="93" t="n"/>
      <c r="L62" s="93" t="n"/>
      <c r="M62" s="93" t="n"/>
      <c r="N62" s="93" t="n"/>
    </row>
    <row r="63" ht="24.6" customHeight="1">
      <c r="A63" s="95" t="n"/>
      <c r="B63" s="96" t="inlineStr">
        <is>
          <t>Прил.1.12 п.3.213</t>
        </is>
      </c>
      <c r="C63" s="97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5" t="n"/>
      <c r="B64" s="96" t="inlineStr">
        <is>
          <t>1</t>
        </is>
      </c>
      <c r="C64" s="97" t="inlineStr">
        <is>
          <t>ОТ</t>
        </is>
      </c>
      <c r="D64" s="271" t="n"/>
      <c r="E64" s="272" t="n"/>
      <c r="F64" s="98" t="n"/>
      <c r="G64" s="98" t="n"/>
      <c r="H64" s="98" t="n"/>
      <c r="I64" s="99" t="n"/>
      <c r="J64" s="100" t="n">
        <v>406.43</v>
      </c>
      <c r="K64" s="148" t="n">
        <v>0.96</v>
      </c>
      <c r="L64" s="100" t="n">
        <v>54.62</v>
      </c>
      <c r="M64" s="100" t="n">
        <v>71.26000000000001</v>
      </c>
      <c r="N64" s="102" t="n">
        <v>3892.22</v>
      </c>
    </row>
    <row r="65" ht="19.35" customHeight="1">
      <c r="A65" s="95" t="n"/>
      <c r="B65" s="103" t="n"/>
      <c r="C65" s="97" t="inlineStr">
        <is>
          <t>ЗТ</t>
        </is>
      </c>
      <c r="D65" s="271" t="n"/>
      <c r="E65" s="272" t="n"/>
      <c r="F65" s="104" t="inlineStr">
        <is>
          <t>чел.-ч</t>
        </is>
      </c>
      <c r="G65" s="276" t="n">
        <v>48.5</v>
      </c>
      <c r="H65" s="148" t="n">
        <v>0.96</v>
      </c>
      <c r="I65" s="277" t="n">
        <v>6.5184</v>
      </c>
      <c r="J65" s="99" t="n"/>
      <c r="K65" s="99" t="n"/>
      <c r="L65" s="99" t="n"/>
      <c r="M65" s="99" t="n"/>
      <c r="N65" s="99" t="n"/>
    </row>
    <row r="66" ht="19.35" customHeight="1">
      <c r="A66" s="95" t="n"/>
      <c r="B66" s="103" t="n"/>
      <c r="C66" s="97" t="inlineStr">
        <is>
          <t>Итого по расценке</t>
        </is>
      </c>
      <c r="D66" s="271" t="n"/>
      <c r="E66" s="272" t="n"/>
      <c r="F66" s="98" t="n"/>
      <c r="G66" s="106" t="n"/>
      <c r="H66" s="106" t="n"/>
      <c r="I66" s="99" t="n"/>
      <c r="J66" s="100" t="n">
        <v>406.43</v>
      </c>
      <c r="K66" s="99" t="n"/>
      <c r="L66" s="100" t="n">
        <v>54.62</v>
      </c>
      <c r="M66" s="99" t="n"/>
      <c r="N66" s="107" t="n"/>
    </row>
    <row r="67" ht="19.35" customHeight="1">
      <c r="A67" s="95" t="n"/>
      <c r="B67" s="108" t="n"/>
      <c r="C67" s="97" t="inlineStr">
        <is>
          <t>ФОТ</t>
        </is>
      </c>
      <c r="D67" s="271" t="n"/>
      <c r="E67" s="272" t="n"/>
      <c r="F67" s="98" t="n"/>
      <c r="G67" s="106" t="n"/>
      <c r="H67" s="106" t="n"/>
      <c r="I67" s="99" t="n"/>
      <c r="J67" s="99" t="n"/>
      <c r="K67" s="99" t="n"/>
      <c r="L67" s="100" t="n">
        <v>54.62</v>
      </c>
      <c r="M67" s="99" t="n"/>
      <c r="N67" s="102" t="n">
        <v>3892.22</v>
      </c>
    </row>
    <row r="68" ht="42" customHeight="1">
      <c r="A68" s="95" t="n"/>
      <c r="B68" s="109" t="inlineStr">
        <is>
          <t>Пр/812-001.4-1</t>
        </is>
      </c>
      <c r="C68" s="97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4" t="inlineStr">
        <is>
          <t>%</t>
        </is>
      </c>
      <c r="G68" s="110" t="n">
        <v>89</v>
      </c>
      <c r="H68" s="111" t="n"/>
      <c r="I68" s="110" t="n">
        <v>89</v>
      </c>
      <c r="J68" s="99" t="n"/>
      <c r="K68" s="99" t="n"/>
      <c r="L68" s="100" t="n">
        <v>48.61</v>
      </c>
      <c r="M68" s="99" t="n"/>
      <c r="N68" s="112" t="n">
        <v>3464.08</v>
      </c>
    </row>
    <row r="69" ht="42" customHeight="1">
      <c r="A69" s="95" t="n"/>
      <c r="B69" s="109" t="inlineStr">
        <is>
          <t>Пр/774-001.4</t>
        </is>
      </c>
      <c r="C69" s="97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4" t="inlineStr">
        <is>
          <t>%</t>
        </is>
      </c>
      <c r="G69" s="110" t="n">
        <v>41</v>
      </c>
      <c r="H69" s="111" t="n"/>
      <c r="I69" s="110" t="n">
        <v>41</v>
      </c>
      <c r="J69" s="99" t="n"/>
      <c r="K69" s="99" t="n"/>
      <c r="L69" s="100" t="n">
        <v>22.39</v>
      </c>
      <c r="M69" s="99" t="n"/>
      <c r="N69" s="102" t="n">
        <v>1595.81</v>
      </c>
    </row>
    <row r="70" ht="19.35" customHeight="1">
      <c r="A70" s="95" t="n"/>
      <c r="B70" s="108" t="n"/>
      <c r="C70" s="87" t="inlineStr">
        <is>
          <t>Всего по позиции</t>
        </is>
      </c>
      <c r="D70" s="271" t="n"/>
      <c r="E70" s="272" t="n"/>
      <c r="F70" s="99" t="n"/>
      <c r="G70" s="106" t="n"/>
      <c r="H70" s="106" t="n"/>
      <c r="I70" s="113" t="n"/>
      <c r="J70" s="113" t="n"/>
      <c r="K70" s="113" t="n"/>
      <c r="L70" s="115" t="n">
        <v>125.62</v>
      </c>
      <c r="M70" s="113" t="n"/>
      <c r="N70" s="93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832.73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362.06</v>
      </c>
      <c r="M72" s="129" t="n"/>
      <c r="N72" s="128" t="n">
        <v>25800.39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362.06</v>
      </c>
      <c r="M74" s="129" t="n"/>
      <c r="N74" s="128" t="n">
        <v>25800.39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362.06</v>
      </c>
      <c r="M80" s="129" t="n"/>
      <c r="N80" s="128" t="n">
        <v>25800.39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322.23</v>
      </c>
      <c r="M81" s="129" t="n"/>
      <c r="N81" s="128" t="n">
        <v>22962.35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148.44</v>
      </c>
      <c r="M82" s="129" t="n"/>
      <c r="N82" s="128" t="n">
        <v>10578.16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832.73</v>
      </c>
      <c r="M83" s="134" t="n"/>
      <c r="N83" s="123" t="n">
        <v>59340.9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43.20576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832.73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832.73</v>
      </c>
      <c r="M89" s="129" t="n"/>
      <c r="N89" s="128" t="n">
        <v>59340.9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362.06</v>
      </c>
      <c r="M91" s="129" t="n"/>
      <c r="N91" s="128" t="n">
        <v>25800.39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362.06</v>
      </c>
      <c r="M93" s="129" t="n"/>
      <c r="N93" s="128" t="n">
        <v>25800.39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362.06</v>
      </c>
      <c r="M97" s="129" t="n"/>
      <c r="N97" s="128" t="n">
        <v>25800.39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322.23</v>
      </c>
      <c r="M98" s="129" t="n"/>
      <c r="N98" s="128" t="n">
        <v>22962.35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148.44</v>
      </c>
      <c r="M99" s="129" t="n"/>
      <c r="N99" s="128" t="n">
        <v>10578.16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832.73</v>
      </c>
      <c r="M100" s="124" t="n"/>
      <c r="N100" s="123" t="n">
        <v>59340.9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362.06</v>
      </c>
      <c r="M101" s="129" t="n"/>
      <c r="N101" s="128" t="n">
        <v>25800.39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362.06</v>
      </c>
      <c r="M103" s="129" t="n"/>
      <c r="N103" s="128" t="n">
        <v>25800.39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362.06</v>
      </c>
      <c r="M107" s="129" t="n"/>
      <c r="N107" s="128" t="n">
        <v>25800.39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322.23</v>
      </c>
      <c r="M108" s="129" t="n"/>
      <c r="N108" s="128" t="n">
        <v>22962.35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148.44</v>
      </c>
      <c r="M109" s="129" t="n"/>
      <c r="N109" s="128" t="n">
        <v>10578.16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43.20576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11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02-30-09</t>
        </is>
      </c>
    </row>
    <row r="25" ht="19.35" customHeight="1">
      <c r="A25" s="55" t="inlineStr">
        <is>
          <t>30 ВЛ 220 Амурская-Благовещенская №2. Натальинское уч. л-во Благовещенского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6497.18</v>
      </c>
      <c r="M31" s="64" t="n">
        <v>91.18000000000001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17733.31</v>
      </c>
      <c r="E32" s="71" t="inlineStr">
        <is>
          <t>(</t>
        </is>
      </c>
      <c r="F32" s="70" t="n">
        <v>301.87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10784.05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972.74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17733.31</v>
      </c>
      <c r="E34" s="71" t="inlineStr">
        <is>
          <t>(</t>
        </is>
      </c>
      <c r="F34" s="77" t="n">
        <v>301.87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1618</v>
      </c>
      <c r="H44" s="94" t="n">
        <v>1</v>
      </c>
      <c r="I44" s="149" t="n">
        <v>1618</v>
      </c>
      <c r="J44" s="93" t="n"/>
      <c r="K44" s="93" t="n"/>
      <c r="L44" s="93" t="n"/>
      <c r="M44" s="93" t="n"/>
      <c r="N44" s="93" t="n"/>
    </row>
    <row r="45" ht="19.35" customHeight="1">
      <c r="A45" s="95" t="n"/>
      <c r="B45" s="96" t="inlineStr">
        <is>
          <t>1</t>
        </is>
      </c>
      <c r="C45" s="97" t="inlineStr">
        <is>
          <t>ОТ</t>
        </is>
      </c>
      <c r="D45" s="271" t="n"/>
      <c r="E45" s="272" t="n"/>
      <c r="F45" s="98" t="n"/>
      <c r="G45" s="98" t="n"/>
      <c r="H45" s="98" t="n"/>
      <c r="I45" s="99" t="n"/>
      <c r="J45" s="100" t="n">
        <v>37.79</v>
      </c>
      <c r="K45" s="273" t="n">
        <v>1.2</v>
      </c>
      <c r="L45" s="102" t="n">
        <v>73373.06</v>
      </c>
      <c r="M45" s="100" t="n">
        <v>71.26000000000001</v>
      </c>
      <c r="N45" s="102" t="n">
        <v>5228564.26</v>
      </c>
    </row>
    <row r="46" ht="19.35" customHeight="1">
      <c r="A46" s="95" t="n"/>
      <c r="B46" s="103" t="n"/>
      <c r="C46" s="97" t="inlineStr">
        <is>
          <t>ЗТ</t>
        </is>
      </c>
      <c r="D46" s="271" t="n"/>
      <c r="E46" s="272" t="n"/>
      <c r="F46" s="104" t="inlineStr">
        <is>
          <t>чел.-ч</t>
        </is>
      </c>
      <c r="G46" s="100" t="n">
        <v>4.43</v>
      </c>
      <c r="H46" s="273" t="n">
        <v>1.2</v>
      </c>
      <c r="I46" s="279" t="n">
        <v>8601.288</v>
      </c>
      <c r="J46" s="99" t="n"/>
      <c r="K46" s="99" t="n"/>
      <c r="L46" s="99" t="n"/>
      <c r="M46" s="99" t="n"/>
      <c r="N46" s="99" t="n"/>
    </row>
    <row r="47" ht="19.35" customHeight="1">
      <c r="A47" s="95" t="n"/>
      <c r="B47" s="103" t="n"/>
      <c r="C47" s="97" t="inlineStr">
        <is>
          <t>Итого по расценке</t>
        </is>
      </c>
      <c r="D47" s="271" t="n"/>
      <c r="E47" s="272" t="n"/>
      <c r="F47" s="98" t="n"/>
      <c r="G47" s="106" t="n"/>
      <c r="H47" s="106" t="n"/>
      <c r="I47" s="99" t="n"/>
      <c r="J47" s="100" t="n">
        <v>37.79</v>
      </c>
      <c r="K47" s="99" t="n"/>
      <c r="L47" s="102" t="n">
        <v>73373.06</v>
      </c>
      <c r="M47" s="99" t="n"/>
      <c r="N47" s="107" t="n"/>
    </row>
    <row r="48" ht="19.35" customHeight="1">
      <c r="A48" s="95" t="n"/>
      <c r="B48" s="108" t="n"/>
      <c r="C48" s="97" t="inlineStr">
        <is>
          <t>ФОТ</t>
        </is>
      </c>
      <c r="D48" s="271" t="n"/>
      <c r="E48" s="272" t="n"/>
      <c r="F48" s="98" t="n"/>
      <c r="G48" s="106" t="n"/>
      <c r="H48" s="106" t="n"/>
      <c r="I48" s="99" t="n"/>
      <c r="J48" s="99" t="n"/>
      <c r="K48" s="99" t="n"/>
      <c r="L48" s="102" t="n">
        <v>73373.06</v>
      </c>
      <c r="M48" s="99" t="n"/>
      <c r="N48" s="102" t="n">
        <v>5228564.26</v>
      </c>
    </row>
    <row r="49" ht="42" customHeight="1">
      <c r="A49" s="95" t="n"/>
      <c r="B49" s="109" t="inlineStr">
        <is>
          <t>Пр/812-001.4-1</t>
        </is>
      </c>
      <c r="C49" s="97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4" t="inlineStr">
        <is>
          <t>%</t>
        </is>
      </c>
      <c r="G49" s="110" t="n">
        <v>89</v>
      </c>
      <c r="H49" s="111" t="n"/>
      <c r="I49" s="110" t="n">
        <v>89</v>
      </c>
      <c r="J49" s="99" t="n"/>
      <c r="K49" s="99" t="n"/>
      <c r="L49" s="102" t="n">
        <v>65302.02</v>
      </c>
      <c r="M49" s="99" t="n"/>
      <c r="N49" s="112" t="n">
        <v>4653422.19</v>
      </c>
    </row>
    <row r="50" ht="42" customHeight="1">
      <c r="A50" s="95" t="n"/>
      <c r="B50" s="109" t="inlineStr">
        <is>
          <t>Пр/774-001.4</t>
        </is>
      </c>
      <c r="C50" s="97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41</v>
      </c>
      <c r="H50" s="111" t="n"/>
      <c r="I50" s="110" t="n">
        <v>41</v>
      </c>
      <c r="J50" s="99" t="n"/>
      <c r="K50" s="99" t="n"/>
      <c r="L50" s="102" t="n">
        <v>30082.95</v>
      </c>
      <c r="M50" s="99" t="n"/>
      <c r="N50" s="102" t="n">
        <v>2143711.35</v>
      </c>
    </row>
    <row r="51" ht="19.35" customHeight="1">
      <c r="A51" s="95" t="n"/>
      <c r="B51" s="108" t="n"/>
      <c r="C51" s="87" t="inlineStr">
        <is>
          <t>Всего по позиции</t>
        </is>
      </c>
      <c r="D51" s="271" t="n"/>
      <c r="E51" s="272" t="n"/>
      <c r="F51" s="99" t="n"/>
      <c r="G51" s="106" t="n"/>
      <c r="H51" s="106" t="n"/>
      <c r="I51" s="113" t="n"/>
      <c r="J51" s="113" t="n"/>
      <c r="K51" s="113" t="n"/>
      <c r="L51" s="114" t="n">
        <v>168758.03</v>
      </c>
      <c r="M51" s="113" t="n"/>
      <c r="N51" s="93" t="n"/>
    </row>
    <row r="52" ht="19.35" customHeight="1">
      <c r="A52" s="89" t="inlineStr">
        <is>
          <t>Пролет 179-182,183-184,188-190,198-199,218-232,258-276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35.78</v>
      </c>
      <c r="H53" s="94" t="n">
        <v>1</v>
      </c>
      <c r="I53" s="115" t="n">
        <v>35.78</v>
      </c>
      <c r="J53" s="93" t="n"/>
      <c r="K53" s="93" t="n"/>
      <c r="L53" s="93" t="n"/>
      <c r="M53" s="93" t="n"/>
      <c r="N53" s="93" t="n"/>
    </row>
    <row r="54" ht="19.35" customHeight="1">
      <c r="A54" s="95" t="n"/>
      <c r="B54" s="96" t="inlineStr">
        <is>
          <t>1</t>
        </is>
      </c>
      <c r="C54" s="97" t="inlineStr">
        <is>
          <t>ОТ</t>
        </is>
      </c>
      <c r="D54" s="271" t="n"/>
      <c r="E54" s="272" t="n"/>
      <c r="F54" s="98" t="n"/>
      <c r="G54" s="98" t="n"/>
      <c r="H54" s="98" t="n"/>
      <c r="I54" s="99" t="n"/>
      <c r="J54" s="100" t="n">
        <v>48.97</v>
      </c>
      <c r="K54" s="273" t="n">
        <v>1.2</v>
      </c>
      <c r="L54" s="102" t="n">
        <v>2102.58</v>
      </c>
      <c r="M54" s="100" t="n">
        <v>71.26000000000001</v>
      </c>
      <c r="N54" s="102" t="n">
        <v>149829.85</v>
      </c>
    </row>
    <row r="55" ht="19.35" customHeight="1">
      <c r="A55" s="95" t="n"/>
      <c r="B55" s="103" t="n"/>
      <c r="C55" s="97" t="inlineStr">
        <is>
          <t>ЗТ</t>
        </is>
      </c>
      <c r="D55" s="271" t="n"/>
      <c r="E55" s="272" t="n"/>
      <c r="F55" s="104" t="inlineStr">
        <is>
          <t>чел.-ч</t>
        </is>
      </c>
      <c r="G55" s="100" t="n">
        <v>5.21</v>
      </c>
      <c r="H55" s="273" t="n">
        <v>1.2</v>
      </c>
      <c r="I55" s="275" t="n">
        <v>223.69656</v>
      </c>
      <c r="J55" s="99" t="n"/>
      <c r="K55" s="99" t="n"/>
      <c r="L55" s="99" t="n"/>
      <c r="M55" s="99" t="n"/>
      <c r="N55" s="99" t="n"/>
    </row>
    <row r="56" ht="19.35" customHeight="1">
      <c r="A56" s="95" t="n"/>
      <c r="B56" s="103" t="n"/>
      <c r="C56" s="97" t="inlineStr">
        <is>
          <t>Итого по расценке</t>
        </is>
      </c>
      <c r="D56" s="271" t="n"/>
      <c r="E56" s="272" t="n"/>
      <c r="F56" s="98" t="n"/>
      <c r="G56" s="106" t="n"/>
      <c r="H56" s="106" t="n"/>
      <c r="I56" s="99" t="n"/>
      <c r="J56" s="100" t="n">
        <v>48.97</v>
      </c>
      <c r="K56" s="99" t="n"/>
      <c r="L56" s="102" t="n">
        <v>2102.58</v>
      </c>
      <c r="M56" s="99" t="n"/>
      <c r="N56" s="107" t="n"/>
    </row>
    <row r="57" ht="19.35" customHeight="1">
      <c r="A57" s="95" t="n"/>
      <c r="B57" s="108" t="n"/>
      <c r="C57" s="97" t="inlineStr">
        <is>
          <t>ФОТ</t>
        </is>
      </c>
      <c r="D57" s="271" t="n"/>
      <c r="E57" s="272" t="n"/>
      <c r="F57" s="98" t="n"/>
      <c r="G57" s="106" t="n"/>
      <c r="H57" s="106" t="n"/>
      <c r="I57" s="99" t="n"/>
      <c r="J57" s="99" t="n"/>
      <c r="K57" s="99" t="n"/>
      <c r="L57" s="102" t="n">
        <v>2102.58</v>
      </c>
      <c r="M57" s="99" t="n"/>
      <c r="N57" s="102" t="n">
        <v>149829.85</v>
      </c>
    </row>
    <row r="58" ht="42" customHeight="1">
      <c r="A58" s="95" t="n"/>
      <c r="B58" s="109" t="inlineStr">
        <is>
          <t>Пр/812-001.4-1</t>
        </is>
      </c>
      <c r="C58" s="97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4" t="inlineStr">
        <is>
          <t>%</t>
        </is>
      </c>
      <c r="G58" s="110" t="n">
        <v>89</v>
      </c>
      <c r="H58" s="111" t="n"/>
      <c r="I58" s="110" t="n">
        <v>89</v>
      </c>
      <c r="J58" s="99" t="n"/>
      <c r="K58" s="99" t="n"/>
      <c r="L58" s="102" t="n">
        <v>1871.3</v>
      </c>
      <c r="M58" s="99" t="n"/>
      <c r="N58" s="112" t="n">
        <v>133348.57</v>
      </c>
    </row>
    <row r="59" ht="42" customHeight="1">
      <c r="A59" s="95" t="n"/>
      <c r="B59" s="109" t="inlineStr">
        <is>
          <t>Пр/774-001.4</t>
        </is>
      </c>
      <c r="C59" s="97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41</v>
      </c>
      <c r="H59" s="111" t="n"/>
      <c r="I59" s="110" t="n">
        <v>41</v>
      </c>
      <c r="J59" s="99" t="n"/>
      <c r="K59" s="99" t="n"/>
      <c r="L59" s="100" t="n">
        <v>862.0599999999999</v>
      </c>
      <c r="M59" s="99" t="n"/>
      <c r="N59" s="102" t="n">
        <v>61430.24</v>
      </c>
    </row>
    <row r="60" ht="19.35" customHeight="1">
      <c r="A60" s="95" t="n"/>
      <c r="B60" s="108" t="n"/>
      <c r="C60" s="87" t="inlineStr">
        <is>
          <t>Всего по позиции</t>
        </is>
      </c>
      <c r="D60" s="271" t="n"/>
      <c r="E60" s="272" t="n"/>
      <c r="F60" s="99" t="n"/>
      <c r="G60" s="106" t="n"/>
      <c r="H60" s="106" t="n"/>
      <c r="I60" s="113" t="n"/>
      <c r="J60" s="113" t="n"/>
      <c r="K60" s="113" t="n"/>
      <c r="L60" s="114" t="n">
        <v>4835.94</v>
      </c>
      <c r="M60" s="113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16.97</v>
      </c>
      <c r="H61" s="94" t="n">
        <v>1</v>
      </c>
      <c r="I61" s="115" t="n">
        <v>16.97</v>
      </c>
      <c r="J61" s="93" t="n"/>
      <c r="K61" s="93" t="n"/>
      <c r="L61" s="93" t="n"/>
      <c r="M61" s="93" t="n"/>
      <c r="N61" s="93" t="n"/>
    </row>
    <row r="62" ht="19.35" customHeight="1">
      <c r="A62" s="95" t="n"/>
      <c r="B62" s="96" t="inlineStr">
        <is>
          <t>1</t>
        </is>
      </c>
      <c r="C62" s="97" t="inlineStr">
        <is>
          <t>ОТ</t>
        </is>
      </c>
      <c r="D62" s="271" t="n"/>
      <c r="E62" s="272" t="n"/>
      <c r="F62" s="98" t="n"/>
      <c r="G62" s="98" t="n"/>
      <c r="H62" s="98" t="n"/>
      <c r="I62" s="99" t="n"/>
      <c r="J62" s="100" t="n">
        <v>94.94</v>
      </c>
      <c r="K62" s="273" t="n">
        <v>1.2</v>
      </c>
      <c r="L62" s="102" t="n">
        <v>1933.36</v>
      </c>
      <c r="M62" s="100" t="n">
        <v>71.26000000000001</v>
      </c>
      <c r="N62" s="102" t="n">
        <v>137771.23</v>
      </c>
    </row>
    <row r="63" ht="19.35" customHeight="1">
      <c r="A63" s="95" t="n"/>
      <c r="B63" s="103" t="n"/>
      <c r="C63" s="97" t="inlineStr">
        <is>
          <t>ЗТ</t>
        </is>
      </c>
      <c r="D63" s="271" t="n"/>
      <c r="E63" s="272" t="n"/>
      <c r="F63" s="104" t="inlineStr">
        <is>
          <t>чел.-ч</t>
        </is>
      </c>
      <c r="G63" s="276" t="n">
        <v>10.1</v>
      </c>
      <c r="H63" s="273" t="n">
        <v>1.2</v>
      </c>
      <c r="I63" s="277" t="n">
        <v>205.6764</v>
      </c>
      <c r="J63" s="99" t="n"/>
      <c r="K63" s="99" t="n"/>
      <c r="L63" s="99" t="n"/>
      <c r="M63" s="99" t="n"/>
      <c r="N63" s="99" t="n"/>
    </row>
    <row r="64" ht="19.35" customHeight="1">
      <c r="A64" s="95" t="n"/>
      <c r="B64" s="103" t="n"/>
      <c r="C64" s="97" t="inlineStr">
        <is>
          <t>Итого по расценке</t>
        </is>
      </c>
      <c r="D64" s="271" t="n"/>
      <c r="E64" s="272" t="n"/>
      <c r="F64" s="98" t="n"/>
      <c r="G64" s="106" t="n"/>
      <c r="H64" s="106" t="n"/>
      <c r="I64" s="99" t="n"/>
      <c r="J64" s="100" t="n">
        <v>94.94</v>
      </c>
      <c r="K64" s="99" t="n"/>
      <c r="L64" s="102" t="n">
        <v>1933.36</v>
      </c>
      <c r="M64" s="99" t="n"/>
      <c r="N64" s="107" t="n"/>
    </row>
    <row r="65" ht="19.35" customHeight="1">
      <c r="A65" s="95" t="n"/>
      <c r="B65" s="108" t="n"/>
      <c r="C65" s="97" t="inlineStr">
        <is>
          <t>ФОТ</t>
        </is>
      </c>
      <c r="D65" s="271" t="n"/>
      <c r="E65" s="272" t="n"/>
      <c r="F65" s="98" t="n"/>
      <c r="G65" s="106" t="n"/>
      <c r="H65" s="106" t="n"/>
      <c r="I65" s="99" t="n"/>
      <c r="J65" s="99" t="n"/>
      <c r="K65" s="99" t="n"/>
      <c r="L65" s="102" t="n">
        <v>1933.36</v>
      </c>
      <c r="M65" s="99" t="n"/>
      <c r="N65" s="102" t="n">
        <v>137771.23</v>
      </c>
    </row>
    <row r="66" ht="42" customHeight="1">
      <c r="A66" s="95" t="n"/>
      <c r="B66" s="109" t="inlineStr">
        <is>
          <t>Пр/812-001.4-1</t>
        </is>
      </c>
      <c r="C66" s="97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4" t="inlineStr">
        <is>
          <t>%</t>
        </is>
      </c>
      <c r="G66" s="110" t="n">
        <v>89</v>
      </c>
      <c r="H66" s="111" t="n"/>
      <c r="I66" s="110" t="n">
        <v>89</v>
      </c>
      <c r="J66" s="99" t="n"/>
      <c r="K66" s="99" t="n"/>
      <c r="L66" s="102" t="n">
        <v>1720.69</v>
      </c>
      <c r="M66" s="99" t="n"/>
      <c r="N66" s="112" t="n">
        <v>122616.39</v>
      </c>
    </row>
    <row r="67" ht="42" customHeight="1">
      <c r="A67" s="95" t="n"/>
      <c r="B67" s="109" t="inlineStr">
        <is>
          <t>Пр/774-001.4</t>
        </is>
      </c>
      <c r="C67" s="97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4" t="inlineStr">
        <is>
          <t>%</t>
        </is>
      </c>
      <c r="G67" s="110" t="n">
        <v>41</v>
      </c>
      <c r="H67" s="111" t="n"/>
      <c r="I67" s="110" t="n">
        <v>41</v>
      </c>
      <c r="J67" s="99" t="n"/>
      <c r="K67" s="99" t="n"/>
      <c r="L67" s="100" t="n">
        <v>792.6799999999999</v>
      </c>
      <c r="M67" s="99" t="n"/>
      <c r="N67" s="102" t="n">
        <v>56486.2</v>
      </c>
    </row>
    <row r="68" ht="19.35" customHeight="1">
      <c r="A68" s="95" t="n"/>
      <c r="B68" s="108" t="n"/>
      <c r="C68" s="87" t="inlineStr">
        <is>
          <t>Всего по позиции</t>
        </is>
      </c>
      <c r="D68" s="271" t="n"/>
      <c r="E68" s="272" t="n"/>
      <c r="F68" s="99" t="n"/>
      <c r="G68" s="106" t="n"/>
      <c r="H68" s="106" t="n"/>
      <c r="I68" s="113" t="n"/>
      <c r="J68" s="113" t="n"/>
      <c r="K68" s="113" t="n"/>
      <c r="L68" s="114" t="n">
        <v>4446.73</v>
      </c>
      <c r="M68" s="113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3.39</v>
      </c>
      <c r="H69" s="94" t="n">
        <v>1</v>
      </c>
      <c r="I69" s="115" t="n">
        <v>3.39</v>
      </c>
      <c r="J69" s="93" t="n"/>
      <c r="K69" s="93" t="n"/>
      <c r="L69" s="93" t="n"/>
      <c r="M69" s="93" t="n"/>
      <c r="N69" s="93" t="n"/>
    </row>
    <row r="70" ht="19.35" customHeight="1">
      <c r="A70" s="95" t="n"/>
      <c r="B70" s="96" t="inlineStr">
        <is>
          <t>1</t>
        </is>
      </c>
      <c r="C70" s="97" t="inlineStr">
        <is>
          <t>ОТ</t>
        </is>
      </c>
      <c r="D70" s="271" t="n"/>
      <c r="E70" s="272" t="n"/>
      <c r="F70" s="98" t="n"/>
      <c r="G70" s="98" t="n"/>
      <c r="H70" s="98" t="n"/>
      <c r="I70" s="99" t="n"/>
      <c r="J70" s="100" t="n">
        <v>125.96</v>
      </c>
      <c r="K70" s="273" t="n">
        <v>1.2</v>
      </c>
      <c r="L70" s="100" t="n">
        <v>512.41</v>
      </c>
      <c r="M70" s="100" t="n">
        <v>71.26000000000001</v>
      </c>
      <c r="N70" s="102" t="n">
        <v>36514.34</v>
      </c>
    </row>
    <row r="71" ht="19.35" customHeight="1">
      <c r="A71" s="95" t="n"/>
      <c r="B71" s="103" t="n"/>
      <c r="C71" s="97" t="inlineStr">
        <is>
          <t>ЗТ</t>
        </is>
      </c>
      <c r="D71" s="271" t="n"/>
      <c r="E71" s="272" t="n"/>
      <c r="F71" s="104" t="inlineStr">
        <is>
          <t>чел.-ч</t>
        </is>
      </c>
      <c r="G71" s="276" t="n">
        <v>13.4</v>
      </c>
      <c r="H71" s="273" t="n">
        <v>1.2</v>
      </c>
      <c r="I71" s="277" t="n">
        <v>54.5112</v>
      </c>
      <c r="J71" s="99" t="n"/>
      <c r="K71" s="99" t="n"/>
      <c r="L71" s="99" t="n"/>
      <c r="M71" s="99" t="n"/>
      <c r="N71" s="99" t="n"/>
    </row>
    <row r="72" ht="19.35" customHeight="1">
      <c r="A72" s="95" t="n"/>
      <c r="B72" s="103" t="n"/>
      <c r="C72" s="97" t="inlineStr">
        <is>
          <t>Итого по расценке</t>
        </is>
      </c>
      <c r="D72" s="271" t="n"/>
      <c r="E72" s="272" t="n"/>
      <c r="F72" s="98" t="n"/>
      <c r="G72" s="106" t="n"/>
      <c r="H72" s="106" t="n"/>
      <c r="I72" s="99" t="n"/>
      <c r="J72" s="100" t="n">
        <v>125.96</v>
      </c>
      <c r="K72" s="99" t="n"/>
      <c r="L72" s="100" t="n">
        <v>512.41</v>
      </c>
      <c r="M72" s="99" t="n"/>
      <c r="N72" s="107" t="n"/>
    </row>
    <row r="73" ht="19.35" customHeight="1">
      <c r="A73" s="95" t="n"/>
      <c r="B73" s="108" t="n"/>
      <c r="C73" s="97" t="inlineStr">
        <is>
          <t>ФОТ</t>
        </is>
      </c>
      <c r="D73" s="271" t="n"/>
      <c r="E73" s="272" t="n"/>
      <c r="F73" s="98" t="n"/>
      <c r="G73" s="106" t="n"/>
      <c r="H73" s="106" t="n"/>
      <c r="I73" s="99" t="n"/>
      <c r="J73" s="99" t="n"/>
      <c r="K73" s="99" t="n"/>
      <c r="L73" s="100" t="n">
        <v>512.41</v>
      </c>
      <c r="M73" s="99" t="n"/>
      <c r="N73" s="102" t="n">
        <v>36514.34</v>
      </c>
    </row>
    <row r="74" ht="42" customHeight="1">
      <c r="A74" s="95" t="n"/>
      <c r="B74" s="109" t="inlineStr">
        <is>
          <t>Пр/812-001.4-1</t>
        </is>
      </c>
      <c r="C74" s="97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4" t="inlineStr">
        <is>
          <t>%</t>
        </is>
      </c>
      <c r="G74" s="110" t="n">
        <v>89</v>
      </c>
      <c r="H74" s="111" t="n"/>
      <c r="I74" s="110" t="n">
        <v>89</v>
      </c>
      <c r="J74" s="99" t="n"/>
      <c r="K74" s="99" t="n"/>
      <c r="L74" s="100" t="n">
        <v>456.04</v>
      </c>
      <c r="M74" s="99" t="n"/>
      <c r="N74" s="112" t="n">
        <v>32497.76</v>
      </c>
    </row>
    <row r="75" ht="42" customHeight="1">
      <c r="A75" s="95" t="n"/>
      <c r="B75" s="109" t="inlineStr">
        <is>
          <t>Пр/774-001.4</t>
        </is>
      </c>
      <c r="C75" s="97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4" t="inlineStr">
        <is>
          <t>%</t>
        </is>
      </c>
      <c r="G75" s="110" t="n">
        <v>41</v>
      </c>
      <c r="H75" s="111" t="n"/>
      <c r="I75" s="110" t="n">
        <v>41</v>
      </c>
      <c r="J75" s="99" t="n"/>
      <c r="K75" s="99" t="n"/>
      <c r="L75" s="100" t="n">
        <v>210.09</v>
      </c>
      <c r="M75" s="99" t="n"/>
      <c r="N75" s="102" t="n">
        <v>14970.88</v>
      </c>
    </row>
    <row r="76" ht="19.35" customHeight="1">
      <c r="A76" s="95" t="n"/>
      <c r="B76" s="108" t="n"/>
      <c r="C76" s="87" t="inlineStr">
        <is>
          <t>Всего по позиции</t>
        </is>
      </c>
      <c r="D76" s="271" t="n"/>
      <c r="E76" s="272" t="n"/>
      <c r="F76" s="99" t="n"/>
      <c r="G76" s="106" t="n"/>
      <c r="H76" s="106" t="n"/>
      <c r="I76" s="113" t="n"/>
      <c r="J76" s="113" t="n"/>
      <c r="K76" s="113" t="n"/>
      <c r="L76" s="114" t="n">
        <v>1178.54</v>
      </c>
      <c r="M76" s="113" t="n"/>
      <c r="N76" s="93" t="n"/>
    </row>
    <row r="77" ht="55.35" customHeight="1">
      <c r="A77" s="87" t="inlineStr">
        <is>
          <t>5</t>
        </is>
      </c>
      <c r="B77" s="90" t="inlineStr">
        <is>
          <t>ФЕР01-02-099-07</t>
        </is>
      </c>
      <c r="C77" s="91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2" t="inlineStr">
        <is>
          <t>100 шт</t>
        </is>
      </c>
      <c r="G77" s="93" t="n">
        <v>0.13</v>
      </c>
      <c r="H77" s="94" t="n">
        <v>1</v>
      </c>
      <c r="I77" s="115" t="n">
        <v>0.13</v>
      </c>
      <c r="J77" s="93" t="n"/>
      <c r="K77" s="93" t="n"/>
      <c r="L77" s="93" t="n"/>
      <c r="M77" s="93" t="n"/>
      <c r="N77" s="93" t="n"/>
    </row>
    <row r="78" ht="19.35" customHeight="1">
      <c r="A78" s="95" t="n"/>
      <c r="B78" s="96" t="inlineStr">
        <is>
          <t>1</t>
        </is>
      </c>
      <c r="C78" s="97" t="inlineStr">
        <is>
          <t>ОТ</t>
        </is>
      </c>
      <c r="D78" s="271" t="n"/>
      <c r="E78" s="272" t="n"/>
      <c r="F78" s="98" t="n"/>
      <c r="G78" s="98" t="n"/>
      <c r="H78" s="98" t="n"/>
      <c r="I78" s="99" t="n"/>
      <c r="J78" s="100" t="n">
        <v>59.22</v>
      </c>
      <c r="K78" s="273" t="n">
        <v>1.2</v>
      </c>
      <c r="L78" s="100" t="n">
        <v>9.24</v>
      </c>
      <c r="M78" s="100" t="n">
        <v>71.26000000000001</v>
      </c>
      <c r="N78" s="100" t="n">
        <v>658.4400000000001</v>
      </c>
    </row>
    <row r="79" ht="19.35" customHeight="1">
      <c r="A79" s="95" t="n"/>
      <c r="B79" s="103" t="n"/>
      <c r="C79" s="97" t="inlineStr">
        <is>
          <t>ЗТ</t>
        </is>
      </c>
      <c r="D79" s="271" t="n"/>
      <c r="E79" s="272" t="n"/>
      <c r="F79" s="104" t="inlineStr">
        <is>
          <t>чел.-ч</t>
        </is>
      </c>
      <c r="G79" s="276" t="n">
        <v>6.3</v>
      </c>
      <c r="H79" s="273" t="n">
        <v>1.2</v>
      </c>
      <c r="I79" s="277" t="n">
        <v>0.9828</v>
      </c>
      <c r="J79" s="99" t="n"/>
      <c r="K79" s="99" t="n"/>
      <c r="L79" s="99" t="n"/>
      <c r="M79" s="99" t="n"/>
      <c r="N79" s="99" t="n"/>
    </row>
    <row r="80" ht="19.35" customHeight="1">
      <c r="A80" s="95" t="n"/>
      <c r="B80" s="103" t="n"/>
      <c r="C80" s="97" t="inlineStr">
        <is>
          <t>Итого по расценке</t>
        </is>
      </c>
      <c r="D80" s="271" t="n"/>
      <c r="E80" s="272" t="n"/>
      <c r="F80" s="98" t="n"/>
      <c r="G80" s="106" t="n"/>
      <c r="H80" s="106" t="n"/>
      <c r="I80" s="99" t="n"/>
      <c r="J80" s="100" t="n">
        <v>59.22</v>
      </c>
      <c r="K80" s="99" t="n"/>
      <c r="L80" s="100" t="n">
        <v>9.24</v>
      </c>
      <c r="M80" s="99" t="n"/>
      <c r="N80" s="107" t="n"/>
    </row>
    <row r="81" ht="19.35" customHeight="1">
      <c r="A81" s="95" t="n"/>
      <c r="B81" s="108" t="n"/>
      <c r="C81" s="97" t="inlineStr">
        <is>
          <t>ФОТ</t>
        </is>
      </c>
      <c r="D81" s="271" t="n"/>
      <c r="E81" s="272" t="n"/>
      <c r="F81" s="98" t="n"/>
      <c r="G81" s="106" t="n"/>
      <c r="H81" s="106" t="n"/>
      <c r="I81" s="99" t="n"/>
      <c r="J81" s="99" t="n"/>
      <c r="K81" s="99" t="n"/>
      <c r="L81" s="100" t="n">
        <v>9.24</v>
      </c>
      <c r="M81" s="99" t="n"/>
      <c r="N81" s="100" t="n">
        <v>658.4400000000001</v>
      </c>
    </row>
    <row r="82" ht="42" customHeight="1">
      <c r="A82" s="95" t="n"/>
      <c r="B82" s="109" t="inlineStr">
        <is>
          <t>Пр/812-001.4-1</t>
        </is>
      </c>
      <c r="C82" s="97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4" t="inlineStr">
        <is>
          <t>%</t>
        </is>
      </c>
      <c r="G82" s="110" t="n">
        <v>89</v>
      </c>
      <c r="H82" s="111" t="n"/>
      <c r="I82" s="110" t="n">
        <v>89</v>
      </c>
      <c r="J82" s="99" t="n"/>
      <c r="K82" s="99" t="n"/>
      <c r="L82" s="100" t="n">
        <v>8.220000000000001</v>
      </c>
      <c r="M82" s="99" t="n"/>
      <c r="N82" s="152" t="n">
        <v>586.01</v>
      </c>
    </row>
    <row r="83" ht="42" customHeight="1">
      <c r="A83" s="95" t="n"/>
      <c r="B83" s="109" t="inlineStr">
        <is>
          <t>Пр/774-001.4</t>
        </is>
      </c>
      <c r="C83" s="97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4" t="inlineStr">
        <is>
          <t>%</t>
        </is>
      </c>
      <c r="G83" s="110" t="n">
        <v>41</v>
      </c>
      <c r="H83" s="111" t="n"/>
      <c r="I83" s="110" t="n">
        <v>41</v>
      </c>
      <c r="J83" s="99" t="n"/>
      <c r="K83" s="99" t="n"/>
      <c r="L83" s="100" t="n">
        <v>3.79</v>
      </c>
      <c r="M83" s="99" t="n"/>
      <c r="N83" s="100" t="n">
        <v>269.96</v>
      </c>
    </row>
    <row r="84" ht="19.35" customHeight="1">
      <c r="A84" s="95" t="n"/>
      <c r="B84" s="108" t="n"/>
      <c r="C84" s="87" t="inlineStr">
        <is>
          <t>Всего по позиции</t>
        </is>
      </c>
      <c r="D84" s="271" t="n"/>
      <c r="E84" s="272" t="n"/>
      <c r="F84" s="99" t="n"/>
      <c r="G84" s="106" t="n"/>
      <c r="H84" s="106" t="n"/>
      <c r="I84" s="113" t="n"/>
      <c r="J84" s="113" t="n"/>
      <c r="K84" s="113" t="n"/>
      <c r="L84" s="115" t="n">
        <v>21.25</v>
      </c>
      <c r="M84" s="113" t="n"/>
      <c r="N84" s="93" t="n"/>
    </row>
    <row r="85" ht="55.35" customHeight="1">
      <c r="A85" s="87" t="inlineStr">
        <is>
          <t>6</t>
        </is>
      </c>
      <c r="B85" s="90" t="inlineStr">
        <is>
          <t>ФЕР01-02-099-10</t>
        </is>
      </c>
      <c r="C85" s="91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2" t="inlineStr">
        <is>
          <t>100 шт</t>
        </is>
      </c>
      <c r="G85" s="93" t="n">
        <v>0.06</v>
      </c>
      <c r="H85" s="94" t="n">
        <v>1</v>
      </c>
      <c r="I85" s="115" t="n">
        <v>0.06</v>
      </c>
      <c r="J85" s="93" t="n"/>
      <c r="K85" s="93" t="n"/>
      <c r="L85" s="93" t="n"/>
      <c r="M85" s="93" t="n"/>
      <c r="N85" s="93" t="n"/>
    </row>
    <row r="86" ht="19.35" customHeight="1">
      <c r="A86" s="95" t="n"/>
      <c r="B86" s="96" t="inlineStr">
        <is>
          <t>1</t>
        </is>
      </c>
      <c r="C86" s="97" t="inlineStr">
        <is>
          <t>ОТ</t>
        </is>
      </c>
      <c r="D86" s="271" t="n"/>
      <c r="E86" s="272" t="n"/>
      <c r="F86" s="98" t="n"/>
      <c r="G86" s="98" t="n"/>
      <c r="H86" s="98" t="n"/>
      <c r="I86" s="99" t="n"/>
      <c r="J86" s="100" t="n">
        <v>115.62</v>
      </c>
      <c r="K86" s="273" t="n">
        <v>1.2</v>
      </c>
      <c r="L86" s="100" t="n">
        <v>8.32</v>
      </c>
      <c r="M86" s="100" t="n">
        <v>71.26000000000001</v>
      </c>
      <c r="N86" s="100" t="n">
        <v>592.88</v>
      </c>
    </row>
    <row r="87" ht="19.35" customHeight="1">
      <c r="A87" s="95" t="n"/>
      <c r="B87" s="103" t="n"/>
      <c r="C87" s="97" t="inlineStr">
        <is>
          <t>ЗТ</t>
        </is>
      </c>
      <c r="D87" s="271" t="n"/>
      <c r="E87" s="272" t="n"/>
      <c r="F87" s="104" t="inlineStr">
        <is>
          <t>чел.-ч</t>
        </is>
      </c>
      <c r="G87" s="276" t="n">
        <v>12.3</v>
      </c>
      <c r="H87" s="273" t="n">
        <v>1.2</v>
      </c>
      <c r="I87" s="277" t="n">
        <v>0.8856000000000001</v>
      </c>
      <c r="J87" s="99" t="n"/>
      <c r="K87" s="99" t="n"/>
      <c r="L87" s="99" t="n"/>
      <c r="M87" s="99" t="n"/>
      <c r="N87" s="99" t="n"/>
    </row>
    <row r="88" ht="19.35" customHeight="1">
      <c r="A88" s="95" t="n"/>
      <c r="B88" s="103" t="n"/>
      <c r="C88" s="97" t="inlineStr">
        <is>
          <t>Итого по расценке</t>
        </is>
      </c>
      <c r="D88" s="271" t="n"/>
      <c r="E88" s="272" t="n"/>
      <c r="F88" s="98" t="n"/>
      <c r="G88" s="106" t="n"/>
      <c r="H88" s="106" t="n"/>
      <c r="I88" s="99" t="n"/>
      <c r="J88" s="100" t="n">
        <v>115.62</v>
      </c>
      <c r="K88" s="99" t="n"/>
      <c r="L88" s="100" t="n">
        <v>8.32</v>
      </c>
      <c r="M88" s="99" t="n"/>
      <c r="N88" s="107" t="n"/>
    </row>
    <row r="89" ht="19.35" customHeight="1">
      <c r="A89" s="95" t="n"/>
      <c r="B89" s="108" t="n"/>
      <c r="C89" s="97" t="inlineStr">
        <is>
          <t>ФОТ</t>
        </is>
      </c>
      <c r="D89" s="271" t="n"/>
      <c r="E89" s="272" t="n"/>
      <c r="F89" s="98" t="n"/>
      <c r="G89" s="106" t="n"/>
      <c r="H89" s="106" t="n"/>
      <c r="I89" s="99" t="n"/>
      <c r="J89" s="99" t="n"/>
      <c r="K89" s="99" t="n"/>
      <c r="L89" s="100" t="n">
        <v>8.32</v>
      </c>
      <c r="M89" s="99" t="n"/>
      <c r="N89" s="100" t="n">
        <v>592.88</v>
      </c>
    </row>
    <row r="90" ht="42" customHeight="1">
      <c r="A90" s="95" t="n"/>
      <c r="B90" s="109" t="inlineStr">
        <is>
          <t>Пр/812-001.4-1</t>
        </is>
      </c>
      <c r="C90" s="97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4" t="inlineStr">
        <is>
          <t>%</t>
        </is>
      </c>
      <c r="G90" s="110" t="n">
        <v>89</v>
      </c>
      <c r="H90" s="111" t="n"/>
      <c r="I90" s="110" t="n">
        <v>89</v>
      </c>
      <c r="J90" s="99" t="n"/>
      <c r="K90" s="99" t="n"/>
      <c r="L90" s="100" t="n">
        <v>7.4</v>
      </c>
      <c r="M90" s="99" t="n"/>
      <c r="N90" s="152" t="n">
        <v>527.66</v>
      </c>
    </row>
    <row r="91" ht="42" customHeight="1">
      <c r="A91" s="95" t="n"/>
      <c r="B91" s="109" t="inlineStr">
        <is>
          <t>Пр/774-001.4</t>
        </is>
      </c>
      <c r="C91" s="97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4" t="inlineStr">
        <is>
          <t>%</t>
        </is>
      </c>
      <c r="G91" s="110" t="n">
        <v>41</v>
      </c>
      <c r="H91" s="111" t="n"/>
      <c r="I91" s="110" t="n">
        <v>41</v>
      </c>
      <c r="J91" s="99" t="n"/>
      <c r="K91" s="99" t="n"/>
      <c r="L91" s="100" t="n">
        <v>3.41</v>
      </c>
      <c r="M91" s="99" t="n"/>
      <c r="N91" s="100" t="n">
        <v>243.08</v>
      </c>
    </row>
    <row r="92" ht="19.35" customHeight="1">
      <c r="A92" s="95" t="n"/>
      <c r="B92" s="108" t="n"/>
      <c r="C92" s="87" t="inlineStr">
        <is>
          <t>Всего по позиции</t>
        </is>
      </c>
      <c r="D92" s="271" t="n"/>
      <c r="E92" s="272" t="n"/>
      <c r="F92" s="99" t="n"/>
      <c r="G92" s="106" t="n"/>
      <c r="H92" s="106" t="n"/>
      <c r="I92" s="113" t="n"/>
      <c r="J92" s="113" t="n"/>
      <c r="K92" s="113" t="n"/>
      <c r="L92" s="115" t="n">
        <v>19.13</v>
      </c>
      <c r="M92" s="113" t="n"/>
      <c r="N92" s="93" t="n"/>
    </row>
    <row r="93" ht="68.65000000000001" customHeight="1">
      <c r="A93" s="87" t="inlineStr">
        <is>
          <t>7</t>
        </is>
      </c>
      <c r="B93" s="90" t="inlineStr">
        <is>
          <t>ФЕР01-02-100-01</t>
        </is>
      </c>
      <c r="C93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271" t="n"/>
      <c r="E93" s="272" t="n"/>
      <c r="F93" s="92" t="inlineStr">
        <is>
          <t>100 шт</t>
        </is>
      </c>
      <c r="G93" s="93" t="n">
        <v>35.91</v>
      </c>
      <c r="H93" s="94" t="n">
        <v>1</v>
      </c>
      <c r="I93" s="115" t="n">
        <v>35.91</v>
      </c>
      <c r="J93" s="93" t="n"/>
      <c r="K93" s="93" t="n"/>
      <c r="L93" s="93" t="n"/>
      <c r="M93" s="93" t="n"/>
      <c r="N93" s="93" t="n"/>
    </row>
    <row r="94" ht="19.35" customHeight="1">
      <c r="A94" s="95" t="n"/>
      <c r="B94" s="96" t="inlineStr">
        <is>
          <t>1</t>
        </is>
      </c>
      <c r="C94" s="97" t="inlineStr">
        <is>
          <t>ОТ</t>
        </is>
      </c>
      <c r="D94" s="271" t="n"/>
      <c r="E94" s="272" t="n"/>
      <c r="F94" s="98" t="n"/>
      <c r="G94" s="98" t="n"/>
      <c r="H94" s="98" t="n"/>
      <c r="I94" s="99" t="n"/>
      <c r="J94" s="100" t="n">
        <v>115.44</v>
      </c>
      <c r="K94" s="273" t="n">
        <v>1.2</v>
      </c>
      <c r="L94" s="102" t="n">
        <v>4974.54</v>
      </c>
      <c r="M94" s="100" t="n">
        <v>71.26000000000001</v>
      </c>
      <c r="N94" s="102" t="n">
        <v>354485.72</v>
      </c>
    </row>
    <row r="95" ht="19.35" customHeight="1">
      <c r="A95" s="95" t="n"/>
      <c r="B95" s="96" t="inlineStr">
        <is>
          <t>2</t>
        </is>
      </c>
      <c r="C95" s="97" t="inlineStr">
        <is>
          <t>ЭМ</t>
        </is>
      </c>
      <c r="D95" s="271" t="n"/>
      <c r="E95" s="272" t="n"/>
      <c r="F95" s="98" t="n"/>
      <c r="G95" s="98" t="n"/>
      <c r="H95" s="98" t="n"/>
      <c r="I95" s="99" t="n"/>
      <c r="J95" s="100" t="n">
        <v>655.4299999999999</v>
      </c>
      <c r="K95" s="273" t="n">
        <v>1.2</v>
      </c>
      <c r="L95" s="102" t="n">
        <v>28243.79</v>
      </c>
      <c r="M95" s="99" t="n"/>
      <c r="N95" s="99" t="n"/>
    </row>
    <row r="96" ht="19.35" customHeight="1">
      <c r="A96" s="95" t="n"/>
      <c r="B96" s="96" t="inlineStr">
        <is>
          <t>3</t>
        </is>
      </c>
      <c r="C96" s="97" t="inlineStr">
        <is>
          <t>в т.ч. ОТм</t>
        </is>
      </c>
      <c r="D96" s="271" t="n"/>
      <c r="E96" s="272" t="n"/>
      <c r="F96" s="98" t="n"/>
      <c r="G96" s="98" t="n"/>
      <c r="H96" s="98" t="n"/>
      <c r="I96" s="99" t="n"/>
      <c r="J96" s="100" t="n">
        <v>114.62</v>
      </c>
      <c r="K96" s="273" t="n">
        <v>1.2</v>
      </c>
      <c r="L96" s="102" t="n">
        <v>4939.21</v>
      </c>
      <c r="M96" s="100" t="n">
        <v>71.26000000000001</v>
      </c>
      <c r="N96" s="102" t="n">
        <v>351968.1</v>
      </c>
    </row>
    <row r="97" ht="19.35" customHeight="1">
      <c r="A97" s="95" t="n"/>
      <c r="B97" s="103" t="n"/>
      <c r="C97" s="97" t="inlineStr">
        <is>
          <t>ЗТ</t>
        </is>
      </c>
      <c r="D97" s="271" t="n"/>
      <c r="E97" s="272" t="n"/>
      <c r="F97" s="104" t="inlineStr">
        <is>
          <t>чел.-ч</t>
        </is>
      </c>
      <c r="G97" s="276" t="n">
        <v>14.8</v>
      </c>
      <c r="H97" s="273" t="n">
        <v>1.2</v>
      </c>
      <c r="I97" s="277" t="n">
        <v>637.7616</v>
      </c>
      <c r="J97" s="99" t="n"/>
      <c r="K97" s="99" t="n"/>
      <c r="L97" s="99" t="n"/>
      <c r="M97" s="99" t="n"/>
      <c r="N97" s="99" t="n"/>
    </row>
    <row r="98" ht="19.35" customHeight="1">
      <c r="A98" s="95" t="n"/>
      <c r="B98" s="103" t="n"/>
      <c r="C98" s="97" t="inlineStr">
        <is>
          <t>ЗТм</t>
        </is>
      </c>
      <c r="D98" s="271" t="n"/>
      <c r="E98" s="272" t="n"/>
      <c r="F98" s="104" t="inlineStr">
        <is>
          <t>чел.-ч</t>
        </is>
      </c>
      <c r="G98" s="100" t="n">
        <v>8.49</v>
      </c>
      <c r="H98" s="273" t="n">
        <v>1.2</v>
      </c>
      <c r="I98" s="275" t="n">
        <v>365.85108</v>
      </c>
      <c r="J98" s="99" t="n"/>
      <c r="K98" s="99" t="n"/>
      <c r="L98" s="99" t="n"/>
      <c r="M98" s="99" t="n"/>
      <c r="N98" s="99" t="n"/>
    </row>
    <row r="99" ht="19.35" customHeight="1">
      <c r="A99" s="95" t="n"/>
      <c r="B99" s="103" t="n"/>
      <c r="C99" s="97" t="inlineStr">
        <is>
          <t>Итого по расценке</t>
        </is>
      </c>
      <c r="D99" s="271" t="n"/>
      <c r="E99" s="272" t="n"/>
      <c r="F99" s="98" t="n"/>
      <c r="G99" s="106" t="n"/>
      <c r="H99" s="106" t="n"/>
      <c r="I99" s="99" t="n"/>
      <c r="J99" s="100" t="n">
        <v>770.87</v>
      </c>
      <c r="K99" s="99" t="n"/>
      <c r="L99" s="102" t="n">
        <v>33218.33</v>
      </c>
      <c r="M99" s="99" t="n"/>
      <c r="N99" s="107" t="n"/>
    </row>
    <row r="100" ht="19.35" customHeight="1">
      <c r="A100" s="95" t="n"/>
      <c r="B100" s="108" t="n"/>
      <c r="C100" s="97" t="inlineStr">
        <is>
          <t>ФОТ</t>
        </is>
      </c>
      <c r="D100" s="271" t="n"/>
      <c r="E100" s="272" t="n"/>
      <c r="F100" s="98" t="n"/>
      <c r="G100" s="106" t="n"/>
      <c r="H100" s="106" t="n"/>
      <c r="I100" s="99" t="n"/>
      <c r="J100" s="99" t="n"/>
      <c r="K100" s="99" t="n"/>
      <c r="L100" s="102" t="n">
        <v>9913.75</v>
      </c>
      <c r="M100" s="99" t="n"/>
      <c r="N100" s="102" t="n">
        <v>706453.8199999999</v>
      </c>
    </row>
    <row r="101" ht="42" customHeight="1">
      <c r="A101" s="95" t="n"/>
      <c r="B101" s="109" t="inlineStr">
        <is>
          <t>Пр/812-001.4-1</t>
        </is>
      </c>
      <c r="C101" s="97" t="inlineStr">
        <is>
          <t>НР Земляные работы по другим видам работ (подготовительным, сопутствующим, укрепительным)</t>
        </is>
      </c>
      <c r="D101" s="271" t="n"/>
      <c r="E101" s="272" t="n"/>
      <c r="F101" s="104" t="inlineStr">
        <is>
          <t>%</t>
        </is>
      </c>
      <c r="G101" s="110" t="n">
        <v>89</v>
      </c>
      <c r="H101" s="111" t="n"/>
      <c r="I101" s="110" t="n">
        <v>89</v>
      </c>
      <c r="J101" s="99" t="n"/>
      <c r="K101" s="99" t="n"/>
      <c r="L101" s="102" t="n">
        <v>8823.24</v>
      </c>
      <c r="M101" s="99" t="n"/>
      <c r="N101" s="112" t="n">
        <v>628743.9</v>
      </c>
    </row>
    <row r="102" ht="42" customHeight="1">
      <c r="A102" s="95" t="n"/>
      <c r="B102" s="109" t="inlineStr">
        <is>
          <t>Пр/774-001.4</t>
        </is>
      </c>
      <c r="C102" s="97" t="inlineStr">
        <is>
          <t>СП Земляные работы по другим видам работ (подготовительным, сопутствующим, укрепительным)</t>
        </is>
      </c>
      <c r="D102" s="271" t="n"/>
      <c r="E102" s="272" t="n"/>
      <c r="F102" s="104" t="inlineStr">
        <is>
          <t>%</t>
        </is>
      </c>
      <c r="G102" s="110" t="n">
        <v>41</v>
      </c>
      <c r="H102" s="111" t="n"/>
      <c r="I102" s="110" t="n">
        <v>41</v>
      </c>
      <c r="J102" s="99" t="n"/>
      <c r="K102" s="99" t="n"/>
      <c r="L102" s="102" t="n">
        <v>4064.64</v>
      </c>
      <c r="M102" s="99" t="n"/>
      <c r="N102" s="102" t="n">
        <v>289646.07</v>
      </c>
    </row>
    <row r="103" ht="19.35" customHeight="1">
      <c r="A103" s="95" t="n"/>
      <c r="B103" s="108" t="n"/>
      <c r="C103" s="87" t="inlineStr">
        <is>
          <t>Всего по позиции</t>
        </is>
      </c>
      <c r="D103" s="271" t="n"/>
      <c r="E103" s="272" t="n"/>
      <c r="F103" s="99" t="n"/>
      <c r="G103" s="106" t="n"/>
      <c r="H103" s="106" t="n"/>
      <c r="I103" s="113" t="n"/>
      <c r="J103" s="113" t="n"/>
      <c r="K103" s="113" t="n"/>
      <c r="L103" s="114" t="n">
        <v>46106.21</v>
      </c>
      <c r="M103" s="113" t="n"/>
      <c r="N103" s="93" t="n"/>
    </row>
    <row r="104" ht="55.35" customHeight="1">
      <c r="A104" s="87" t="inlineStr">
        <is>
          <t>8</t>
        </is>
      </c>
      <c r="B104" s="90" t="inlineStr">
        <is>
          <t>ФЕР01-02-100-07</t>
        </is>
      </c>
      <c r="C104" s="91" t="inlineStr">
        <is>
          <t>При трелевке на каждые последующие 100 м добавлять: к расценке 01-02-100-01</t>
        </is>
      </c>
      <c r="D104" s="271" t="n"/>
      <c r="E104" s="272" t="n"/>
      <c r="F104" s="92" t="inlineStr">
        <is>
          <t>100 шт</t>
        </is>
      </c>
      <c r="G104" s="93" t="n">
        <v>35.91</v>
      </c>
      <c r="H104" s="94" t="n">
        <v>1</v>
      </c>
      <c r="I104" s="115" t="n">
        <v>35.91</v>
      </c>
      <c r="J104" s="93" t="n"/>
      <c r="K104" s="93" t="n"/>
      <c r="L104" s="93" t="n"/>
      <c r="M104" s="93" t="n"/>
      <c r="N104" s="93" t="n"/>
    </row>
    <row r="105" ht="19.35" customHeight="1">
      <c r="A105" s="95" t="n"/>
      <c r="B105" s="96" t="inlineStr">
        <is>
          <t>1</t>
        </is>
      </c>
      <c r="C105" s="97" t="inlineStr">
        <is>
          <t>ОТ</t>
        </is>
      </c>
      <c r="D105" s="271" t="n"/>
      <c r="E105" s="272" t="n"/>
      <c r="F105" s="98" t="n"/>
      <c r="G105" s="98" t="n"/>
      <c r="H105" s="98" t="n"/>
      <c r="I105" s="99" t="n"/>
      <c r="J105" s="100" t="n">
        <v>28.94</v>
      </c>
      <c r="K105" s="273" t="n">
        <v>1.2</v>
      </c>
      <c r="L105" s="102" t="n">
        <v>1247.08</v>
      </c>
      <c r="M105" s="100" t="n">
        <v>71.26000000000001</v>
      </c>
      <c r="N105" s="102" t="n">
        <v>88866.92</v>
      </c>
    </row>
    <row r="106" ht="19.35" customHeight="1">
      <c r="A106" s="95" t="n"/>
      <c r="B106" s="96" t="inlineStr">
        <is>
          <t>2</t>
        </is>
      </c>
      <c r="C106" s="97" t="inlineStr">
        <is>
          <t>ЭМ</t>
        </is>
      </c>
      <c r="D106" s="271" t="n"/>
      <c r="E106" s="272" t="n"/>
      <c r="F106" s="98" t="n"/>
      <c r="G106" s="98" t="n"/>
      <c r="H106" s="98" t="n"/>
      <c r="I106" s="99" t="n"/>
      <c r="J106" s="100" t="n">
        <v>163.66</v>
      </c>
      <c r="K106" s="273" t="n">
        <v>1.2</v>
      </c>
      <c r="L106" s="102" t="n">
        <v>7052.44</v>
      </c>
      <c r="M106" s="99" t="n"/>
      <c r="N106" s="99" t="n"/>
    </row>
    <row r="107" ht="19.35" customHeight="1">
      <c r="A107" s="95" t="n"/>
      <c r="B107" s="96" t="inlineStr">
        <is>
          <t>3</t>
        </is>
      </c>
      <c r="C107" s="97" t="inlineStr">
        <is>
          <t>в т.ч. ОТм</t>
        </is>
      </c>
      <c r="D107" s="271" t="n"/>
      <c r="E107" s="272" t="n"/>
      <c r="F107" s="98" t="n"/>
      <c r="G107" s="98" t="n"/>
      <c r="H107" s="98" t="n"/>
      <c r="I107" s="99" t="n"/>
      <c r="J107" s="100" t="n">
        <v>28.62</v>
      </c>
      <c r="K107" s="273" t="n">
        <v>1.2</v>
      </c>
      <c r="L107" s="102" t="n">
        <v>1233.29</v>
      </c>
      <c r="M107" s="100" t="n">
        <v>71.26000000000001</v>
      </c>
      <c r="N107" s="102" t="n">
        <v>87884.25</v>
      </c>
    </row>
    <row r="108" ht="19.35" customHeight="1">
      <c r="A108" s="95" t="n"/>
      <c r="B108" s="103" t="n"/>
      <c r="C108" s="97" t="inlineStr">
        <is>
          <t>ЗТ</t>
        </is>
      </c>
      <c r="D108" s="271" t="n"/>
      <c r="E108" s="272" t="n"/>
      <c r="F108" s="104" t="inlineStr">
        <is>
          <t>чел.-ч</t>
        </is>
      </c>
      <c r="G108" s="100" t="n">
        <v>3.71</v>
      </c>
      <c r="H108" s="273" t="n">
        <v>1.2</v>
      </c>
      <c r="I108" s="275" t="n">
        <v>159.87132</v>
      </c>
      <c r="J108" s="99" t="n"/>
      <c r="K108" s="99" t="n"/>
      <c r="L108" s="99" t="n"/>
      <c r="M108" s="99" t="n"/>
      <c r="N108" s="99" t="n"/>
    </row>
    <row r="109" ht="19.35" customHeight="1">
      <c r="A109" s="95" t="n"/>
      <c r="B109" s="103" t="n"/>
      <c r="C109" s="97" t="inlineStr">
        <is>
          <t>ЗТм</t>
        </is>
      </c>
      <c r="D109" s="271" t="n"/>
      <c r="E109" s="272" t="n"/>
      <c r="F109" s="104" t="inlineStr">
        <is>
          <t>чел.-ч</t>
        </is>
      </c>
      <c r="G109" s="100" t="n">
        <v>2.12</v>
      </c>
      <c r="H109" s="273" t="n">
        <v>1.2</v>
      </c>
      <c r="I109" s="275" t="n">
        <v>91.35504</v>
      </c>
      <c r="J109" s="99" t="n"/>
      <c r="K109" s="99" t="n"/>
      <c r="L109" s="99" t="n"/>
      <c r="M109" s="99" t="n"/>
      <c r="N109" s="99" t="n"/>
    </row>
    <row r="110" ht="19.35" customHeight="1">
      <c r="A110" s="95" t="n"/>
      <c r="B110" s="103" t="n"/>
      <c r="C110" s="97" t="inlineStr">
        <is>
          <t>Итого по расценке</t>
        </is>
      </c>
      <c r="D110" s="271" t="n"/>
      <c r="E110" s="272" t="n"/>
      <c r="F110" s="98" t="n"/>
      <c r="G110" s="106" t="n"/>
      <c r="H110" s="106" t="n"/>
      <c r="I110" s="99" t="n"/>
      <c r="J110" s="100" t="n">
        <v>192.6</v>
      </c>
      <c r="K110" s="99" t="n"/>
      <c r="L110" s="102" t="n">
        <v>8299.52</v>
      </c>
      <c r="M110" s="99" t="n"/>
      <c r="N110" s="107" t="n"/>
    </row>
    <row r="111" ht="19.35" customHeight="1">
      <c r="A111" s="95" t="n"/>
      <c r="B111" s="108" t="n"/>
      <c r="C111" s="97" t="inlineStr">
        <is>
          <t>ФОТ</t>
        </is>
      </c>
      <c r="D111" s="271" t="n"/>
      <c r="E111" s="272" t="n"/>
      <c r="F111" s="98" t="n"/>
      <c r="G111" s="106" t="n"/>
      <c r="H111" s="106" t="n"/>
      <c r="I111" s="99" t="n"/>
      <c r="J111" s="99" t="n"/>
      <c r="K111" s="99" t="n"/>
      <c r="L111" s="102" t="n">
        <v>2480.37</v>
      </c>
      <c r="M111" s="99" t="n"/>
      <c r="N111" s="102" t="n">
        <v>176751.17</v>
      </c>
    </row>
    <row r="112" ht="42" customHeight="1">
      <c r="A112" s="95" t="n"/>
      <c r="B112" s="109" t="inlineStr">
        <is>
          <t>Пр/812-001.4-1</t>
        </is>
      </c>
      <c r="C112" s="97" t="inlineStr">
        <is>
          <t>НР Земляные работы по другим видам работ (подготовительным, сопутствующим, укрепительным)</t>
        </is>
      </c>
      <c r="D112" s="271" t="n"/>
      <c r="E112" s="272" t="n"/>
      <c r="F112" s="104" t="inlineStr">
        <is>
          <t>%</t>
        </is>
      </c>
      <c r="G112" s="110" t="n">
        <v>89</v>
      </c>
      <c r="H112" s="111" t="n"/>
      <c r="I112" s="110" t="n">
        <v>89</v>
      </c>
      <c r="J112" s="99" t="n"/>
      <c r="K112" s="99" t="n"/>
      <c r="L112" s="102" t="n">
        <v>2207.53</v>
      </c>
      <c r="M112" s="99" t="n"/>
      <c r="N112" s="112" t="n">
        <v>157308.54</v>
      </c>
    </row>
    <row r="113" ht="42" customHeight="1">
      <c r="A113" s="95" t="n"/>
      <c r="B113" s="109" t="inlineStr">
        <is>
          <t>Пр/774-001.4</t>
        </is>
      </c>
      <c r="C113" s="97" t="inlineStr">
        <is>
          <t>СП Земляные работы по другим видам работ (подготовительным, сопутствующим, укрепительным)</t>
        </is>
      </c>
      <c r="D113" s="271" t="n"/>
      <c r="E113" s="272" t="n"/>
      <c r="F113" s="104" t="inlineStr">
        <is>
          <t>%</t>
        </is>
      </c>
      <c r="G113" s="110" t="n">
        <v>41</v>
      </c>
      <c r="H113" s="111" t="n"/>
      <c r="I113" s="110" t="n">
        <v>41</v>
      </c>
      <c r="J113" s="99" t="n"/>
      <c r="K113" s="99" t="n"/>
      <c r="L113" s="102" t="n">
        <v>1016.95</v>
      </c>
      <c r="M113" s="99" t="n"/>
      <c r="N113" s="102" t="n">
        <v>72467.98</v>
      </c>
    </row>
    <row r="114" ht="19.35" customHeight="1">
      <c r="A114" s="95" t="n"/>
      <c r="B114" s="108" t="n"/>
      <c r="C114" s="87" t="inlineStr">
        <is>
          <t>Всего по позиции</t>
        </is>
      </c>
      <c r="D114" s="271" t="n"/>
      <c r="E114" s="272" t="n"/>
      <c r="F114" s="99" t="n"/>
      <c r="G114" s="106" t="n"/>
      <c r="H114" s="106" t="n"/>
      <c r="I114" s="113" t="n"/>
      <c r="J114" s="113" t="n"/>
      <c r="K114" s="113" t="n"/>
      <c r="L114" s="114" t="n">
        <v>11524</v>
      </c>
      <c r="M114" s="113" t="n"/>
      <c r="N114" s="93" t="n"/>
    </row>
    <row r="115" ht="68.65000000000001" customHeight="1">
      <c r="A115" s="87" t="inlineStr">
        <is>
          <t>9</t>
        </is>
      </c>
      <c r="B115" s="90" t="inlineStr">
        <is>
          <t>ФЕР01-02-100-02</t>
        </is>
      </c>
      <c r="C115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271" t="n"/>
      <c r="E115" s="272" t="n"/>
      <c r="F115" s="92" t="inlineStr">
        <is>
          <t>100 шт</t>
        </is>
      </c>
      <c r="G115" s="93" t="n">
        <v>17.03</v>
      </c>
      <c r="H115" s="94" t="n">
        <v>1</v>
      </c>
      <c r="I115" s="115" t="n">
        <v>17.03</v>
      </c>
      <c r="J115" s="93" t="n"/>
      <c r="K115" s="93" t="n"/>
      <c r="L115" s="93" t="n"/>
      <c r="M115" s="93" t="n"/>
      <c r="N115" s="93" t="n"/>
    </row>
    <row r="116" ht="19.35" customHeight="1">
      <c r="A116" s="95" t="n"/>
      <c r="B116" s="96" t="inlineStr">
        <is>
          <t>1</t>
        </is>
      </c>
      <c r="C116" s="97" t="inlineStr">
        <is>
          <t>ОТ</t>
        </is>
      </c>
      <c r="D116" s="271" t="n"/>
      <c r="E116" s="272" t="n"/>
      <c r="F116" s="98" t="n"/>
      <c r="G116" s="98" t="n"/>
      <c r="H116" s="98" t="n"/>
      <c r="I116" s="99" t="n"/>
      <c r="J116" s="100" t="n">
        <v>201.24</v>
      </c>
      <c r="K116" s="273" t="n">
        <v>1.2</v>
      </c>
      <c r="L116" s="102" t="n">
        <v>4112.54</v>
      </c>
      <c r="M116" s="100" t="n">
        <v>71.26000000000001</v>
      </c>
      <c r="N116" s="102" t="n">
        <v>293059.6</v>
      </c>
    </row>
    <row r="117" ht="19.35" customHeight="1">
      <c r="A117" s="95" t="n"/>
      <c r="B117" s="96" t="inlineStr">
        <is>
          <t>2</t>
        </is>
      </c>
      <c r="C117" s="97" t="inlineStr">
        <is>
          <t>ЭМ</t>
        </is>
      </c>
      <c r="D117" s="271" t="n"/>
      <c r="E117" s="272" t="n"/>
      <c r="F117" s="98" t="n"/>
      <c r="G117" s="98" t="n"/>
      <c r="H117" s="98" t="n"/>
      <c r="I117" s="99" t="n"/>
      <c r="J117" s="102" t="n">
        <v>1142.56</v>
      </c>
      <c r="K117" s="273" t="n">
        <v>1.2</v>
      </c>
      <c r="L117" s="102" t="n">
        <v>23349.36</v>
      </c>
      <c r="M117" s="99" t="n"/>
      <c r="N117" s="99" t="n"/>
    </row>
    <row r="118" ht="19.35" customHeight="1">
      <c r="A118" s="95" t="n"/>
      <c r="B118" s="96" t="inlineStr">
        <is>
          <t>3</t>
        </is>
      </c>
      <c r="C118" s="97" t="inlineStr">
        <is>
          <t>в т.ч. ОТм</t>
        </is>
      </c>
      <c r="D118" s="271" t="n"/>
      <c r="E118" s="272" t="n"/>
      <c r="F118" s="98" t="n"/>
      <c r="G118" s="98" t="n"/>
      <c r="H118" s="98" t="n"/>
      <c r="I118" s="99" t="n"/>
      <c r="J118" s="100" t="n">
        <v>199.8</v>
      </c>
      <c r="K118" s="273" t="n">
        <v>1.2</v>
      </c>
      <c r="L118" s="102" t="n">
        <v>4083.11</v>
      </c>
      <c r="M118" s="100" t="n">
        <v>71.26000000000001</v>
      </c>
      <c r="N118" s="102" t="n">
        <v>290962.42</v>
      </c>
    </row>
    <row r="119" ht="19.35" customHeight="1">
      <c r="A119" s="95" t="n"/>
      <c r="B119" s="103" t="n"/>
      <c r="C119" s="97" t="inlineStr">
        <is>
          <t>ЗТ</t>
        </is>
      </c>
      <c r="D119" s="271" t="n"/>
      <c r="E119" s="272" t="n"/>
      <c r="F119" s="104" t="inlineStr">
        <is>
          <t>чел.-ч</t>
        </is>
      </c>
      <c r="G119" s="276" t="n">
        <v>25.8</v>
      </c>
      <c r="H119" s="273" t="n">
        <v>1.2</v>
      </c>
      <c r="I119" s="277" t="n">
        <v>527.2488</v>
      </c>
      <c r="J119" s="99" t="n"/>
      <c r="K119" s="99" t="n"/>
      <c r="L119" s="99" t="n"/>
      <c r="M119" s="99" t="n"/>
      <c r="N119" s="99" t="n"/>
    </row>
    <row r="120" ht="19.35" customHeight="1">
      <c r="A120" s="95" t="n"/>
      <c r="B120" s="103" t="n"/>
      <c r="C120" s="97" t="inlineStr">
        <is>
          <t>ЗТм</t>
        </is>
      </c>
      <c r="D120" s="271" t="n"/>
      <c r="E120" s="272" t="n"/>
      <c r="F120" s="104" t="inlineStr">
        <is>
          <t>чел.-ч</t>
        </is>
      </c>
      <c r="G120" s="276" t="n">
        <v>14.8</v>
      </c>
      <c r="H120" s="273" t="n">
        <v>1.2</v>
      </c>
      <c r="I120" s="277" t="n">
        <v>302.4528</v>
      </c>
      <c r="J120" s="99" t="n"/>
      <c r="K120" s="99" t="n"/>
      <c r="L120" s="99" t="n"/>
      <c r="M120" s="99" t="n"/>
      <c r="N120" s="99" t="n"/>
    </row>
    <row r="121" ht="19.35" customHeight="1">
      <c r="A121" s="95" t="n"/>
      <c r="B121" s="103" t="n"/>
      <c r="C121" s="97" t="inlineStr">
        <is>
          <t>Итого по расценке</t>
        </is>
      </c>
      <c r="D121" s="271" t="n"/>
      <c r="E121" s="272" t="n"/>
      <c r="F121" s="98" t="n"/>
      <c r="G121" s="106" t="n"/>
      <c r="H121" s="106" t="n"/>
      <c r="I121" s="99" t="n"/>
      <c r="J121" s="102" t="n">
        <v>1343.8</v>
      </c>
      <c r="K121" s="99" t="n"/>
      <c r="L121" s="102" t="n">
        <v>27461.9</v>
      </c>
      <c r="M121" s="99" t="n"/>
      <c r="N121" s="107" t="n"/>
    </row>
    <row r="122" ht="19.35" customHeight="1">
      <c r="A122" s="95" t="n"/>
      <c r="B122" s="108" t="n"/>
      <c r="C122" s="97" t="inlineStr">
        <is>
          <t>ФОТ</t>
        </is>
      </c>
      <c r="D122" s="271" t="n"/>
      <c r="E122" s="272" t="n"/>
      <c r="F122" s="98" t="n"/>
      <c r="G122" s="106" t="n"/>
      <c r="H122" s="106" t="n"/>
      <c r="I122" s="99" t="n"/>
      <c r="J122" s="99" t="n"/>
      <c r="K122" s="99" t="n"/>
      <c r="L122" s="102" t="n">
        <v>8195.65</v>
      </c>
      <c r="M122" s="99" t="n"/>
      <c r="N122" s="102" t="n">
        <v>584022.02</v>
      </c>
    </row>
    <row r="123" ht="42" customHeight="1">
      <c r="A123" s="95" t="n"/>
      <c r="B123" s="109" t="inlineStr">
        <is>
          <t>Пр/812-001.4-1</t>
        </is>
      </c>
      <c r="C123" s="97" t="inlineStr">
        <is>
          <t>НР Земляные работы по другим видам работ (подготовительным, сопутствующим, укрепительным)</t>
        </is>
      </c>
      <c r="D123" s="271" t="n"/>
      <c r="E123" s="272" t="n"/>
      <c r="F123" s="104" t="inlineStr">
        <is>
          <t>%</t>
        </is>
      </c>
      <c r="G123" s="110" t="n">
        <v>89</v>
      </c>
      <c r="H123" s="111" t="n"/>
      <c r="I123" s="110" t="n">
        <v>89</v>
      </c>
      <c r="J123" s="99" t="n"/>
      <c r="K123" s="99" t="n"/>
      <c r="L123" s="102" t="n">
        <v>7294.13</v>
      </c>
      <c r="M123" s="99" t="n"/>
      <c r="N123" s="112" t="n">
        <v>519779.6</v>
      </c>
    </row>
    <row r="124" ht="42" customHeight="1">
      <c r="A124" s="95" t="n"/>
      <c r="B124" s="109" t="inlineStr">
        <is>
          <t>Пр/774-001.4</t>
        </is>
      </c>
      <c r="C124" s="97" t="inlineStr">
        <is>
          <t>СП Земляные работы по другим видам работ (подготовительным, сопутствующим, укрепительным)</t>
        </is>
      </c>
      <c r="D124" s="271" t="n"/>
      <c r="E124" s="272" t="n"/>
      <c r="F124" s="104" t="inlineStr">
        <is>
          <t>%</t>
        </is>
      </c>
      <c r="G124" s="110" t="n">
        <v>41</v>
      </c>
      <c r="H124" s="111" t="n"/>
      <c r="I124" s="110" t="n">
        <v>41</v>
      </c>
      <c r="J124" s="99" t="n"/>
      <c r="K124" s="99" t="n"/>
      <c r="L124" s="102" t="n">
        <v>3360.22</v>
      </c>
      <c r="M124" s="99" t="n"/>
      <c r="N124" s="102" t="n">
        <v>239449.03</v>
      </c>
    </row>
    <row r="125" ht="19.35" customHeight="1">
      <c r="A125" s="95" t="n"/>
      <c r="B125" s="108" t="n"/>
      <c r="C125" s="87" t="inlineStr">
        <is>
          <t>Всего по позиции</t>
        </is>
      </c>
      <c r="D125" s="271" t="n"/>
      <c r="E125" s="272" t="n"/>
      <c r="F125" s="99" t="n"/>
      <c r="G125" s="106" t="n"/>
      <c r="H125" s="106" t="n"/>
      <c r="I125" s="113" t="n"/>
      <c r="J125" s="113" t="n"/>
      <c r="K125" s="113" t="n"/>
      <c r="L125" s="114" t="n">
        <v>38116.25</v>
      </c>
      <c r="M125" s="113" t="n"/>
      <c r="N125" s="93" t="n"/>
    </row>
    <row r="126" ht="55.35" customHeight="1">
      <c r="A126" s="87" t="inlineStr">
        <is>
          <t>10</t>
        </is>
      </c>
      <c r="B126" s="90" t="inlineStr">
        <is>
          <t>ФЕР01-02-100-08</t>
        </is>
      </c>
      <c r="C126" s="91" t="inlineStr">
        <is>
          <t>При трелевке на каждые последующие 100 м добавлять: к расценке 01-02-100-02</t>
        </is>
      </c>
      <c r="D126" s="271" t="n"/>
      <c r="E126" s="272" t="n"/>
      <c r="F126" s="92" t="inlineStr">
        <is>
          <t>100 шт</t>
        </is>
      </c>
      <c r="G126" s="93" t="n">
        <v>17.03</v>
      </c>
      <c r="H126" s="94" t="n">
        <v>1</v>
      </c>
      <c r="I126" s="115" t="n">
        <v>17.03</v>
      </c>
      <c r="J126" s="93" t="n"/>
      <c r="K126" s="93" t="n"/>
      <c r="L126" s="93" t="n"/>
      <c r="M126" s="93" t="n"/>
      <c r="N126" s="93" t="n"/>
    </row>
    <row r="127" ht="19.35" customHeight="1">
      <c r="A127" s="95" t="n"/>
      <c r="B127" s="96" t="inlineStr">
        <is>
          <t>1</t>
        </is>
      </c>
      <c r="C127" s="97" t="inlineStr">
        <is>
          <t>ОТ</t>
        </is>
      </c>
      <c r="D127" s="271" t="n"/>
      <c r="E127" s="272" t="n"/>
      <c r="F127" s="98" t="n"/>
      <c r="G127" s="98" t="n"/>
      <c r="H127" s="98" t="n"/>
      <c r="I127" s="99" t="n"/>
      <c r="J127" s="100" t="n">
        <v>58.34</v>
      </c>
      <c r="K127" s="273" t="n">
        <v>1.2</v>
      </c>
      <c r="L127" s="102" t="n">
        <v>1192.24</v>
      </c>
      <c r="M127" s="100" t="n">
        <v>71.26000000000001</v>
      </c>
      <c r="N127" s="102" t="n">
        <v>84959.02</v>
      </c>
    </row>
    <row r="128" ht="19.35" customHeight="1">
      <c r="A128" s="95" t="n"/>
      <c r="B128" s="96" t="inlineStr">
        <is>
          <t>2</t>
        </is>
      </c>
      <c r="C128" s="97" t="inlineStr">
        <is>
          <t>ЭМ</t>
        </is>
      </c>
      <c r="D128" s="271" t="n"/>
      <c r="E128" s="272" t="n"/>
      <c r="F128" s="98" t="n"/>
      <c r="G128" s="98" t="n"/>
      <c r="H128" s="98" t="n"/>
      <c r="I128" s="99" t="n"/>
      <c r="J128" s="100" t="n">
        <v>330.42</v>
      </c>
      <c r="K128" s="273" t="n">
        <v>1.2</v>
      </c>
      <c r="L128" s="102" t="n">
        <v>6752.46</v>
      </c>
      <c r="M128" s="99" t="n"/>
      <c r="N128" s="99" t="n"/>
    </row>
    <row r="129" ht="19.35" customHeight="1">
      <c r="A129" s="95" t="n"/>
      <c r="B129" s="96" t="inlineStr">
        <is>
          <t>3</t>
        </is>
      </c>
      <c r="C129" s="97" t="inlineStr">
        <is>
          <t>в т.ч. ОТм</t>
        </is>
      </c>
      <c r="D129" s="271" t="n"/>
      <c r="E129" s="272" t="n"/>
      <c r="F129" s="98" t="n"/>
      <c r="G129" s="98" t="n"/>
      <c r="H129" s="98" t="n"/>
      <c r="I129" s="99" t="n"/>
      <c r="J129" s="100" t="n">
        <v>57.78</v>
      </c>
      <c r="K129" s="273" t="n">
        <v>1.2</v>
      </c>
      <c r="L129" s="102" t="n">
        <v>1180.79</v>
      </c>
      <c r="M129" s="100" t="n">
        <v>71.26000000000001</v>
      </c>
      <c r="N129" s="102" t="n">
        <v>84143.10000000001</v>
      </c>
    </row>
    <row r="130" ht="19.35" customHeight="1">
      <c r="A130" s="95" t="n"/>
      <c r="B130" s="103" t="n"/>
      <c r="C130" s="97" t="inlineStr">
        <is>
          <t>ЗТ</t>
        </is>
      </c>
      <c r="D130" s="271" t="n"/>
      <c r="E130" s="272" t="n"/>
      <c r="F130" s="104" t="inlineStr">
        <is>
          <t>чел.-ч</t>
        </is>
      </c>
      <c r="G130" s="100" t="n">
        <v>7.48</v>
      </c>
      <c r="H130" s="273" t="n">
        <v>1.2</v>
      </c>
      <c r="I130" s="275" t="n">
        <v>152.86128</v>
      </c>
      <c r="J130" s="99" t="n"/>
      <c r="K130" s="99" t="n"/>
      <c r="L130" s="99" t="n"/>
      <c r="M130" s="99" t="n"/>
      <c r="N130" s="99" t="n"/>
    </row>
    <row r="131" ht="19.35" customHeight="1">
      <c r="A131" s="95" t="n"/>
      <c r="B131" s="103" t="n"/>
      <c r="C131" s="97" t="inlineStr">
        <is>
          <t>ЗТм</t>
        </is>
      </c>
      <c r="D131" s="271" t="n"/>
      <c r="E131" s="272" t="n"/>
      <c r="F131" s="104" t="inlineStr">
        <is>
          <t>чел.-ч</t>
        </is>
      </c>
      <c r="G131" s="100" t="n">
        <v>4.28</v>
      </c>
      <c r="H131" s="273" t="n">
        <v>1.2</v>
      </c>
      <c r="I131" s="275" t="n">
        <v>87.46608000000001</v>
      </c>
      <c r="J131" s="99" t="n"/>
      <c r="K131" s="99" t="n"/>
      <c r="L131" s="99" t="n"/>
      <c r="M131" s="99" t="n"/>
      <c r="N131" s="99" t="n"/>
    </row>
    <row r="132" ht="19.35" customHeight="1">
      <c r="A132" s="95" t="n"/>
      <c r="B132" s="103" t="n"/>
      <c r="C132" s="97" t="inlineStr">
        <is>
          <t>Итого по расценке</t>
        </is>
      </c>
      <c r="D132" s="271" t="n"/>
      <c r="E132" s="272" t="n"/>
      <c r="F132" s="98" t="n"/>
      <c r="G132" s="106" t="n"/>
      <c r="H132" s="106" t="n"/>
      <c r="I132" s="99" t="n"/>
      <c r="J132" s="100" t="n">
        <v>388.76</v>
      </c>
      <c r="K132" s="99" t="n"/>
      <c r="L132" s="102" t="n">
        <v>7944.7</v>
      </c>
      <c r="M132" s="99" t="n"/>
      <c r="N132" s="107" t="n"/>
    </row>
    <row r="133" ht="19.35" customHeight="1">
      <c r="A133" s="95" t="n"/>
      <c r="B133" s="108" t="n"/>
      <c r="C133" s="97" t="inlineStr">
        <is>
          <t>ФОТ</t>
        </is>
      </c>
      <c r="D133" s="271" t="n"/>
      <c r="E133" s="272" t="n"/>
      <c r="F133" s="98" t="n"/>
      <c r="G133" s="106" t="n"/>
      <c r="H133" s="106" t="n"/>
      <c r="I133" s="99" t="n"/>
      <c r="J133" s="99" t="n"/>
      <c r="K133" s="99" t="n"/>
      <c r="L133" s="102" t="n">
        <v>2373.03</v>
      </c>
      <c r="M133" s="99" t="n"/>
      <c r="N133" s="102" t="n">
        <v>169102.12</v>
      </c>
    </row>
    <row r="134" ht="42" customHeight="1">
      <c r="A134" s="95" t="n"/>
      <c r="B134" s="109" t="inlineStr">
        <is>
          <t>Пр/812-001.4-1</t>
        </is>
      </c>
      <c r="C134" s="97" t="inlineStr">
        <is>
          <t>НР Земляные работы по другим видам работ (подготовительным, сопутствующим, укрепительным)</t>
        </is>
      </c>
      <c r="D134" s="271" t="n"/>
      <c r="E134" s="272" t="n"/>
      <c r="F134" s="104" t="inlineStr">
        <is>
          <t>%</t>
        </is>
      </c>
      <c r="G134" s="110" t="n">
        <v>89</v>
      </c>
      <c r="H134" s="111" t="n"/>
      <c r="I134" s="110" t="n">
        <v>89</v>
      </c>
      <c r="J134" s="99" t="n"/>
      <c r="K134" s="99" t="n"/>
      <c r="L134" s="102" t="n">
        <v>2112</v>
      </c>
      <c r="M134" s="99" t="n"/>
      <c r="N134" s="112" t="n">
        <v>150500.89</v>
      </c>
    </row>
    <row r="135" ht="42" customHeight="1">
      <c r="A135" s="95" t="n"/>
      <c r="B135" s="109" t="inlineStr">
        <is>
          <t>Пр/774-001.4</t>
        </is>
      </c>
      <c r="C135" s="97" t="inlineStr">
        <is>
          <t>СП Земляные работы по другим видам работ (подготовительным, сопутствующим, укрепительным)</t>
        </is>
      </c>
      <c r="D135" s="271" t="n"/>
      <c r="E135" s="272" t="n"/>
      <c r="F135" s="104" t="inlineStr">
        <is>
          <t>%</t>
        </is>
      </c>
      <c r="G135" s="110" t="n">
        <v>41</v>
      </c>
      <c r="H135" s="111" t="n"/>
      <c r="I135" s="110" t="n">
        <v>41</v>
      </c>
      <c r="J135" s="99" t="n"/>
      <c r="K135" s="99" t="n"/>
      <c r="L135" s="100" t="n">
        <v>972.9400000000001</v>
      </c>
      <c r="M135" s="99" t="n"/>
      <c r="N135" s="102" t="n">
        <v>69331.87</v>
      </c>
    </row>
    <row r="136" ht="19.35" customHeight="1">
      <c r="A136" s="95" t="n"/>
      <c r="B136" s="108" t="n"/>
      <c r="C136" s="87" t="inlineStr">
        <is>
          <t>Всего по позиции</t>
        </is>
      </c>
      <c r="D136" s="271" t="n"/>
      <c r="E136" s="272" t="n"/>
      <c r="F136" s="99" t="n"/>
      <c r="G136" s="106" t="n"/>
      <c r="H136" s="106" t="n"/>
      <c r="I136" s="113" t="n"/>
      <c r="J136" s="113" t="n"/>
      <c r="K136" s="113" t="n"/>
      <c r="L136" s="114" t="n">
        <v>11029.64</v>
      </c>
      <c r="M136" s="113" t="n"/>
      <c r="N136" s="93" t="n"/>
    </row>
    <row r="137" ht="68.65000000000001" customHeight="1">
      <c r="A137" s="87" t="inlineStr">
        <is>
          <t>11</t>
        </is>
      </c>
      <c r="B137" s="90" t="inlineStr">
        <is>
          <t>ФЕР01-02-100-03</t>
        </is>
      </c>
      <c r="C137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271" t="n"/>
      <c r="E137" s="272" t="n"/>
      <c r="F137" s="92" t="inlineStr">
        <is>
          <t>100 шт</t>
        </is>
      </c>
      <c r="G137" s="93" t="n">
        <v>3.39</v>
      </c>
      <c r="H137" s="94" t="n">
        <v>1</v>
      </c>
      <c r="I137" s="115" t="n">
        <v>3.39</v>
      </c>
      <c r="J137" s="93" t="n"/>
      <c r="K137" s="93" t="n"/>
      <c r="L137" s="93" t="n"/>
      <c r="M137" s="93" t="n"/>
      <c r="N137" s="93" t="n"/>
    </row>
    <row r="138" ht="19.35" customHeight="1">
      <c r="A138" s="95" t="n"/>
      <c r="B138" s="96" t="inlineStr">
        <is>
          <t>1</t>
        </is>
      </c>
      <c r="C138" s="97" t="inlineStr">
        <is>
          <t>ОТ</t>
        </is>
      </c>
      <c r="D138" s="271" t="n"/>
      <c r="E138" s="272" t="n"/>
      <c r="F138" s="98" t="n"/>
      <c r="G138" s="98" t="n"/>
      <c r="H138" s="98" t="n"/>
      <c r="I138" s="99" t="n"/>
      <c r="J138" s="100" t="n">
        <v>326.82</v>
      </c>
      <c r="K138" s="273" t="n">
        <v>1.2</v>
      </c>
      <c r="L138" s="102" t="n">
        <v>1329.5</v>
      </c>
      <c r="M138" s="100" t="n">
        <v>71.26000000000001</v>
      </c>
      <c r="N138" s="102" t="n">
        <v>94740.17</v>
      </c>
    </row>
    <row r="139" ht="19.35" customHeight="1">
      <c r="A139" s="95" t="n"/>
      <c r="B139" s="96" t="inlineStr">
        <is>
          <t>2</t>
        </is>
      </c>
      <c r="C139" s="97" t="inlineStr">
        <is>
          <t>ЭМ</t>
        </is>
      </c>
      <c r="D139" s="271" t="n"/>
      <c r="E139" s="272" t="n"/>
      <c r="F139" s="98" t="n"/>
      <c r="G139" s="98" t="n"/>
      <c r="H139" s="98" t="n"/>
      <c r="I139" s="99" t="n"/>
      <c r="J139" s="102" t="n">
        <v>1852.8</v>
      </c>
      <c r="K139" s="273" t="n">
        <v>1.2</v>
      </c>
      <c r="L139" s="102" t="n">
        <v>7537.19</v>
      </c>
      <c r="M139" s="99" t="n"/>
      <c r="N139" s="99" t="n"/>
    </row>
    <row r="140" ht="19.35" customHeight="1">
      <c r="A140" s="95" t="n"/>
      <c r="B140" s="96" t="inlineStr">
        <is>
          <t>3</t>
        </is>
      </c>
      <c r="C140" s="97" t="inlineStr">
        <is>
          <t>в т.ч. ОТм</t>
        </is>
      </c>
      <c r="D140" s="271" t="n"/>
      <c r="E140" s="272" t="n"/>
      <c r="F140" s="98" t="n"/>
      <c r="G140" s="98" t="n"/>
      <c r="H140" s="98" t="n"/>
      <c r="I140" s="99" t="n"/>
      <c r="J140" s="100" t="n">
        <v>324</v>
      </c>
      <c r="K140" s="273" t="n">
        <v>1.2</v>
      </c>
      <c r="L140" s="102" t="n">
        <v>1318.03</v>
      </c>
      <c r="M140" s="100" t="n">
        <v>71.26000000000001</v>
      </c>
      <c r="N140" s="102" t="n">
        <v>93922.82000000001</v>
      </c>
    </row>
    <row r="141" ht="19.35" customHeight="1">
      <c r="A141" s="95" t="n"/>
      <c r="B141" s="103" t="n"/>
      <c r="C141" s="97" t="inlineStr">
        <is>
          <t>ЗТ</t>
        </is>
      </c>
      <c r="D141" s="271" t="n"/>
      <c r="E141" s="272" t="n"/>
      <c r="F141" s="104" t="inlineStr">
        <is>
          <t>чел.-ч</t>
        </is>
      </c>
      <c r="G141" s="276" t="n">
        <v>41.9</v>
      </c>
      <c r="H141" s="273" t="n">
        <v>1.2</v>
      </c>
      <c r="I141" s="277" t="n">
        <v>170.4492</v>
      </c>
      <c r="J141" s="99" t="n"/>
      <c r="K141" s="99" t="n"/>
      <c r="L141" s="99" t="n"/>
      <c r="M141" s="99" t="n"/>
      <c r="N141" s="99" t="n"/>
    </row>
    <row r="142" ht="19.35" customHeight="1">
      <c r="A142" s="95" t="n"/>
      <c r="B142" s="103" t="n"/>
      <c r="C142" s="97" t="inlineStr">
        <is>
          <t>ЗТм</t>
        </is>
      </c>
      <c r="D142" s="271" t="n"/>
      <c r="E142" s="272" t="n"/>
      <c r="F142" s="104" t="inlineStr">
        <is>
          <t>чел.-ч</t>
        </is>
      </c>
      <c r="G142" s="119" t="n">
        <v>24</v>
      </c>
      <c r="H142" s="273" t="n">
        <v>1.2</v>
      </c>
      <c r="I142" s="278" t="n">
        <v>97.63200000000001</v>
      </c>
      <c r="J142" s="99" t="n"/>
      <c r="K142" s="99" t="n"/>
      <c r="L142" s="99" t="n"/>
      <c r="M142" s="99" t="n"/>
      <c r="N142" s="99" t="n"/>
    </row>
    <row r="143" ht="19.35" customHeight="1">
      <c r="A143" s="95" t="n"/>
      <c r="B143" s="103" t="n"/>
      <c r="C143" s="97" t="inlineStr">
        <is>
          <t>Итого по расценке</t>
        </is>
      </c>
      <c r="D143" s="271" t="n"/>
      <c r="E143" s="272" t="n"/>
      <c r="F143" s="98" t="n"/>
      <c r="G143" s="106" t="n"/>
      <c r="H143" s="106" t="n"/>
      <c r="I143" s="99" t="n"/>
      <c r="J143" s="102" t="n">
        <v>2179.62</v>
      </c>
      <c r="K143" s="99" t="n"/>
      <c r="L143" s="102" t="n">
        <v>8866.690000000001</v>
      </c>
      <c r="M143" s="99" t="n"/>
      <c r="N143" s="107" t="n"/>
    </row>
    <row r="144" ht="19.35" customHeight="1">
      <c r="A144" s="95" t="n"/>
      <c r="B144" s="108" t="n"/>
      <c r="C144" s="97" t="inlineStr">
        <is>
          <t>ФОТ</t>
        </is>
      </c>
      <c r="D144" s="271" t="n"/>
      <c r="E144" s="272" t="n"/>
      <c r="F144" s="98" t="n"/>
      <c r="G144" s="106" t="n"/>
      <c r="H144" s="106" t="n"/>
      <c r="I144" s="99" t="n"/>
      <c r="J144" s="99" t="n"/>
      <c r="K144" s="99" t="n"/>
      <c r="L144" s="102" t="n">
        <v>2647.53</v>
      </c>
      <c r="M144" s="99" t="n"/>
      <c r="N144" s="102" t="n">
        <v>188662.99</v>
      </c>
    </row>
    <row r="145" ht="42" customHeight="1">
      <c r="A145" s="95" t="n"/>
      <c r="B145" s="109" t="inlineStr">
        <is>
          <t>Пр/812-001.4-1</t>
        </is>
      </c>
      <c r="C145" s="97" t="inlineStr">
        <is>
          <t>НР Земляные работы по другим видам работ (подготовительным, сопутствующим, укрепительным)</t>
        </is>
      </c>
      <c r="D145" s="271" t="n"/>
      <c r="E145" s="272" t="n"/>
      <c r="F145" s="104" t="inlineStr">
        <is>
          <t>%</t>
        </is>
      </c>
      <c r="G145" s="110" t="n">
        <v>89</v>
      </c>
      <c r="H145" s="111" t="n"/>
      <c r="I145" s="110" t="n">
        <v>89</v>
      </c>
      <c r="J145" s="99" t="n"/>
      <c r="K145" s="99" t="n"/>
      <c r="L145" s="102" t="n">
        <v>2356.3</v>
      </c>
      <c r="M145" s="99" t="n"/>
      <c r="N145" s="112" t="n">
        <v>167910.06</v>
      </c>
    </row>
    <row r="146" ht="42" customHeight="1">
      <c r="A146" s="95" t="n"/>
      <c r="B146" s="109" t="inlineStr">
        <is>
          <t>Пр/774-001.4</t>
        </is>
      </c>
      <c r="C146" s="97" t="inlineStr">
        <is>
          <t>СП Земляные работы по другим видам работ (подготовительным, сопутствующим, укрепительным)</t>
        </is>
      </c>
      <c r="D146" s="271" t="n"/>
      <c r="E146" s="272" t="n"/>
      <c r="F146" s="104" t="inlineStr">
        <is>
          <t>%</t>
        </is>
      </c>
      <c r="G146" s="110" t="n">
        <v>41</v>
      </c>
      <c r="H146" s="111" t="n"/>
      <c r="I146" s="110" t="n">
        <v>41</v>
      </c>
      <c r="J146" s="99" t="n"/>
      <c r="K146" s="99" t="n"/>
      <c r="L146" s="102" t="n">
        <v>1085.49</v>
      </c>
      <c r="M146" s="99" t="n"/>
      <c r="N146" s="102" t="n">
        <v>77351.83</v>
      </c>
    </row>
    <row r="147" ht="19.35" customHeight="1">
      <c r="A147" s="95" t="n"/>
      <c r="B147" s="108" t="n"/>
      <c r="C147" s="87" t="inlineStr">
        <is>
          <t>Всего по позиции</t>
        </is>
      </c>
      <c r="D147" s="271" t="n"/>
      <c r="E147" s="272" t="n"/>
      <c r="F147" s="99" t="n"/>
      <c r="G147" s="106" t="n"/>
      <c r="H147" s="106" t="n"/>
      <c r="I147" s="113" t="n"/>
      <c r="J147" s="113" t="n"/>
      <c r="K147" s="113" t="n"/>
      <c r="L147" s="114" t="n">
        <v>12308.48</v>
      </c>
      <c r="M147" s="113" t="n"/>
      <c r="N147" s="93" t="n"/>
    </row>
    <row r="148" ht="55.35" customHeight="1">
      <c r="A148" s="87" t="inlineStr">
        <is>
          <t>12</t>
        </is>
      </c>
      <c r="B148" s="90" t="inlineStr">
        <is>
          <t>ФЕР01-02-100-09</t>
        </is>
      </c>
      <c r="C148" s="91" t="inlineStr">
        <is>
          <t>При трелевке на каждые последующие 100 м добавлять: к расценке 01-02-100-03</t>
        </is>
      </c>
      <c r="D148" s="271" t="n"/>
      <c r="E148" s="272" t="n"/>
      <c r="F148" s="92" t="inlineStr">
        <is>
          <t>100 шт</t>
        </is>
      </c>
      <c r="G148" s="93" t="n">
        <v>3.39</v>
      </c>
      <c r="H148" s="94" t="n">
        <v>1</v>
      </c>
      <c r="I148" s="115" t="n">
        <v>3.39</v>
      </c>
      <c r="J148" s="93" t="n"/>
      <c r="K148" s="93" t="n"/>
      <c r="L148" s="93" t="n"/>
      <c r="M148" s="93" t="n"/>
      <c r="N148" s="93" t="n"/>
    </row>
    <row r="149" ht="19.35" customHeight="1">
      <c r="A149" s="95" t="n"/>
      <c r="B149" s="96" t="inlineStr">
        <is>
          <t>1</t>
        </is>
      </c>
      <c r="C149" s="97" t="inlineStr">
        <is>
          <t>ОТ</t>
        </is>
      </c>
      <c r="D149" s="271" t="n"/>
      <c r="E149" s="272" t="n"/>
      <c r="F149" s="98" t="n"/>
      <c r="G149" s="98" t="n"/>
      <c r="H149" s="98" t="n"/>
      <c r="I149" s="99" t="n"/>
      <c r="J149" s="100" t="n">
        <v>93.59999999999999</v>
      </c>
      <c r="K149" s="273" t="n">
        <v>1.2</v>
      </c>
      <c r="L149" s="100" t="n">
        <v>380.76</v>
      </c>
      <c r="M149" s="100" t="n">
        <v>71.26000000000001</v>
      </c>
      <c r="N149" s="102" t="n">
        <v>27132.96</v>
      </c>
    </row>
    <row r="150" ht="19.35" customHeight="1">
      <c r="A150" s="95" t="n"/>
      <c r="B150" s="96" t="inlineStr">
        <is>
          <t>2</t>
        </is>
      </c>
      <c r="C150" s="97" t="inlineStr">
        <is>
          <t>ЭМ</t>
        </is>
      </c>
      <c r="D150" s="271" t="n"/>
      <c r="E150" s="272" t="n"/>
      <c r="F150" s="98" t="n"/>
      <c r="G150" s="98" t="n"/>
      <c r="H150" s="98" t="n"/>
      <c r="I150" s="99" t="n"/>
      <c r="J150" s="100" t="n">
        <v>531.14</v>
      </c>
      <c r="K150" s="273" t="n">
        <v>1.2</v>
      </c>
      <c r="L150" s="102" t="n">
        <v>2160.68</v>
      </c>
      <c r="M150" s="99" t="n"/>
      <c r="N150" s="99" t="n"/>
    </row>
    <row r="151" ht="19.35" customHeight="1">
      <c r="A151" s="95" t="n"/>
      <c r="B151" s="96" t="inlineStr">
        <is>
          <t>3</t>
        </is>
      </c>
      <c r="C151" s="97" t="inlineStr">
        <is>
          <t>в т.ч. ОТм</t>
        </is>
      </c>
      <c r="D151" s="271" t="n"/>
      <c r="E151" s="272" t="n"/>
      <c r="F151" s="98" t="n"/>
      <c r="G151" s="98" t="n"/>
      <c r="H151" s="98" t="n"/>
      <c r="I151" s="99" t="n"/>
      <c r="J151" s="100" t="n">
        <v>92.88</v>
      </c>
      <c r="K151" s="273" t="n">
        <v>1.2</v>
      </c>
      <c r="L151" s="100" t="n">
        <v>377.84</v>
      </c>
      <c r="M151" s="100" t="n">
        <v>71.26000000000001</v>
      </c>
      <c r="N151" s="102" t="n">
        <v>26924.88</v>
      </c>
    </row>
    <row r="152" ht="19.35" customHeight="1">
      <c r="A152" s="95" t="n"/>
      <c r="B152" s="103" t="n"/>
      <c r="C152" s="97" t="inlineStr">
        <is>
          <t>ЗТ</t>
        </is>
      </c>
      <c r="D152" s="271" t="n"/>
      <c r="E152" s="272" t="n"/>
      <c r="F152" s="104" t="inlineStr">
        <is>
          <t>чел.-ч</t>
        </is>
      </c>
      <c r="G152" s="119" t="n">
        <v>12</v>
      </c>
      <c r="H152" s="273" t="n">
        <v>1.2</v>
      </c>
      <c r="I152" s="278" t="n">
        <v>48.816</v>
      </c>
      <c r="J152" s="99" t="n"/>
      <c r="K152" s="99" t="n"/>
      <c r="L152" s="99" t="n"/>
      <c r="M152" s="99" t="n"/>
      <c r="N152" s="99" t="n"/>
    </row>
    <row r="153" ht="19.35" customHeight="1">
      <c r="A153" s="95" t="n"/>
      <c r="B153" s="103" t="n"/>
      <c r="C153" s="97" t="inlineStr">
        <is>
          <t>ЗТм</t>
        </is>
      </c>
      <c r="D153" s="271" t="n"/>
      <c r="E153" s="272" t="n"/>
      <c r="F153" s="104" t="inlineStr">
        <is>
          <t>чел.-ч</t>
        </is>
      </c>
      <c r="G153" s="100" t="n">
        <v>6.88</v>
      </c>
      <c r="H153" s="273" t="n">
        <v>1.2</v>
      </c>
      <c r="I153" s="275" t="n">
        <v>27.98784</v>
      </c>
      <c r="J153" s="99" t="n"/>
      <c r="K153" s="99" t="n"/>
      <c r="L153" s="99" t="n"/>
      <c r="M153" s="99" t="n"/>
      <c r="N153" s="99" t="n"/>
    </row>
    <row r="154" ht="19.35" customHeight="1">
      <c r="A154" s="95" t="n"/>
      <c r="B154" s="103" t="n"/>
      <c r="C154" s="97" t="inlineStr">
        <is>
          <t>Итого по расценке</t>
        </is>
      </c>
      <c r="D154" s="271" t="n"/>
      <c r="E154" s="272" t="n"/>
      <c r="F154" s="98" t="n"/>
      <c r="G154" s="106" t="n"/>
      <c r="H154" s="106" t="n"/>
      <c r="I154" s="99" t="n"/>
      <c r="J154" s="100" t="n">
        <v>624.74</v>
      </c>
      <c r="K154" s="99" t="n"/>
      <c r="L154" s="102" t="n">
        <v>2541.44</v>
      </c>
      <c r="M154" s="99" t="n"/>
      <c r="N154" s="107" t="n"/>
    </row>
    <row r="155" ht="19.35" customHeight="1">
      <c r="A155" s="95" t="n"/>
      <c r="B155" s="108" t="n"/>
      <c r="C155" s="97" t="inlineStr">
        <is>
          <t>ФОТ</t>
        </is>
      </c>
      <c r="D155" s="271" t="n"/>
      <c r="E155" s="272" t="n"/>
      <c r="F155" s="98" t="n"/>
      <c r="G155" s="106" t="n"/>
      <c r="H155" s="106" t="n"/>
      <c r="I155" s="99" t="n"/>
      <c r="J155" s="99" t="n"/>
      <c r="K155" s="99" t="n"/>
      <c r="L155" s="100" t="n">
        <v>758.6</v>
      </c>
      <c r="M155" s="99" t="n"/>
      <c r="N155" s="102" t="n">
        <v>54057.84</v>
      </c>
    </row>
    <row r="156" ht="42" customHeight="1">
      <c r="A156" s="95" t="n"/>
      <c r="B156" s="109" t="inlineStr">
        <is>
          <t>Пр/812-001.4-1</t>
        </is>
      </c>
      <c r="C156" s="97" t="inlineStr">
        <is>
          <t>НР Земляные работы по другим видам работ (подготовительным, сопутствующим, укрепительным)</t>
        </is>
      </c>
      <c r="D156" s="271" t="n"/>
      <c r="E156" s="272" t="n"/>
      <c r="F156" s="104" t="inlineStr">
        <is>
          <t>%</t>
        </is>
      </c>
      <c r="G156" s="110" t="n">
        <v>89</v>
      </c>
      <c r="H156" s="111" t="n"/>
      <c r="I156" s="110" t="n">
        <v>89</v>
      </c>
      <c r="J156" s="99" t="n"/>
      <c r="K156" s="99" t="n"/>
      <c r="L156" s="100" t="n">
        <v>675.15</v>
      </c>
      <c r="M156" s="99" t="n"/>
      <c r="N156" s="112" t="n">
        <v>48111.48</v>
      </c>
    </row>
    <row r="157" ht="42" customHeight="1">
      <c r="A157" s="95" t="n"/>
      <c r="B157" s="109" t="inlineStr">
        <is>
          <t>Пр/774-001.4</t>
        </is>
      </c>
      <c r="C157" s="97" t="inlineStr">
        <is>
          <t>СП Земляные работы по другим видам работ (подготовительным, сопутствующим, укрепительным)</t>
        </is>
      </c>
      <c r="D157" s="271" t="n"/>
      <c r="E157" s="272" t="n"/>
      <c r="F157" s="104" t="inlineStr">
        <is>
          <t>%</t>
        </is>
      </c>
      <c r="G157" s="110" t="n">
        <v>41</v>
      </c>
      <c r="H157" s="111" t="n"/>
      <c r="I157" s="110" t="n">
        <v>41</v>
      </c>
      <c r="J157" s="99" t="n"/>
      <c r="K157" s="99" t="n"/>
      <c r="L157" s="100" t="n">
        <v>311.03</v>
      </c>
      <c r="M157" s="99" t="n"/>
      <c r="N157" s="102" t="n">
        <v>22163.71</v>
      </c>
    </row>
    <row r="158" ht="19.35" customHeight="1">
      <c r="A158" s="95" t="n"/>
      <c r="B158" s="108" t="n"/>
      <c r="C158" s="87" t="inlineStr">
        <is>
          <t>Всего по позиции</t>
        </is>
      </c>
      <c r="D158" s="271" t="n"/>
      <c r="E158" s="272" t="n"/>
      <c r="F158" s="99" t="n"/>
      <c r="G158" s="106" t="n"/>
      <c r="H158" s="106" t="n"/>
      <c r="I158" s="113" t="n"/>
      <c r="J158" s="113" t="n"/>
      <c r="K158" s="113" t="n"/>
      <c r="L158" s="114" t="n">
        <v>3527.62</v>
      </c>
      <c r="M158" s="113" t="n"/>
      <c r="N158" s="93" t="n"/>
    </row>
    <row r="159" ht="19.35" customHeight="1">
      <c r="A159" s="121" t="n"/>
      <c r="B159" s="121" t="n"/>
      <c r="C159" s="122" t="inlineStr">
        <is>
          <t>Итого по разделу 1. Вырубка просеки</t>
        </is>
      </c>
      <c r="L159" s="123" t="n">
        <v>301871.82</v>
      </c>
      <c r="M159" s="121" t="n"/>
      <c r="N159" s="124" t="n"/>
    </row>
    <row r="160" ht="19.35" customHeight="1">
      <c r="A160" s="125" t="n"/>
      <c r="B160" s="126" t="n"/>
      <c r="C160" s="127" t="inlineStr">
        <is>
          <t>Итого прямые затраты по разделу</t>
        </is>
      </c>
      <c r="L160" s="128" t="n">
        <v>166271.55</v>
      </c>
      <c r="M160" s="129" t="n"/>
      <c r="N160" s="128" t="n">
        <v>8070434.91</v>
      </c>
    </row>
    <row r="161" ht="19.35" customHeight="1">
      <c r="A161" s="125" t="n"/>
      <c r="B161" s="126" t="n"/>
      <c r="C161" s="127" t="inlineStr">
        <is>
          <t>в том числе</t>
        </is>
      </c>
      <c r="L161" s="128" t="n"/>
      <c r="M161" s="129" t="n"/>
      <c r="N161" s="128" t="n"/>
    </row>
    <row r="162" ht="19.35" customHeight="1">
      <c r="A162" s="125" t="n"/>
      <c r="B162" s="126" t="n"/>
      <c r="C162" s="127" t="inlineStr">
        <is>
          <t>- оплата труда (ОТ)</t>
        </is>
      </c>
      <c r="L162" s="128" t="n">
        <v>91175.63</v>
      </c>
      <c r="M162" s="129" t="n"/>
      <c r="N162" s="128" t="n">
        <v>6497175.39</v>
      </c>
    </row>
    <row r="163" ht="19.35" customHeight="1">
      <c r="A163" s="125" t="n"/>
      <c r="B163" s="126" t="n"/>
      <c r="C163" s="127" t="inlineStr">
        <is>
          <t>- эксплуатация машин и механизмов</t>
        </is>
      </c>
      <c r="L163" s="128" t="n">
        <v>75095.92</v>
      </c>
      <c r="M163" s="129" t="n"/>
      <c r="N163" s="128" t="n">
        <v>1573259.52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эксплуатация машин и механизмов без учета доплат к оплате труда машинистов</t>
        </is>
      </c>
      <c r="L165" s="128" t="n">
        <v>75095.92</v>
      </c>
      <c r="M165" s="129" t="n"/>
      <c r="N165" s="128" t="n">
        <v>1573259.52</v>
      </c>
    </row>
    <row r="166" ht="19.35" customHeight="1">
      <c r="A166" s="125" t="n"/>
      <c r="B166" s="130" t="n"/>
      <c r="C166" s="131" t="inlineStr">
        <is>
          <t>в том числе</t>
        </is>
      </c>
      <c r="L166" s="128" t="n"/>
      <c r="M166" s="129" t="n"/>
      <c r="N166" s="128" t="n"/>
    </row>
    <row r="167" ht="19.35" customHeight="1">
      <c r="A167" s="125" t="n"/>
      <c r="B167" s="130" t="n"/>
      <c r="C167" s="131" t="inlineStr">
        <is>
          <t>оплата труда машинистов (ОТм)</t>
        </is>
      </c>
      <c r="L167" s="128" t="n">
        <v>13132.27</v>
      </c>
      <c r="M167" s="129" t="n"/>
      <c r="N167" s="128" t="n">
        <v>935805.5699999999</v>
      </c>
    </row>
    <row r="168" ht="19.35" customHeight="1">
      <c r="A168" s="125" t="n"/>
      <c r="B168" s="126" t="n"/>
      <c r="C168" s="127" t="inlineStr">
        <is>
          <t>Итого ФОТ (справочно)</t>
        </is>
      </c>
      <c r="L168" s="128" t="n">
        <v>104307.9</v>
      </c>
      <c r="M168" s="129" t="n"/>
      <c r="N168" s="128" t="n">
        <v>7432980.96</v>
      </c>
    </row>
    <row r="169" ht="19.35" customHeight="1">
      <c r="A169" s="125" t="n"/>
      <c r="B169" s="126" t="n"/>
      <c r="C169" s="127" t="inlineStr">
        <is>
          <t>Итого накладные расходы</t>
        </is>
      </c>
      <c r="L169" s="128" t="n">
        <v>92834.02</v>
      </c>
      <c r="M169" s="129" t="n"/>
      <c r="N169" s="128" t="n">
        <v>6615353.05</v>
      </c>
    </row>
    <row r="170" ht="19.35" customHeight="1">
      <c r="A170" s="125" t="n"/>
      <c r="B170" s="126" t="n"/>
      <c r="C170" s="127" t="inlineStr">
        <is>
          <t>Итого сметная прибыль</t>
        </is>
      </c>
      <c r="L170" s="128" t="n">
        <v>42766.25</v>
      </c>
      <c r="M170" s="129" t="n"/>
      <c r="N170" s="128" t="n">
        <v>3047522.2</v>
      </c>
    </row>
    <row r="171" ht="19.35" customHeight="1">
      <c r="A171" s="125" t="n"/>
      <c r="B171" s="132" t="n"/>
      <c r="C171" s="133" t="inlineStr">
        <is>
          <t>Итого по разделу</t>
        </is>
      </c>
      <c r="L171" s="123" t="n">
        <v>301871.82</v>
      </c>
      <c r="M171" s="134" t="n"/>
      <c r="N171" s="123" t="n">
        <v>17733310.16</v>
      </c>
    </row>
    <row r="172" ht="19.35" customHeight="1">
      <c r="A172" s="125" t="n"/>
      <c r="B172" s="130" t="n"/>
      <c r="C172" s="131" t="inlineStr">
        <is>
          <t>Справочно</t>
        </is>
      </c>
      <c r="L172" s="128" t="n"/>
      <c r="M172" s="129" t="n"/>
      <c r="N172" s="128" t="n"/>
    </row>
    <row r="173" ht="19.35" customHeight="1">
      <c r="A173" s="125" t="n"/>
      <c r="B173" s="126" t="n"/>
      <c r="C173" s="131" t="inlineStr">
        <is>
          <t>затраты труда рабочих</t>
        </is>
      </c>
      <c r="I173" s="135" t="n">
        <v>10784.04876</v>
      </c>
      <c r="J173" s="136" t="n"/>
      <c r="K173" s="136" t="n"/>
      <c r="L173" s="129" t="n"/>
      <c r="M173" s="129" t="n"/>
      <c r="N173" s="129" t="n"/>
    </row>
    <row r="174" ht="19.35" customHeight="1">
      <c r="A174" s="125" t="n"/>
      <c r="B174" s="126" t="n"/>
      <c r="C174" s="131" t="inlineStr">
        <is>
          <t>затраты труда машинистов</t>
        </is>
      </c>
      <c r="I174" s="135" t="n">
        <v>972.74484</v>
      </c>
      <c r="J174" s="136" t="n"/>
      <c r="K174" s="136" t="n"/>
      <c r="L174" s="129" t="n"/>
      <c r="M174" s="129" t="n"/>
      <c r="N174" s="129" t="n"/>
    </row>
    <row r="175" ht="19.35" customHeight="1">
      <c r="A175" s="137" t="n"/>
      <c r="B175" s="138" t="n"/>
      <c r="C175" s="139" t="inlineStr">
        <is>
          <t>ВСЕГО по смете</t>
        </is>
      </c>
      <c r="D175" s="140" t="n"/>
      <c r="E175" s="140" t="n"/>
      <c r="F175" s="141" t="n"/>
      <c r="G175" s="141" t="n"/>
      <c r="H175" s="141" t="n"/>
      <c r="I175" s="141" t="n"/>
      <c r="J175" s="141" t="n"/>
      <c r="K175" s="141" t="n"/>
      <c r="L175" s="142" t="n"/>
      <c r="M175" s="141" t="n"/>
      <c r="N175" s="143" t="n"/>
    </row>
    <row r="176" ht="19.35" customHeight="1">
      <c r="A176" s="125" t="n"/>
      <c r="B176" s="132" t="n"/>
      <c r="C176" s="133" t="inlineStr">
        <is>
          <t>Итого по всем разделам</t>
        </is>
      </c>
      <c r="L176" s="123" t="n">
        <v>301871.82</v>
      </c>
      <c r="M176" s="124" t="n"/>
      <c r="N176" s="123" t="n"/>
    </row>
    <row r="177" ht="19.35" customHeight="1">
      <c r="A177" s="125" t="n"/>
      <c r="B177" s="126" t="n"/>
      <c r="C177" s="127" t="inlineStr">
        <is>
          <t>ВСЕГО строительные работы</t>
        </is>
      </c>
      <c r="L177" s="128" t="n">
        <v>301871.82</v>
      </c>
      <c r="M177" s="129" t="n"/>
      <c r="N177" s="128" t="n">
        <v>17733310.16</v>
      </c>
    </row>
    <row r="178" ht="19.35" customHeight="1">
      <c r="A178" s="125" t="n"/>
      <c r="B178" s="130" t="n"/>
      <c r="C178" s="131" t="inlineStr">
        <is>
          <t>в том числе</t>
        </is>
      </c>
      <c r="L178" s="128" t="n"/>
      <c r="M178" s="129" t="n"/>
      <c r="N178" s="128" t="n"/>
    </row>
    <row r="179" ht="19.35" customHeight="1">
      <c r="A179" s="125" t="n"/>
      <c r="B179" s="130" t="n"/>
      <c r="C179" s="131" t="inlineStr">
        <is>
          <t>всего прямые затраты</t>
        </is>
      </c>
      <c r="L179" s="128" t="n">
        <v>166271.55</v>
      </c>
      <c r="M179" s="129" t="n"/>
      <c r="N179" s="128" t="n">
        <v>8070434.91</v>
      </c>
    </row>
    <row r="180" ht="19.35" customHeight="1">
      <c r="A180" s="125" t="n"/>
      <c r="B180" s="130" t="n"/>
      <c r="C180" s="131" t="inlineStr">
        <is>
          <t>в том числе</t>
        </is>
      </c>
      <c r="L180" s="128" t="n"/>
      <c r="M180" s="129" t="n"/>
      <c r="N180" s="128" t="n"/>
    </row>
    <row r="181" ht="19.35" customHeight="1">
      <c r="A181" s="125" t="n"/>
      <c r="B181" s="130" t="n"/>
      <c r="C181" s="131" t="inlineStr">
        <is>
          <t>- оплата труда (ОТ)</t>
        </is>
      </c>
      <c r="L181" s="128" t="n">
        <v>91175.63</v>
      </c>
      <c r="M181" s="129" t="n"/>
      <c r="N181" s="128" t="n">
        <v>6497175.39</v>
      </c>
    </row>
    <row r="182" ht="19.35" customHeight="1">
      <c r="A182" s="125" t="n"/>
      <c r="B182" s="130" t="n"/>
      <c r="C182" s="131" t="inlineStr">
        <is>
          <t>- эксплуатация машин и механизмов</t>
        </is>
      </c>
      <c r="L182" s="128" t="n">
        <v>75095.92</v>
      </c>
      <c r="M182" s="129" t="n"/>
      <c r="N182" s="128" t="n">
        <v>1573259.52</v>
      </c>
    </row>
    <row r="183" ht="19.35" customHeight="1">
      <c r="A183" s="125" t="n"/>
      <c r="B183" s="130" t="n"/>
      <c r="C183" s="131" t="inlineStr">
        <is>
          <t>в т.ч. эксплуатация машин и механизмов без учета доплат к оплате труда машинистов</t>
        </is>
      </c>
      <c r="L183" s="128" t="n">
        <v>75095.92</v>
      </c>
      <c r="M183" s="129" t="n"/>
      <c r="N183" s="128" t="n">
        <v>1573259.52</v>
      </c>
    </row>
    <row r="184" ht="19.35" customHeight="1">
      <c r="A184" s="125" t="n"/>
      <c r="B184" s="130" t="n"/>
      <c r="C184" s="131" t="inlineStr">
        <is>
          <t>- в т.ч. оплата труда машинистов (ОТм)</t>
        </is>
      </c>
      <c r="L184" s="128" t="n">
        <v>13132.27</v>
      </c>
      <c r="M184" s="129" t="n"/>
      <c r="N184" s="128" t="n">
        <v>935805.5699999999</v>
      </c>
    </row>
    <row r="185" ht="19.35" customHeight="1">
      <c r="A185" s="125" t="n"/>
      <c r="B185" s="130" t="n"/>
      <c r="C185" s="131" t="inlineStr">
        <is>
          <t>всего ФОТ (справочно)</t>
        </is>
      </c>
      <c r="L185" s="128" t="n">
        <v>104307.9</v>
      </c>
      <c r="M185" s="129" t="n"/>
      <c r="N185" s="128" t="n">
        <v>7432980.96</v>
      </c>
    </row>
    <row r="186" ht="19.35" customHeight="1">
      <c r="A186" s="125" t="n"/>
      <c r="B186" s="130" t="n"/>
      <c r="C186" s="131" t="inlineStr">
        <is>
          <t>всего накладные расходы</t>
        </is>
      </c>
      <c r="L186" s="128" t="n">
        <v>92834.02</v>
      </c>
      <c r="M186" s="129" t="n"/>
      <c r="N186" s="128" t="n">
        <v>6615353.05</v>
      </c>
    </row>
    <row r="187" ht="19.35" customHeight="1">
      <c r="A187" s="125" t="n"/>
      <c r="B187" s="130" t="n"/>
      <c r="C187" s="131" t="inlineStr">
        <is>
          <t>всего сметная прибыль</t>
        </is>
      </c>
      <c r="L187" s="128" t="n">
        <v>42766.25</v>
      </c>
      <c r="M187" s="129" t="n"/>
      <c r="N187" s="128" t="n">
        <v>3047522.2</v>
      </c>
    </row>
    <row r="188" ht="19.35" customHeight="1">
      <c r="A188" s="125" t="n"/>
      <c r="B188" s="132" t="n"/>
      <c r="C188" s="133" t="inlineStr">
        <is>
          <t>ВСЕГО по смете</t>
        </is>
      </c>
      <c r="L188" s="123" t="n">
        <v>301871.82</v>
      </c>
      <c r="M188" s="124" t="n"/>
      <c r="N188" s="123" t="n">
        <v>17733310.16</v>
      </c>
    </row>
    <row r="189" ht="19.35" customHeight="1">
      <c r="A189" s="125" t="n"/>
      <c r="B189" s="130" t="n"/>
      <c r="C189" s="131" t="inlineStr">
        <is>
          <t>Всего прямые затраты</t>
        </is>
      </c>
      <c r="L189" s="128" t="n">
        <v>166271.55</v>
      </c>
      <c r="M189" s="129" t="n"/>
      <c r="N189" s="128" t="n">
        <v>8070434.91</v>
      </c>
    </row>
    <row r="190" ht="19.35" customHeight="1">
      <c r="A190" s="125" t="n"/>
      <c r="B190" s="130" t="n"/>
      <c r="C190" s="131" t="inlineStr">
        <is>
          <t>в том числе</t>
        </is>
      </c>
      <c r="L190" s="128" t="n"/>
      <c r="M190" s="129" t="n"/>
      <c r="N190" s="128" t="n"/>
    </row>
    <row r="191" ht="19.35" customHeight="1">
      <c r="A191" s="125" t="n"/>
      <c r="B191" s="130" t="n"/>
      <c r="C191" s="131" t="inlineStr">
        <is>
          <t>- оплата труда рабочих (ОТ)</t>
        </is>
      </c>
      <c r="L191" s="128" t="n">
        <v>91175.63</v>
      </c>
      <c r="M191" s="129" t="n"/>
      <c r="N191" s="128" t="n">
        <v>6497175.39</v>
      </c>
    </row>
    <row r="192" ht="19.35" customHeight="1">
      <c r="A192" s="125" t="n"/>
      <c r="B192" s="130" t="n"/>
      <c r="C192" s="131" t="inlineStr">
        <is>
          <t>- эксплуатация машин и механизмов</t>
        </is>
      </c>
      <c r="L192" s="128" t="n">
        <v>75095.92</v>
      </c>
      <c r="M192" s="129" t="n"/>
      <c r="N192" s="128" t="n">
        <v>1573259.52</v>
      </c>
    </row>
    <row r="193" ht="19.35" customHeight="1">
      <c r="A193" s="125" t="n"/>
      <c r="B193" s="130" t="n"/>
      <c r="C193" s="131" t="inlineStr">
        <is>
          <t>в т.ч. эксплуатация машин и механизмов без учета доплат к оплате труда машинистов</t>
        </is>
      </c>
      <c r="L193" s="128" t="n">
        <v>75095.92</v>
      </c>
      <c r="M193" s="129" t="n"/>
      <c r="N193" s="128" t="n">
        <v>1573259.52</v>
      </c>
    </row>
    <row r="194" ht="19.35" customHeight="1">
      <c r="A194" s="125" t="n"/>
      <c r="B194" s="130" t="n"/>
      <c r="C194" s="131" t="inlineStr">
        <is>
          <t>- в т.ч. оплата труда машинистов (ОТм)</t>
        </is>
      </c>
      <c r="L194" s="128" t="n">
        <v>13132.27</v>
      </c>
      <c r="M194" s="129" t="n"/>
      <c r="N194" s="128" t="n">
        <v>935805.5699999999</v>
      </c>
    </row>
    <row r="195" ht="19.35" customHeight="1">
      <c r="A195" s="125" t="n"/>
      <c r="B195" s="130" t="n"/>
      <c r="C195" s="131" t="inlineStr">
        <is>
          <t>Всего ФОТ (справочно)</t>
        </is>
      </c>
      <c r="L195" s="128" t="n">
        <v>104307.9</v>
      </c>
      <c r="M195" s="129" t="n"/>
      <c r="N195" s="128" t="n">
        <v>7432980.96</v>
      </c>
    </row>
    <row r="196" ht="19.35" customHeight="1">
      <c r="A196" s="125" t="n"/>
      <c r="B196" s="130" t="n"/>
      <c r="C196" s="131" t="inlineStr">
        <is>
          <t>Всего накладные расходы</t>
        </is>
      </c>
      <c r="L196" s="128" t="n">
        <v>92834.02</v>
      </c>
      <c r="M196" s="129" t="n"/>
      <c r="N196" s="128" t="n">
        <v>6615353.05</v>
      </c>
    </row>
    <row r="197" ht="19.35" customHeight="1">
      <c r="A197" s="125" t="n"/>
      <c r="B197" s="130" t="n"/>
      <c r="C197" s="131" t="inlineStr">
        <is>
          <t>Всего сметная прибыль</t>
        </is>
      </c>
      <c r="L197" s="128" t="n">
        <v>42766.25</v>
      </c>
      <c r="M197" s="129" t="n"/>
      <c r="N197" s="128" t="n">
        <v>3047522.2</v>
      </c>
    </row>
    <row r="198" ht="19.35" customHeight="1">
      <c r="A198" s="125" t="n"/>
      <c r="B198" s="130" t="n"/>
      <c r="C198" s="131" t="inlineStr">
        <is>
          <t>Справочно</t>
        </is>
      </c>
      <c r="L198" s="128" t="n"/>
      <c r="M198" s="129" t="n"/>
      <c r="N198" s="128" t="n"/>
    </row>
    <row r="199" ht="19.35" customHeight="1">
      <c r="A199" s="125" t="n"/>
      <c r="B199" s="126" t="n"/>
      <c r="C199" s="131" t="inlineStr">
        <is>
          <t>затраты труда рабочих</t>
        </is>
      </c>
      <c r="I199" s="135" t="n">
        <v>10784.04876</v>
      </c>
      <c r="J199" s="136" t="n"/>
      <c r="K199" s="136" t="n"/>
      <c r="L199" s="129" t="n"/>
      <c r="M199" s="129" t="n"/>
      <c r="N199" s="129" t="n"/>
    </row>
    <row r="200" ht="19.35" customHeight="1">
      <c r="A200" s="125" t="n"/>
      <c r="B200" s="126" t="n"/>
      <c r="C200" s="131" t="inlineStr">
        <is>
          <t>затраты труда машинистов</t>
        </is>
      </c>
      <c r="I200" s="135" t="n">
        <v>972.74484</v>
      </c>
      <c r="J200" s="136" t="n"/>
      <c r="K200" s="136" t="n"/>
      <c r="L200" s="129" t="n"/>
      <c r="M200" s="129" t="n"/>
      <c r="N200" s="129" t="n"/>
    </row>
    <row r="201" ht="19.35" customHeight="1">
      <c r="A201" s="125" t="n"/>
      <c r="B201" s="144" t="n"/>
      <c r="C201" s="144" t="n"/>
      <c r="D201" s="122" t="n"/>
      <c r="E201" s="122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</row>
    <row r="202" ht="19.35" customHeight="1">
      <c r="A202" s="145" t="inlineStr">
        <is>
          <t>Составил: ______________________________________/  Григорова И. А. /</t>
        </is>
      </c>
    </row>
    <row r="203" ht="19.35" customHeight="1">
      <c r="A203" s="145" t="n"/>
      <c r="B203" s="145" t="n"/>
      <c r="C203" s="146" t="inlineStr">
        <is>
          <t>должность, подпись (инициалы, фамилия)</t>
        </is>
      </c>
      <c r="G203" s="147" t="n"/>
      <c r="H203" s="147" t="n"/>
      <c r="I203" s="147" t="n"/>
      <c r="J203" s="145" t="n"/>
      <c r="K203" s="145" t="n"/>
      <c r="L203" s="145" t="n"/>
      <c r="M203" s="145" t="n"/>
      <c r="N203" s="145" t="n"/>
    </row>
    <row r="204" ht="19.35" customHeight="1">
      <c r="A204" s="145" t="inlineStr">
        <is>
          <t>Проверил: ______________________________________ /  Черкасов А. В. /</t>
        </is>
      </c>
    </row>
    <row r="205" ht="19.35" customHeight="1">
      <c r="A205" s="4" t="n"/>
      <c r="B205" s="4" t="n"/>
      <c r="C205" s="146" t="inlineStr">
        <is>
          <t>должность, подпись (инициалы, фамилия)</t>
        </is>
      </c>
      <c r="G205" s="147" t="n"/>
      <c r="H205" s="147" t="n"/>
      <c r="I205" s="147" t="n"/>
      <c r="J205" s="4" t="n"/>
      <c r="K205" s="4" t="n"/>
      <c r="L205" s="4" t="n"/>
      <c r="M205" s="4" t="n"/>
      <c r="N205" s="4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xl/worksheets/sheet12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02-30-10</t>
        </is>
      </c>
    </row>
    <row r="25" ht="19.35" customHeight="1">
      <c r="A25" s="55" t="inlineStr">
        <is>
          <t>30 ВЛ 220 Амурская-Благовещенская №2. Натальинское уч. л-во Благовещенского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747.38</v>
      </c>
      <c r="M31" s="64" t="n">
        <v>10.49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1718.96</v>
      </c>
      <c r="E32" s="71" t="inlineStr">
        <is>
          <t>(</t>
        </is>
      </c>
      <c r="F32" s="70" t="n">
        <v>24.12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1251.56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1718.96</v>
      </c>
      <c r="E34" s="71" t="inlineStr">
        <is>
          <t>(</t>
        </is>
      </c>
      <c r="F34" s="77" t="n">
        <v>24.12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179-182,183-184,188-190,198-199,218-232,258-276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35.78</v>
      </c>
      <c r="H44" s="94" t="n">
        <v>1</v>
      </c>
      <c r="I44" s="115" t="n">
        <v>35.78</v>
      </c>
      <c r="J44" s="93" t="n"/>
      <c r="K44" s="93" t="n"/>
      <c r="L44" s="93" t="n"/>
      <c r="M44" s="93" t="n"/>
      <c r="N44" s="93" t="n"/>
    </row>
    <row r="45" ht="24.6" customHeight="1">
      <c r="A45" s="95" t="n"/>
      <c r="B45" s="96" t="inlineStr">
        <is>
          <t>Прил.1.12 п.3.213</t>
        </is>
      </c>
      <c r="C45" s="97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5" t="n"/>
      <c r="B46" s="96" t="inlineStr">
        <is>
          <t>1</t>
        </is>
      </c>
      <c r="C46" s="97" t="inlineStr">
        <is>
          <t>ОТ</t>
        </is>
      </c>
      <c r="D46" s="271" t="n"/>
      <c r="E46" s="272" t="n"/>
      <c r="F46" s="98" t="n"/>
      <c r="G46" s="98" t="n"/>
      <c r="H46" s="98" t="n"/>
      <c r="I46" s="99" t="n"/>
      <c r="J46" s="100" t="n">
        <v>112.29</v>
      </c>
      <c r="K46" s="148" t="n">
        <v>0.96</v>
      </c>
      <c r="L46" s="102" t="n">
        <v>3857.03</v>
      </c>
      <c r="M46" s="100" t="n">
        <v>71.26000000000001</v>
      </c>
      <c r="N46" s="102" t="n">
        <v>274851.96</v>
      </c>
    </row>
    <row r="47" ht="19.35" customHeight="1">
      <c r="A47" s="95" t="n"/>
      <c r="B47" s="103" t="n"/>
      <c r="C47" s="97" t="inlineStr">
        <is>
          <t>ЗТ</t>
        </is>
      </c>
      <c r="D47" s="271" t="n"/>
      <c r="E47" s="272" t="n"/>
      <c r="F47" s="104" t="inlineStr">
        <is>
          <t>чел.-ч</t>
        </is>
      </c>
      <c r="G47" s="276" t="n">
        <v>13.4</v>
      </c>
      <c r="H47" s="148" t="n">
        <v>0.96</v>
      </c>
      <c r="I47" s="275" t="n">
        <v>460.27392</v>
      </c>
      <c r="J47" s="99" t="n"/>
      <c r="K47" s="99" t="n"/>
      <c r="L47" s="99" t="n"/>
      <c r="M47" s="99" t="n"/>
      <c r="N47" s="99" t="n"/>
    </row>
    <row r="48" ht="19.35" customHeight="1">
      <c r="A48" s="95" t="n"/>
      <c r="B48" s="103" t="n"/>
      <c r="C48" s="97" t="inlineStr">
        <is>
          <t>Итого по расценке</t>
        </is>
      </c>
      <c r="D48" s="271" t="n"/>
      <c r="E48" s="272" t="n"/>
      <c r="F48" s="98" t="n"/>
      <c r="G48" s="106" t="n"/>
      <c r="H48" s="106" t="n"/>
      <c r="I48" s="99" t="n"/>
      <c r="J48" s="100" t="n">
        <v>112.29</v>
      </c>
      <c r="K48" s="99" t="n"/>
      <c r="L48" s="102" t="n">
        <v>3857.03</v>
      </c>
      <c r="M48" s="99" t="n"/>
      <c r="N48" s="107" t="n"/>
    </row>
    <row r="49" ht="19.35" customHeight="1">
      <c r="A49" s="95" t="n"/>
      <c r="B49" s="108" t="n"/>
      <c r="C49" s="97" t="inlineStr">
        <is>
          <t>ФОТ</t>
        </is>
      </c>
      <c r="D49" s="271" t="n"/>
      <c r="E49" s="272" t="n"/>
      <c r="F49" s="98" t="n"/>
      <c r="G49" s="106" t="n"/>
      <c r="H49" s="106" t="n"/>
      <c r="I49" s="99" t="n"/>
      <c r="J49" s="99" t="n"/>
      <c r="K49" s="99" t="n"/>
      <c r="L49" s="102" t="n">
        <v>3857.03</v>
      </c>
      <c r="M49" s="99" t="n"/>
      <c r="N49" s="102" t="n">
        <v>274851.96</v>
      </c>
    </row>
    <row r="50" ht="42" customHeight="1">
      <c r="A50" s="95" t="n"/>
      <c r="B50" s="109" t="inlineStr">
        <is>
          <t>Пр/812-001.4-1</t>
        </is>
      </c>
      <c r="C50" s="97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89</v>
      </c>
      <c r="H50" s="111" t="n"/>
      <c r="I50" s="110" t="n">
        <v>89</v>
      </c>
      <c r="J50" s="99" t="n"/>
      <c r="K50" s="99" t="n"/>
      <c r="L50" s="102" t="n">
        <v>3432.76</v>
      </c>
      <c r="M50" s="99" t="n"/>
      <c r="N50" s="112" t="n">
        <v>244618.24</v>
      </c>
    </row>
    <row r="51" ht="42" customHeight="1">
      <c r="A51" s="95" t="n"/>
      <c r="B51" s="109" t="inlineStr">
        <is>
          <t>Пр/774-001.4</t>
        </is>
      </c>
      <c r="C51" s="97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4" t="inlineStr">
        <is>
          <t>%</t>
        </is>
      </c>
      <c r="G51" s="110" t="n">
        <v>41</v>
      </c>
      <c r="H51" s="111" t="n"/>
      <c r="I51" s="110" t="n">
        <v>41</v>
      </c>
      <c r="J51" s="99" t="n"/>
      <c r="K51" s="99" t="n"/>
      <c r="L51" s="102" t="n">
        <v>1581.38</v>
      </c>
      <c r="M51" s="99" t="n"/>
      <c r="N51" s="102" t="n">
        <v>112689.3</v>
      </c>
    </row>
    <row r="52" ht="19.35" customHeight="1">
      <c r="A52" s="95" t="n"/>
      <c r="B52" s="108" t="n"/>
      <c r="C52" s="87" t="inlineStr">
        <is>
          <t>Всего по позиции</t>
        </is>
      </c>
      <c r="D52" s="271" t="n"/>
      <c r="E52" s="272" t="n"/>
      <c r="F52" s="99" t="n"/>
      <c r="G52" s="106" t="n"/>
      <c r="H52" s="106" t="n"/>
      <c r="I52" s="113" t="n"/>
      <c r="J52" s="113" t="n"/>
      <c r="K52" s="113" t="n"/>
      <c r="L52" s="114" t="n">
        <v>8871.17</v>
      </c>
      <c r="M52" s="113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16.97</v>
      </c>
      <c r="H53" s="94" t="n">
        <v>1</v>
      </c>
      <c r="I53" s="115" t="n">
        <v>16.97</v>
      </c>
      <c r="J53" s="93" t="n"/>
      <c r="K53" s="93" t="n"/>
      <c r="L53" s="93" t="n"/>
      <c r="M53" s="93" t="n"/>
      <c r="N53" s="93" t="n"/>
    </row>
    <row r="54" ht="24.6" customHeight="1">
      <c r="A54" s="95" t="n"/>
      <c r="B54" s="96" t="inlineStr">
        <is>
          <t>Прил.1.12 п.3.213</t>
        </is>
      </c>
      <c r="C54" s="97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5" t="n"/>
      <c r="B55" s="96" t="inlineStr">
        <is>
          <t>1</t>
        </is>
      </c>
      <c r="C55" s="97" t="inlineStr">
        <is>
          <t>ОТ</t>
        </is>
      </c>
      <c r="D55" s="271" t="n"/>
      <c r="E55" s="272" t="n"/>
      <c r="F55" s="98" t="n"/>
      <c r="G55" s="98" t="n"/>
      <c r="H55" s="98" t="n"/>
      <c r="I55" s="99" t="n"/>
      <c r="J55" s="100" t="n">
        <v>323.47</v>
      </c>
      <c r="K55" s="148" t="n">
        <v>0.96</v>
      </c>
      <c r="L55" s="102" t="n">
        <v>5269.71</v>
      </c>
      <c r="M55" s="100" t="n">
        <v>71.26000000000001</v>
      </c>
      <c r="N55" s="102" t="n">
        <v>375519.53</v>
      </c>
    </row>
    <row r="56" ht="19.35" customHeight="1">
      <c r="A56" s="95" t="n"/>
      <c r="B56" s="103" t="n"/>
      <c r="C56" s="97" t="inlineStr">
        <is>
          <t>ЗТ</t>
        </is>
      </c>
      <c r="D56" s="271" t="n"/>
      <c r="E56" s="272" t="n"/>
      <c r="F56" s="104" t="inlineStr">
        <is>
          <t>чел.-ч</t>
        </is>
      </c>
      <c r="G56" s="276" t="n">
        <v>38.6</v>
      </c>
      <c r="H56" s="148" t="n">
        <v>0.96</v>
      </c>
      <c r="I56" s="275" t="n">
        <v>628.84032</v>
      </c>
      <c r="J56" s="99" t="n"/>
      <c r="K56" s="99" t="n"/>
      <c r="L56" s="99" t="n"/>
      <c r="M56" s="99" t="n"/>
      <c r="N56" s="99" t="n"/>
    </row>
    <row r="57" ht="19.35" customHeight="1">
      <c r="A57" s="95" t="n"/>
      <c r="B57" s="103" t="n"/>
      <c r="C57" s="97" t="inlineStr">
        <is>
          <t>Итого по расценке</t>
        </is>
      </c>
      <c r="D57" s="271" t="n"/>
      <c r="E57" s="272" t="n"/>
      <c r="F57" s="98" t="n"/>
      <c r="G57" s="106" t="n"/>
      <c r="H57" s="106" t="n"/>
      <c r="I57" s="99" t="n"/>
      <c r="J57" s="100" t="n">
        <v>323.47</v>
      </c>
      <c r="K57" s="99" t="n"/>
      <c r="L57" s="102" t="n">
        <v>5269.71</v>
      </c>
      <c r="M57" s="99" t="n"/>
      <c r="N57" s="107" t="n"/>
    </row>
    <row r="58" ht="19.35" customHeight="1">
      <c r="A58" s="95" t="n"/>
      <c r="B58" s="108" t="n"/>
      <c r="C58" s="97" t="inlineStr">
        <is>
          <t>ФОТ</t>
        </is>
      </c>
      <c r="D58" s="271" t="n"/>
      <c r="E58" s="272" t="n"/>
      <c r="F58" s="98" t="n"/>
      <c r="G58" s="106" t="n"/>
      <c r="H58" s="106" t="n"/>
      <c r="I58" s="99" t="n"/>
      <c r="J58" s="99" t="n"/>
      <c r="K58" s="99" t="n"/>
      <c r="L58" s="102" t="n">
        <v>5269.71</v>
      </c>
      <c r="M58" s="99" t="n"/>
      <c r="N58" s="102" t="n">
        <v>375519.53</v>
      </c>
    </row>
    <row r="59" ht="42" customHeight="1">
      <c r="A59" s="95" t="n"/>
      <c r="B59" s="109" t="inlineStr">
        <is>
          <t>Пр/812-001.4-1</t>
        </is>
      </c>
      <c r="C59" s="97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89</v>
      </c>
      <c r="H59" s="111" t="n"/>
      <c r="I59" s="110" t="n">
        <v>89</v>
      </c>
      <c r="J59" s="99" t="n"/>
      <c r="K59" s="99" t="n"/>
      <c r="L59" s="102" t="n">
        <v>4690.04</v>
      </c>
      <c r="M59" s="99" t="n"/>
      <c r="N59" s="112" t="n">
        <v>334212.38</v>
      </c>
    </row>
    <row r="60" ht="42" customHeight="1">
      <c r="A60" s="95" t="n"/>
      <c r="B60" s="109" t="inlineStr">
        <is>
          <t>Пр/774-001.4</t>
        </is>
      </c>
      <c r="C60" s="97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4" t="inlineStr">
        <is>
          <t>%</t>
        </is>
      </c>
      <c r="G60" s="110" t="n">
        <v>41</v>
      </c>
      <c r="H60" s="111" t="n"/>
      <c r="I60" s="110" t="n">
        <v>41</v>
      </c>
      <c r="J60" s="99" t="n"/>
      <c r="K60" s="99" t="n"/>
      <c r="L60" s="102" t="n">
        <v>2160.58</v>
      </c>
      <c r="M60" s="99" t="n"/>
      <c r="N60" s="102" t="n">
        <v>153963.01</v>
      </c>
    </row>
    <row r="61" ht="19.35" customHeight="1">
      <c r="A61" s="95" t="n"/>
      <c r="B61" s="108" t="n"/>
      <c r="C61" s="87" t="inlineStr">
        <is>
          <t>Всего по позиции</t>
        </is>
      </c>
      <c r="D61" s="271" t="n"/>
      <c r="E61" s="272" t="n"/>
      <c r="F61" s="99" t="n"/>
      <c r="G61" s="106" t="n"/>
      <c r="H61" s="106" t="n"/>
      <c r="I61" s="113" t="n"/>
      <c r="J61" s="113" t="n"/>
      <c r="K61" s="113" t="n"/>
      <c r="L61" s="114" t="n">
        <v>12120.33</v>
      </c>
      <c r="M61" s="113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3.39</v>
      </c>
      <c r="H62" s="94" t="n">
        <v>1</v>
      </c>
      <c r="I62" s="115" t="n">
        <v>3.39</v>
      </c>
      <c r="J62" s="93" t="n"/>
      <c r="K62" s="93" t="n"/>
      <c r="L62" s="93" t="n"/>
      <c r="M62" s="93" t="n"/>
      <c r="N62" s="93" t="n"/>
    </row>
    <row r="63" ht="24.6" customHeight="1">
      <c r="A63" s="95" t="n"/>
      <c r="B63" s="96" t="inlineStr">
        <is>
          <t>Прил.1.12 п.3.213</t>
        </is>
      </c>
      <c r="C63" s="97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5" t="n"/>
      <c r="B64" s="96" t="inlineStr">
        <is>
          <t>1</t>
        </is>
      </c>
      <c r="C64" s="97" t="inlineStr">
        <is>
          <t>ОТ</t>
        </is>
      </c>
      <c r="D64" s="271" t="n"/>
      <c r="E64" s="272" t="n"/>
      <c r="F64" s="98" t="n"/>
      <c r="G64" s="98" t="n"/>
      <c r="H64" s="98" t="n"/>
      <c r="I64" s="99" t="n"/>
      <c r="J64" s="100" t="n">
        <v>406.43</v>
      </c>
      <c r="K64" s="148" t="n">
        <v>0.96</v>
      </c>
      <c r="L64" s="102" t="n">
        <v>1322.69</v>
      </c>
      <c r="M64" s="100" t="n">
        <v>71.26000000000001</v>
      </c>
      <c r="N64" s="102" t="n">
        <v>94254.89</v>
      </c>
    </row>
    <row r="65" ht="19.35" customHeight="1">
      <c r="A65" s="95" t="n"/>
      <c r="B65" s="103" t="n"/>
      <c r="C65" s="97" t="inlineStr">
        <is>
          <t>ЗТ</t>
        </is>
      </c>
      <c r="D65" s="271" t="n"/>
      <c r="E65" s="272" t="n"/>
      <c r="F65" s="104" t="inlineStr">
        <is>
          <t>чел.-ч</t>
        </is>
      </c>
      <c r="G65" s="276" t="n">
        <v>48.5</v>
      </c>
      <c r="H65" s="148" t="n">
        <v>0.96</v>
      </c>
      <c r="I65" s="277" t="n">
        <v>157.8384</v>
      </c>
      <c r="J65" s="99" t="n"/>
      <c r="K65" s="99" t="n"/>
      <c r="L65" s="99" t="n"/>
      <c r="M65" s="99" t="n"/>
      <c r="N65" s="99" t="n"/>
    </row>
    <row r="66" ht="19.35" customHeight="1">
      <c r="A66" s="95" t="n"/>
      <c r="B66" s="103" t="n"/>
      <c r="C66" s="97" t="inlineStr">
        <is>
          <t>Итого по расценке</t>
        </is>
      </c>
      <c r="D66" s="271" t="n"/>
      <c r="E66" s="272" t="n"/>
      <c r="F66" s="98" t="n"/>
      <c r="G66" s="106" t="n"/>
      <c r="H66" s="106" t="n"/>
      <c r="I66" s="99" t="n"/>
      <c r="J66" s="100" t="n">
        <v>406.43</v>
      </c>
      <c r="K66" s="99" t="n"/>
      <c r="L66" s="102" t="n">
        <v>1322.69</v>
      </c>
      <c r="M66" s="99" t="n"/>
      <c r="N66" s="107" t="n"/>
    </row>
    <row r="67" ht="19.35" customHeight="1">
      <c r="A67" s="95" t="n"/>
      <c r="B67" s="108" t="n"/>
      <c r="C67" s="97" t="inlineStr">
        <is>
          <t>ФОТ</t>
        </is>
      </c>
      <c r="D67" s="271" t="n"/>
      <c r="E67" s="272" t="n"/>
      <c r="F67" s="98" t="n"/>
      <c r="G67" s="106" t="n"/>
      <c r="H67" s="106" t="n"/>
      <c r="I67" s="99" t="n"/>
      <c r="J67" s="99" t="n"/>
      <c r="K67" s="99" t="n"/>
      <c r="L67" s="102" t="n">
        <v>1322.69</v>
      </c>
      <c r="M67" s="99" t="n"/>
      <c r="N67" s="102" t="n">
        <v>94254.89</v>
      </c>
    </row>
    <row r="68" ht="42" customHeight="1">
      <c r="A68" s="95" t="n"/>
      <c r="B68" s="109" t="inlineStr">
        <is>
          <t>Пр/812-001.4-1</t>
        </is>
      </c>
      <c r="C68" s="97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4" t="inlineStr">
        <is>
          <t>%</t>
        </is>
      </c>
      <c r="G68" s="110" t="n">
        <v>89</v>
      </c>
      <c r="H68" s="111" t="n"/>
      <c r="I68" s="110" t="n">
        <v>89</v>
      </c>
      <c r="J68" s="99" t="n"/>
      <c r="K68" s="99" t="n"/>
      <c r="L68" s="102" t="n">
        <v>1177.19</v>
      </c>
      <c r="M68" s="99" t="n"/>
      <c r="N68" s="112" t="n">
        <v>83886.85000000001</v>
      </c>
    </row>
    <row r="69" ht="42" customHeight="1">
      <c r="A69" s="95" t="n"/>
      <c r="B69" s="109" t="inlineStr">
        <is>
          <t>Пр/774-001.4</t>
        </is>
      </c>
      <c r="C69" s="97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4" t="inlineStr">
        <is>
          <t>%</t>
        </is>
      </c>
      <c r="G69" s="110" t="n">
        <v>41</v>
      </c>
      <c r="H69" s="111" t="n"/>
      <c r="I69" s="110" t="n">
        <v>41</v>
      </c>
      <c r="J69" s="99" t="n"/>
      <c r="K69" s="99" t="n"/>
      <c r="L69" s="100" t="n">
        <v>542.3</v>
      </c>
      <c r="M69" s="99" t="n"/>
      <c r="N69" s="102" t="n">
        <v>38644.5</v>
      </c>
    </row>
    <row r="70" ht="19.35" customHeight="1">
      <c r="A70" s="95" t="n"/>
      <c r="B70" s="108" t="n"/>
      <c r="C70" s="87" t="inlineStr">
        <is>
          <t>Всего по позиции</t>
        </is>
      </c>
      <c r="D70" s="271" t="n"/>
      <c r="E70" s="272" t="n"/>
      <c r="F70" s="99" t="n"/>
      <c r="G70" s="106" t="n"/>
      <c r="H70" s="106" t="n"/>
      <c r="I70" s="113" t="n"/>
      <c r="J70" s="113" t="n"/>
      <c r="K70" s="113" t="n"/>
      <c r="L70" s="114" t="n">
        <v>3042.18</v>
      </c>
      <c r="M70" s="113" t="n"/>
      <c r="N70" s="93" t="n"/>
    </row>
    <row r="71" ht="55.35" customHeight="1">
      <c r="A71" s="87" t="inlineStr">
        <is>
          <t>4</t>
        </is>
      </c>
      <c r="B71" s="90" t="inlineStr">
        <is>
          <t>ФЕР01-02-101-09</t>
        </is>
      </c>
      <c r="C71" s="91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2" t="inlineStr">
        <is>
          <t>100 деревьев</t>
        </is>
      </c>
      <c r="G71" s="93" t="n">
        <v>0.13</v>
      </c>
      <c r="H71" s="94" t="n">
        <v>1</v>
      </c>
      <c r="I71" s="115" t="n">
        <v>0.13</v>
      </c>
      <c r="J71" s="93" t="n"/>
      <c r="K71" s="93" t="n"/>
      <c r="L71" s="93" t="n"/>
      <c r="M71" s="93" t="n"/>
      <c r="N71" s="93" t="n"/>
    </row>
    <row r="72" ht="24.6" customHeight="1">
      <c r="A72" s="95" t="n"/>
      <c r="B72" s="96" t="inlineStr">
        <is>
          <t>Прил.1.12 п.3.213</t>
        </is>
      </c>
      <c r="C72" s="97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5" t="n"/>
      <c r="B73" s="96" t="inlineStr">
        <is>
          <t>1</t>
        </is>
      </c>
      <c r="C73" s="97" t="inlineStr">
        <is>
          <t>ОТ</t>
        </is>
      </c>
      <c r="D73" s="271" t="n"/>
      <c r="E73" s="272" t="n"/>
      <c r="F73" s="98" t="n"/>
      <c r="G73" s="98" t="n"/>
      <c r="H73" s="98" t="n"/>
      <c r="I73" s="99" t="n"/>
      <c r="J73" s="100" t="n">
        <v>131.57</v>
      </c>
      <c r="K73" s="148" t="n">
        <v>0.96</v>
      </c>
      <c r="L73" s="100" t="n">
        <v>16.42</v>
      </c>
      <c r="M73" s="100" t="n">
        <v>71.26000000000001</v>
      </c>
      <c r="N73" s="102" t="n">
        <v>1170.09</v>
      </c>
    </row>
    <row r="74" ht="19.35" customHeight="1">
      <c r="A74" s="95" t="n"/>
      <c r="B74" s="103" t="n"/>
      <c r="C74" s="97" t="inlineStr">
        <is>
          <t>ЗТ</t>
        </is>
      </c>
      <c r="D74" s="271" t="n"/>
      <c r="E74" s="272" t="n"/>
      <c r="F74" s="104" t="inlineStr">
        <is>
          <t>чел.-ч</t>
        </is>
      </c>
      <c r="G74" s="276" t="n">
        <v>15.7</v>
      </c>
      <c r="H74" s="148" t="n">
        <v>0.96</v>
      </c>
      <c r="I74" s="275" t="n">
        <v>1.95936</v>
      </c>
      <c r="J74" s="99" t="n"/>
      <c r="K74" s="99" t="n"/>
      <c r="L74" s="99" t="n"/>
      <c r="M74" s="99" t="n"/>
      <c r="N74" s="99" t="n"/>
    </row>
    <row r="75" ht="19.35" customHeight="1">
      <c r="A75" s="95" t="n"/>
      <c r="B75" s="103" t="n"/>
      <c r="C75" s="97" t="inlineStr">
        <is>
          <t>Итого по расценке</t>
        </is>
      </c>
      <c r="D75" s="271" t="n"/>
      <c r="E75" s="272" t="n"/>
      <c r="F75" s="98" t="n"/>
      <c r="G75" s="106" t="n"/>
      <c r="H75" s="106" t="n"/>
      <c r="I75" s="99" t="n"/>
      <c r="J75" s="100" t="n">
        <v>131.57</v>
      </c>
      <c r="K75" s="99" t="n"/>
      <c r="L75" s="100" t="n">
        <v>16.42</v>
      </c>
      <c r="M75" s="99" t="n"/>
      <c r="N75" s="107" t="n"/>
    </row>
    <row r="76" ht="19.35" customHeight="1">
      <c r="A76" s="95" t="n"/>
      <c r="B76" s="108" t="n"/>
      <c r="C76" s="97" t="inlineStr">
        <is>
          <t>ФОТ</t>
        </is>
      </c>
      <c r="D76" s="271" t="n"/>
      <c r="E76" s="272" t="n"/>
      <c r="F76" s="98" t="n"/>
      <c r="G76" s="106" t="n"/>
      <c r="H76" s="106" t="n"/>
      <c r="I76" s="99" t="n"/>
      <c r="J76" s="99" t="n"/>
      <c r="K76" s="99" t="n"/>
      <c r="L76" s="100" t="n">
        <v>16.42</v>
      </c>
      <c r="M76" s="99" t="n"/>
      <c r="N76" s="102" t="n">
        <v>1170.09</v>
      </c>
    </row>
    <row r="77" ht="42" customHeight="1">
      <c r="A77" s="95" t="n"/>
      <c r="B77" s="109" t="inlineStr">
        <is>
          <t>Пр/812-001.4-1</t>
        </is>
      </c>
      <c r="C77" s="97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4" t="inlineStr">
        <is>
          <t>%</t>
        </is>
      </c>
      <c r="G77" s="110" t="n">
        <v>89</v>
      </c>
      <c r="H77" s="111" t="n"/>
      <c r="I77" s="110" t="n">
        <v>89</v>
      </c>
      <c r="J77" s="99" t="n"/>
      <c r="K77" s="99" t="n"/>
      <c r="L77" s="100" t="n">
        <v>14.61</v>
      </c>
      <c r="M77" s="99" t="n"/>
      <c r="N77" s="112" t="n">
        <v>1041.38</v>
      </c>
    </row>
    <row r="78" ht="42" customHeight="1">
      <c r="A78" s="95" t="n"/>
      <c r="B78" s="109" t="inlineStr">
        <is>
          <t>Пр/774-001.4</t>
        </is>
      </c>
      <c r="C78" s="97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4" t="inlineStr">
        <is>
          <t>%</t>
        </is>
      </c>
      <c r="G78" s="110" t="n">
        <v>41</v>
      </c>
      <c r="H78" s="111" t="n"/>
      <c r="I78" s="110" t="n">
        <v>41</v>
      </c>
      <c r="J78" s="99" t="n"/>
      <c r="K78" s="99" t="n"/>
      <c r="L78" s="100" t="n">
        <v>6.73</v>
      </c>
      <c r="M78" s="99" t="n"/>
      <c r="N78" s="100" t="n">
        <v>479.74</v>
      </c>
    </row>
    <row r="79" ht="19.35" customHeight="1">
      <c r="A79" s="95" t="n"/>
      <c r="B79" s="108" t="n"/>
      <c r="C79" s="87" t="inlineStr">
        <is>
          <t>Всего по позиции</t>
        </is>
      </c>
      <c r="D79" s="271" t="n"/>
      <c r="E79" s="272" t="n"/>
      <c r="F79" s="99" t="n"/>
      <c r="G79" s="106" t="n"/>
      <c r="H79" s="106" t="n"/>
      <c r="I79" s="113" t="n"/>
      <c r="J79" s="113" t="n"/>
      <c r="K79" s="113" t="n"/>
      <c r="L79" s="115" t="n">
        <v>37.76</v>
      </c>
      <c r="M79" s="113" t="n"/>
      <c r="N79" s="93" t="n"/>
    </row>
    <row r="80" ht="55.35" customHeight="1">
      <c r="A80" s="87" t="inlineStr">
        <is>
          <t>5</t>
        </is>
      </c>
      <c r="B80" s="90" t="inlineStr">
        <is>
          <t>ФЕР01-02-101-12</t>
        </is>
      </c>
      <c r="C80" s="91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2" t="inlineStr">
        <is>
          <t>100 деревьев</t>
        </is>
      </c>
      <c r="G80" s="93" t="n">
        <v>0.06</v>
      </c>
      <c r="H80" s="94" t="n">
        <v>1</v>
      </c>
      <c r="I80" s="115" t="n">
        <v>0.06</v>
      </c>
      <c r="J80" s="93" t="n"/>
      <c r="K80" s="93" t="n"/>
      <c r="L80" s="93" t="n"/>
      <c r="M80" s="93" t="n"/>
      <c r="N80" s="93" t="n"/>
    </row>
    <row r="81" ht="24.6" customHeight="1">
      <c r="A81" s="95" t="n"/>
      <c r="B81" s="96" t="inlineStr">
        <is>
          <t>Прил.1.12 п.3.213</t>
        </is>
      </c>
      <c r="C81" s="97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5" t="n"/>
      <c r="B82" s="96" t="inlineStr">
        <is>
          <t>1</t>
        </is>
      </c>
      <c r="C82" s="97" t="inlineStr">
        <is>
          <t>ОТ</t>
        </is>
      </c>
      <c r="D82" s="271" t="n"/>
      <c r="E82" s="272" t="n"/>
      <c r="F82" s="98" t="n"/>
      <c r="G82" s="98" t="n"/>
      <c r="H82" s="98" t="n"/>
      <c r="I82" s="99" t="n"/>
      <c r="J82" s="100" t="n">
        <v>384.64</v>
      </c>
      <c r="K82" s="148" t="n">
        <v>0.96</v>
      </c>
      <c r="L82" s="100" t="n">
        <v>22.16</v>
      </c>
      <c r="M82" s="100" t="n">
        <v>71.26000000000001</v>
      </c>
      <c r="N82" s="102" t="n">
        <v>1579.12</v>
      </c>
    </row>
    <row r="83" ht="19.35" customHeight="1">
      <c r="A83" s="95" t="n"/>
      <c r="B83" s="103" t="n"/>
      <c r="C83" s="97" t="inlineStr">
        <is>
          <t>ЗТ</t>
        </is>
      </c>
      <c r="D83" s="271" t="n"/>
      <c r="E83" s="272" t="n"/>
      <c r="F83" s="104" t="inlineStr">
        <is>
          <t>чел.-ч</t>
        </is>
      </c>
      <c r="G83" s="276" t="n">
        <v>45.9</v>
      </c>
      <c r="H83" s="148" t="n">
        <v>0.96</v>
      </c>
      <c r="I83" s="275" t="n">
        <v>2.64384</v>
      </c>
      <c r="J83" s="99" t="n"/>
      <c r="K83" s="99" t="n"/>
      <c r="L83" s="99" t="n"/>
      <c r="M83" s="99" t="n"/>
      <c r="N83" s="99" t="n"/>
    </row>
    <row r="84" ht="19.35" customHeight="1">
      <c r="A84" s="95" t="n"/>
      <c r="B84" s="103" t="n"/>
      <c r="C84" s="97" t="inlineStr">
        <is>
          <t>Итого по расценке</t>
        </is>
      </c>
      <c r="D84" s="271" t="n"/>
      <c r="E84" s="272" t="n"/>
      <c r="F84" s="98" t="n"/>
      <c r="G84" s="106" t="n"/>
      <c r="H84" s="106" t="n"/>
      <c r="I84" s="99" t="n"/>
      <c r="J84" s="100" t="n">
        <v>384.64</v>
      </c>
      <c r="K84" s="99" t="n"/>
      <c r="L84" s="100" t="n">
        <v>22.16</v>
      </c>
      <c r="M84" s="99" t="n"/>
      <c r="N84" s="107" t="n"/>
    </row>
    <row r="85" ht="19.35" customHeight="1">
      <c r="A85" s="95" t="n"/>
      <c r="B85" s="108" t="n"/>
      <c r="C85" s="97" t="inlineStr">
        <is>
          <t>ФОТ</t>
        </is>
      </c>
      <c r="D85" s="271" t="n"/>
      <c r="E85" s="272" t="n"/>
      <c r="F85" s="98" t="n"/>
      <c r="G85" s="106" t="n"/>
      <c r="H85" s="106" t="n"/>
      <c r="I85" s="99" t="n"/>
      <c r="J85" s="99" t="n"/>
      <c r="K85" s="99" t="n"/>
      <c r="L85" s="100" t="n">
        <v>22.16</v>
      </c>
      <c r="M85" s="99" t="n"/>
      <c r="N85" s="102" t="n">
        <v>1579.12</v>
      </c>
    </row>
    <row r="86" ht="42" customHeight="1">
      <c r="A86" s="95" t="n"/>
      <c r="B86" s="109" t="inlineStr">
        <is>
          <t>Пр/812-001.4-1</t>
        </is>
      </c>
      <c r="C86" s="97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4" t="inlineStr">
        <is>
          <t>%</t>
        </is>
      </c>
      <c r="G86" s="110" t="n">
        <v>89</v>
      </c>
      <c r="H86" s="111" t="n"/>
      <c r="I86" s="110" t="n">
        <v>89</v>
      </c>
      <c r="J86" s="99" t="n"/>
      <c r="K86" s="99" t="n"/>
      <c r="L86" s="100" t="n">
        <v>19.72</v>
      </c>
      <c r="M86" s="99" t="n"/>
      <c r="N86" s="112" t="n">
        <v>1405.42</v>
      </c>
    </row>
    <row r="87" ht="42" customHeight="1">
      <c r="A87" s="95" t="n"/>
      <c r="B87" s="109" t="inlineStr">
        <is>
          <t>Пр/774-001.4</t>
        </is>
      </c>
      <c r="C87" s="97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4" t="inlineStr">
        <is>
          <t>%</t>
        </is>
      </c>
      <c r="G87" s="110" t="n">
        <v>41</v>
      </c>
      <c r="H87" s="111" t="n"/>
      <c r="I87" s="110" t="n">
        <v>41</v>
      </c>
      <c r="J87" s="99" t="n"/>
      <c r="K87" s="99" t="n"/>
      <c r="L87" s="100" t="n">
        <v>9.09</v>
      </c>
      <c r="M87" s="99" t="n"/>
      <c r="N87" s="100" t="n">
        <v>647.4400000000001</v>
      </c>
    </row>
    <row r="88" ht="19.35" customHeight="1">
      <c r="A88" s="95" t="n"/>
      <c r="B88" s="108" t="n"/>
      <c r="C88" s="87" t="inlineStr">
        <is>
          <t>Всего по позиции</t>
        </is>
      </c>
      <c r="D88" s="271" t="n"/>
      <c r="E88" s="272" t="n"/>
      <c r="F88" s="99" t="n"/>
      <c r="G88" s="106" t="n"/>
      <c r="H88" s="106" t="n"/>
      <c r="I88" s="113" t="n"/>
      <c r="J88" s="113" t="n"/>
      <c r="K88" s="113" t="n"/>
      <c r="L88" s="115" t="n">
        <v>50.97</v>
      </c>
      <c r="M88" s="113" t="n"/>
      <c r="N88" s="93" t="n"/>
    </row>
    <row r="89" ht="19.35" customHeight="1">
      <c r="A89" s="121" t="n"/>
      <c r="B89" s="121" t="n"/>
      <c r="C89" s="122" t="inlineStr">
        <is>
          <t>Итого по разделу 1. Вырубка просеки</t>
        </is>
      </c>
      <c r="L89" s="123" t="n">
        <v>24122.41</v>
      </c>
      <c r="M89" s="121" t="n"/>
      <c r="N89" s="124" t="n"/>
    </row>
    <row r="90" ht="19.35" customHeight="1">
      <c r="A90" s="125" t="n"/>
      <c r="B90" s="126" t="n"/>
      <c r="C90" s="127" t="inlineStr">
        <is>
          <t>Итого прямые затраты по разделу</t>
        </is>
      </c>
      <c r="L90" s="128" t="n">
        <v>10488.01</v>
      </c>
      <c r="M90" s="129" t="n"/>
      <c r="N90" s="128" t="n">
        <v>747375.59</v>
      </c>
    </row>
    <row r="91" ht="19.35" customHeight="1">
      <c r="A91" s="125" t="n"/>
      <c r="B91" s="126" t="n"/>
      <c r="C91" s="127" t="inlineStr">
        <is>
          <t>в том числе</t>
        </is>
      </c>
      <c r="L91" s="128" t="n"/>
      <c r="M91" s="129" t="n"/>
      <c r="N91" s="128" t="n"/>
    </row>
    <row r="92" ht="19.35" customHeight="1">
      <c r="A92" s="125" t="n"/>
      <c r="B92" s="126" t="n"/>
      <c r="C92" s="127" t="inlineStr">
        <is>
          <t>- оплата труда (ОТ)</t>
        </is>
      </c>
      <c r="L92" s="128" t="n">
        <v>10488.01</v>
      </c>
      <c r="M92" s="129" t="n"/>
      <c r="N92" s="128" t="n">
        <v>747375.59</v>
      </c>
    </row>
    <row r="93" ht="19.35" customHeight="1">
      <c r="A93" s="125" t="n"/>
      <c r="B93" s="126" t="n"/>
      <c r="C93" s="127" t="inlineStr">
        <is>
          <t>- эксплуатация машин и механизмов</t>
        </is>
      </c>
      <c r="L93" s="128" t="n">
        <v>0</v>
      </c>
      <c r="M93" s="129" t="n"/>
      <c r="N93" s="128" t="n">
        <v>0</v>
      </c>
    </row>
    <row r="94" ht="19.35" customHeight="1">
      <c r="A94" s="125" t="n"/>
      <c r="B94" s="130" t="n"/>
      <c r="C94" s="131" t="inlineStr">
        <is>
          <t>в том числе</t>
        </is>
      </c>
      <c r="L94" s="128" t="n"/>
      <c r="M94" s="129" t="n"/>
      <c r="N94" s="128" t="n"/>
    </row>
    <row r="95" ht="19.35" customHeight="1">
      <c r="A95" s="125" t="n"/>
      <c r="B95" s="130" t="n"/>
      <c r="C95" s="131" t="inlineStr">
        <is>
          <t>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в том числе</t>
        </is>
      </c>
      <c r="L96" s="128" t="n"/>
      <c r="M96" s="129" t="n"/>
      <c r="N96" s="128" t="n"/>
    </row>
    <row r="97" ht="19.35" customHeight="1">
      <c r="A97" s="125" t="n"/>
      <c r="B97" s="130" t="n"/>
      <c r="C97" s="131" t="inlineStr">
        <is>
          <t>оплата труда машинистов (ОТм)</t>
        </is>
      </c>
      <c r="L97" s="128" t="n">
        <v>0</v>
      </c>
      <c r="M97" s="129" t="n"/>
      <c r="N97" s="128" t="n">
        <v>0</v>
      </c>
    </row>
    <row r="98" ht="19.35" customHeight="1">
      <c r="A98" s="125" t="n"/>
      <c r="B98" s="126" t="n"/>
      <c r="C98" s="127" t="inlineStr">
        <is>
          <t>Итого ФОТ (справочно)</t>
        </is>
      </c>
      <c r="L98" s="128" t="n">
        <v>10488.01</v>
      </c>
      <c r="M98" s="129" t="n"/>
      <c r="N98" s="128" t="n">
        <v>747375.59</v>
      </c>
    </row>
    <row r="99" ht="19.35" customHeight="1">
      <c r="A99" s="125" t="n"/>
      <c r="B99" s="126" t="n"/>
      <c r="C99" s="127" t="inlineStr">
        <is>
          <t>Итого накладные расходы</t>
        </is>
      </c>
      <c r="L99" s="128" t="n">
        <v>9334.32</v>
      </c>
      <c r="M99" s="129" t="n"/>
      <c r="N99" s="128" t="n">
        <v>665164.27</v>
      </c>
    </row>
    <row r="100" ht="19.35" customHeight="1">
      <c r="A100" s="125" t="n"/>
      <c r="B100" s="126" t="n"/>
      <c r="C100" s="127" t="inlineStr">
        <is>
          <t>Итого сметная прибыль</t>
        </is>
      </c>
      <c r="L100" s="128" t="n">
        <v>4300.08</v>
      </c>
      <c r="M100" s="129" t="n"/>
      <c r="N100" s="128" t="n">
        <v>306423.99</v>
      </c>
    </row>
    <row r="101" ht="19.35" customHeight="1">
      <c r="A101" s="125" t="n"/>
      <c r="B101" s="132" t="n"/>
      <c r="C101" s="133" t="inlineStr">
        <is>
          <t>Итого по разделу</t>
        </is>
      </c>
      <c r="L101" s="123" t="n">
        <v>24122.41</v>
      </c>
      <c r="M101" s="134" t="n"/>
      <c r="N101" s="123" t="n">
        <v>1718963.85</v>
      </c>
    </row>
    <row r="102" ht="19.35" customHeight="1">
      <c r="A102" s="125" t="n"/>
      <c r="B102" s="130" t="n"/>
      <c r="C102" s="131" t="inlineStr">
        <is>
          <t>Справочно</t>
        </is>
      </c>
      <c r="L102" s="128" t="n"/>
      <c r="M102" s="129" t="n"/>
      <c r="N102" s="128" t="n"/>
    </row>
    <row r="103" ht="19.35" customHeight="1">
      <c r="A103" s="125" t="n"/>
      <c r="B103" s="126" t="n"/>
      <c r="C103" s="131" t="inlineStr">
        <is>
          <t>затраты труда рабочих</t>
        </is>
      </c>
      <c r="I103" s="135" t="n">
        <v>1251.55584</v>
      </c>
      <c r="J103" s="136" t="n"/>
      <c r="K103" s="136" t="n"/>
      <c r="L103" s="129" t="n"/>
      <c r="M103" s="129" t="n"/>
      <c r="N103" s="129" t="n"/>
    </row>
    <row r="104" ht="19.35" customHeight="1">
      <c r="A104" s="125" t="n"/>
      <c r="B104" s="126" t="n"/>
      <c r="C104" s="131" t="inlineStr">
        <is>
          <t>затраты труда машинистов</t>
        </is>
      </c>
      <c r="I104" s="135" t="n">
        <v>0</v>
      </c>
      <c r="J104" s="136" t="n"/>
      <c r="K104" s="136" t="n"/>
      <c r="L104" s="129" t="n"/>
      <c r="M104" s="129" t="n"/>
      <c r="N104" s="129" t="n"/>
    </row>
    <row r="105" ht="19.35" customHeight="1">
      <c r="A105" s="137" t="n"/>
      <c r="B105" s="138" t="n"/>
      <c r="C105" s="139" t="inlineStr">
        <is>
          <t>ВСЕГО по смете</t>
        </is>
      </c>
      <c r="D105" s="140" t="n"/>
      <c r="E105" s="140" t="n"/>
      <c r="F105" s="141" t="n"/>
      <c r="G105" s="141" t="n"/>
      <c r="H105" s="141" t="n"/>
      <c r="I105" s="141" t="n"/>
      <c r="J105" s="141" t="n"/>
      <c r="K105" s="141" t="n"/>
      <c r="L105" s="142" t="n"/>
      <c r="M105" s="141" t="n"/>
      <c r="N105" s="143" t="n"/>
    </row>
    <row r="106" ht="19.35" customHeight="1">
      <c r="A106" s="125" t="n"/>
      <c r="B106" s="132" t="n"/>
      <c r="C106" s="133" t="inlineStr">
        <is>
          <t>Итого по всем разделам</t>
        </is>
      </c>
      <c r="L106" s="123" t="n">
        <v>24122.41</v>
      </c>
      <c r="M106" s="124" t="n"/>
      <c r="N106" s="123" t="n"/>
    </row>
    <row r="107" ht="19.35" customHeight="1">
      <c r="A107" s="125" t="n"/>
      <c r="B107" s="126" t="n"/>
      <c r="C107" s="127" t="inlineStr">
        <is>
          <t>ВСЕГО строительные работы</t>
        </is>
      </c>
      <c r="L107" s="128" t="n">
        <v>24122.41</v>
      </c>
      <c r="M107" s="129" t="n"/>
      <c r="N107" s="128" t="n">
        <v>1718963.85</v>
      </c>
    </row>
    <row r="108" ht="19.35" customHeight="1">
      <c r="A108" s="125" t="n"/>
      <c r="B108" s="130" t="n"/>
      <c r="C108" s="131" t="inlineStr">
        <is>
          <t>в том числе</t>
        </is>
      </c>
      <c r="L108" s="128" t="n"/>
      <c r="M108" s="129" t="n"/>
      <c r="N108" s="128" t="n"/>
    </row>
    <row r="109" ht="19.35" customHeight="1">
      <c r="A109" s="125" t="n"/>
      <c r="B109" s="130" t="n"/>
      <c r="C109" s="131" t="inlineStr">
        <is>
          <t>всего прямые затраты</t>
        </is>
      </c>
      <c r="L109" s="128" t="n">
        <v>10488.01</v>
      </c>
      <c r="M109" s="129" t="n"/>
      <c r="N109" s="128" t="n">
        <v>747375.59</v>
      </c>
    </row>
    <row r="110" ht="19.35" customHeight="1">
      <c r="A110" s="125" t="n"/>
      <c r="B110" s="130" t="n"/>
      <c r="C110" s="131" t="inlineStr">
        <is>
          <t>в том числе</t>
        </is>
      </c>
      <c r="L110" s="128" t="n"/>
      <c r="M110" s="129" t="n"/>
      <c r="N110" s="128" t="n"/>
    </row>
    <row r="111" ht="19.35" customHeight="1">
      <c r="A111" s="125" t="n"/>
      <c r="B111" s="130" t="n"/>
      <c r="C111" s="131" t="inlineStr">
        <is>
          <t>- оплата труда (ОТ)</t>
        </is>
      </c>
      <c r="L111" s="128" t="n">
        <v>10488.01</v>
      </c>
      <c r="M111" s="129" t="n"/>
      <c r="N111" s="128" t="n">
        <v>747375.59</v>
      </c>
    </row>
    <row r="112" ht="19.35" customHeight="1">
      <c r="A112" s="125" t="n"/>
      <c r="B112" s="130" t="n"/>
      <c r="C112" s="131" t="inlineStr">
        <is>
          <t>- эксплуатация машин и механизмов</t>
        </is>
      </c>
      <c r="L112" s="128" t="n">
        <v>0</v>
      </c>
      <c r="M112" s="129" t="n"/>
      <c r="N112" s="128" t="n">
        <v>0</v>
      </c>
    </row>
    <row r="113" ht="19.35" customHeight="1">
      <c r="A113" s="125" t="n"/>
      <c r="B113" s="130" t="n"/>
      <c r="C113" s="131" t="inlineStr">
        <is>
          <t>в т.ч. эксплуатация машин и механизмов без учета доплат к оплате труда машинистов</t>
        </is>
      </c>
      <c r="L113" s="128" t="n">
        <v>0</v>
      </c>
      <c r="M113" s="129" t="n"/>
      <c r="N113" s="128" t="n">
        <v>0</v>
      </c>
    </row>
    <row r="114" ht="19.35" customHeight="1">
      <c r="A114" s="125" t="n"/>
      <c r="B114" s="130" t="n"/>
      <c r="C114" s="131" t="inlineStr">
        <is>
          <t>- в т.ч. оплата труда машинистов (ОТм)</t>
        </is>
      </c>
      <c r="L114" s="128" t="n">
        <v>0</v>
      </c>
      <c r="M114" s="129" t="n"/>
      <c r="N114" s="128" t="n">
        <v>0</v>
      </c>
    </row>
    <row r="115" ht="19.35" customHeight="1">
      <c r="A115" s="125" t="n"/>
      <c r="B115" s="130" t="n"/>
      <c r="C115" s="131" t="inlineStr">
        <is>
          <t>всего ФОТ (справочно)</t>
        </is>
      </c>
      <c r="L115" s="128" t="n">
        <v>10488.01</v>
      </c>
      <c r="M115" s="129" t="n"/>
      <c r="N115" s="128" t="n">
        <v>747375.59</v>
      </c>
    </row>
    <row r="116" ht="19.35" customHeight="1">
      <c r="A116" s="125" t="n"/>
      <c r="B116" s="130" t="n"/>
      <c r="C116" s="131" t="inlineStr">
        <is>
          <t>всего накладные расходы</t>
        </is>
      </c>
      <c r="L116" s="128" t="n">
        <v>9334.32</v>
      </c>
      <c r="M116" s="129" t="n"/>
      <c r="N116" s="128" t="n">
        <v>665164.27</v>
      </c>
    </row>
    <row r="117" ht="19.35" customHeight="1">
      <c r="A117" s="125" t="n"/>
      <c r="B117" s="130" t="n"/>
      <c r="C117" s="131" t="inlineStr">
        <is>
          <t>всего сметная прибыль</t>
        </is>
      </c>
      <c r="L117" s="128" t="n">
        <v>4300.08</v>
      </c>
      <c r="M117" s="129" t="n"/>
      <c r="N117" s="128" t="n">
        <v>306423.99</v>
      </c>
    </row>
    <row r="118" ht="19.35" customHeight="1">
      <c r="A118" s="125" t="n"/>
      <c r="B118" s="132" t="n"/>
      <c r="C118" s="133" t="inlineStr">
        <is>
          <t>ВСЕГО по смете</t>
        </is>
      </c>
      <c r="L118" s="123" t="n">
        <v>24122.41</v>
      </c>
      <c r="M118" s="124" t="n"/>
      <c r="N118" s="123" t="n">
        <v>1718963.85</v>
      </c>
    </row>
    <row r="119" ht="19.35" customHeight="1">
      <c r="A119" s="125" t="n"/>
      <c r="B119" s="130" t="n"/>
      <c r="C119" s="131" t="inlineStr">
        <is>
          <t>Всего прямые затраты</t>
        </is>
      </c>
      <c r="L119" s="128" t="n">
        <v>10488.01</v>
      </c>
      <c r="M119" s="129" t="n"/>
      <c r="N119" s="128" t="n">
        <v>747375.59</v>
      </c>
    </row>
    <row r="120" ht="19.35" customHeight="1">
      <c r="A120" s="125" t="n"/>
      <c r="B120" s="130" t="n"/>
      <c r="C120" s="131" t="inlineStr">
        <is>
          <t>в том числе</t>
        </is>
      </c>
      <c r="L120" s="128" t="n"/>
      <c r="M120" s="129" t="n"/>
      <c r="N120" s="128" t="n"/>
    </row>
    <row r="121" ht="19.35" customHeight="1">
      <c r="A121" s="125" t="n"/>
      <c r="B121" s="130" t="n"/>
      <c r="C121" s="131" t="inlineStr">
        <is>
          <t>- оплата труда рабочих (ОТ)</t>
        </is>
      </c>
      <c r="L121" s="128" t="n">
        <v>10488.01</v>
      </c>
      <c r="M121" s="129" t="n"/>
      <c r="N121" s="128" t="n">
        <v>747375.59</v>
      </c>
    </row>
    <row r="122" ht="19.35" customHeight="1">
      <c r="A122" s="125" t="n"/>
      <c r="B122" s="130" t="n"/>
      <c r="C122" s="131" t="inlineStr">
        <is>
          <t>- эксплуатация машин и механизмов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в т.ч. эксплуатация машин и механизмов без учета доплат к оплате труда машинистов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- в т.ч. оплата труда машинистов (ОТм)</t>
        </is>
      </c>
      <c r="L124" s="128" t="n">
        <v>0</v>
      </c>
      <c r="M124" s="129" t="n"/>
      <c r="N124" s="128" t="n">
        <v>0</v>
      </c>
    </row>
    <row r="125" ht="19.35" customHeight="1">
      <c r="A125" s="125" t="n"/>
      <c r="B125" s="130" t="n"/>
      <c r="C125" s="131" t="inlineStr">
        <is>
          <t>Всего ФОТ (справочно)</t>
        </is>
      </c>
      <c r="L125" s="128" t="n">
        <v>10488.01</v>
      </c>
      <c r="M125" s="129" t="n"/>
      <c r="N125" s="128" t="n">
        <v>747375.59</v>
      </c>
    </row>
    <row r="126" ht="19.35" customHeight="1">
      <c r="A126" s="125" t="n"/>
      <c r="B126" s="130" t="n"/>
      <c r="C126" s="131" t="inlineStr">
        <is>
          <t>Всего накладные расходы</t>
        </is>
      </c>
      <c r="L126" s="128" t="n">
        <v>9334.32</v>
      </c>
      <c r="M126" s="129" t="n"/>
      <c r="N126" s="128" t="n">
        <v>665164.27</v>
      </c>
    </row>
    <row r="127" ht="19.35" customHeight="1">
      <c r="A127" s="125" t="n"/>
      <c r="B127" s="130" t="n"/>
      <c r="C127" s="131" t="inlineStr">
        <is>
          <t>Всего сметная прибыль</t>
        </is>
      </c>
      <c r="L127" s="128" t="n">
        <v>4300.08</v>
      </c>
      <c r="M127" s="129" t="n"/>
      <c r="N127" s="128" t="n">
        <v>306423.99</v>
      </c>
    </row>
    <row r="128" ht="19.35" customHeight="1">
      <c r="A128" s="125" t="n"/>
      <c r="B128" s="130" t="n"/>
      <c r="C128" s="131" t="inlineStr">
        <is>
          <t>Справочно</t>
        </is>
      </c>
      <c r="L128" s="128" t="n"/>
      <c r="M128" s="129" t="n"/>
      <c r="N128" s="128" t="n"/>
    </row>
    <row r="129" ht="19.35" customHeight="1">
      <c r="A129" s="125" t="n"/>
      <c r="B129" s="126" t="n"/>
      <c r="C129" s="131" t="inlineStr">
        <is>
          <t>затраты труда рабочих</t>
        </is>
      </c>
      <c r="I129" s="135" t="n">
        <v>1251.55584</v>
      </c>
      <c r="J129" s="136" t="n"/>
      <c r="K129" s="136" t="n"/>
      <c r="L129" s="129" t="n"/>
      <c r="M129" s="129" t="n"/>
      <c r="N129" s="129" t="n"/>
    </row>
    <row r="130" ht="19.35" customHeight="1">
      <c r="A130" s="125" t="n"/>
      <c r="B130" s="126" t="n"/>
      <c r="C130" s="131" t="inlineStr">
        <is>
          <t>затраты труда машинистов</t>
        </is>
      </c>
      <c r="I130" s="135" t="n">
        <v>0</v>
      </c>
      <c r="J130" s="136" t="n"/>
      <c r="K130" s="136" t="n"/>
      <c r="L130" s="129" t="n"/>
      <c r="M130" s="129" t="n"/>
      <c r="N130" s="129" t="n"/>
    </row>
    <row r="131" ht="19.35" customHeight="1">
      <c r="A131" s="125" t="n"/>
      <c r="B131" s="144" t="n"/>
      <c r="C131" s="144" t="n"/>
      <c r="D131" s="122" t="n"/>
      <c r="E131" s="122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</row>
    <row r="132" ht="19.35" customHeight="1">
      <c r="A132" s="145" t="inlineStr">
        <is>
          <t>Составил: ______________________________________/  Григорова И. А. /</t>
        </is>
      </c>
    </row>
    <row r="133" ht="19.35" customHeight="1">
      <c r="A133" s="145" t="n"/>
      <c r="B133" s="145" t="n"/>
      <c r="C133" s="146" t="inlineStr">
        <is>
          <t>должность, подпись (инициалы, фамилия)</t>
        </is>
      </c>
      <c r="G133" s="147" t="n"/>
      <c r="H133" s="147" t="n"/>
      <c r="I133" s="147" t="n"/>
      <c r="J133" s="145" t="n"/>
      <c r="K133" s="145" t="n"/>
      <c r="L133" s="145" t="n"/>
      <c r="M133" s="145" t="n"/>
      <c r="N133" s="145" t="n"/>
    </row>
    <row r="134" ht="19.35" customHeight="1">
      <c r="A134" s="145" t="inlineStr">
        <is>
          <t>Проверил: ______________________________________ /  Черкасов А. В. /</t>
        </is>
      </c>
    </row>
    <row r="135" ht="19.35" customHeight="1">
      <c r="A135" s="4" t="n"/>
      <c r="B135" s="4" t="n"/>
      <c r="C135" s="146" t="inlineStr">
        <is>
          <t>должность, подпись (инициалы, фамилия)</t>
        </is>
      </c>
      <c r="G135" s="147" t="n"/>
      <c r="H135" s="147" t="n"/>
      <c r="I135" s="147" t="n"/>
      <c r="J135" s="4" t="n"/>
      <c r="K135" s="4" t="n"/>
      <c r="L135" s="4" t="n"/>
      <c r="M135" s="4" t="n"/>
      <c r="N135" s="4" t="n"/>
    </row>
  </sheetData>
  <mergeCells count="145">
    <mergeCell ref="C103:H103"/>
    <mergeCell ref="C44:E44"/>
    <mergeCell ref="C121:K121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3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02-30-11</t>
        </is>
      </c>
    </row>
    <row r="25" ht="19.35" customHeight="1">
      <c r="A25" s="55" t="inlineStr">
        <is>
          <t>30 ВЛ 220 Амурская-Благовещенская №2.  Благовещенский р-он Натальинский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1344.22</v>
      </c>
      <c r="M31" s="64" t="n">
        <v>18.86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3669.78</v>
      </c>
      <c r="E32" s="71" t="inlineStr">
        <is>
          <t>(</t>
        </is>
      </c>
      <c r="F32" s="70" t="n">
        <v>62.48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2230.86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201.57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3669.78</v>
      </c>
      <c r="E34" s="71" t="inlineStr">
        <is>
          <t>(</t>
        </is>
      </c>
      <c r="F34" s="77" t="n">
        <v>62.48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334</v>
      </c>
      <c r="H44" s="94" t="n">
        <v>1</v>
      </c>
      <c r="I44" s="94" t="n">
        <v>334</v>
      </c>
      <c r="J44" s="93" t="n"/>
      <c r="K44" s="93" t="n"/>
      <c r="L44" s="93" t="n"/>
      <c r="M44" s="93" t="n"/>
      <c r="N44" s="93" t="n"/>
    </row>
    <row r="45" ht="19.35" customHeight="1">
      <c r="A45" s="95" t="n"/>
      <c r="B45" s="96" t="inlineStr">
        <is>
          <t>1</t>
        </is>
      </c>
      <c r="C45" s="97" t="inlineStr">
        <is>
          <t>ОТ</t>
        </is>
      </c>
      <c r="D45" s="271" t="n"/>
      <c r="E45" s="272" t="n"/>
      <c r="F45" s="98" t="n"/>
      <c r="G45" s="98" t="n"/>
      <c r="H45" s="98" t="n"/>
      <c r="I45" s="99" t="n"/>
      <c r="J45" s="100" t="n">
        <v>37.79</v>
      </c>
      <c r="K45" s="273" t="n">
        <v>1.2</v>
      </c>
      <c r="L45" s="102" t="n">
        <v>15146.23</v>
      </c>
      <c r="M45" s="100" t="n">
        <v>71.26000000000001</v>
      </c>
      <c r="N45" s="102" t="n">
        <v>1079320.35</v>
      </c>
    </row>
    <row r="46" ht="19.35" customHeight="1">
      <c r="A46" s="95" t="n"/>
      <c r="B46" s="103" t="n"/>
      <c r="C46" s="97" t="inlineStr">
        <is>
          <t>ЗТ</t>
        </is>
      </c>
      <c r="D46" s="271" t="n"/>
      <c r="E46" s="272" t="n"/>
      <c r="F46" s="104" t="inlineStr">
        <is>
          <t>чел.-ч</t>
        </is>
      </c>
      <c r="G46" s="100" t="n">
        <v>4.43</v>
      </c>
      <c r="H46" s="273" t="n">
        <v>1.2</v>
      </c>
      <c r="I46" s="279" t="n">
        <v>1775.544</v>
      </c>
      <c r="J46" s="99" t="n"/>
      <c r="K46" s="99" t="n"/>
      <c r="L46" s="99" t="n"/>
      <c r="M46" s="99" t="n"/>
      <c r="N46" s="99" t="n"/>
    </row>
    <row r="47" ht="19.35" customHeight="1">
      <c r="A47" s="95" t="n"/>
      <c r="B47" s="103" t="n"/>
      <c r="C47" s="97" t="inlineStr">
        <is>
          <t>Итого по расценке</t>
        </is>
      </c>
      <c r="D47" s="271" t="n"/>
      <c r="E47" s="272" t="n"/>
      <c r="F47" s="98" t="n"/>
      <c r="G47" s="106" t="n"/>
      <c r="H47" s="106" t="n"/>
      <c r="I47" s="99" t="n"/>
      <c r="J47" s="100" t="n">
        <v>37.79</v>
      </c>
      <c r="K47" s="99" t="n"/>
      <c r="L47" s="102" t="n">
        <v>15146.23</v>
      </c>
      <c r="M47" s="99" t="n"/>
      <c r="N47" s="107" t="n"/>
    </row>
    <row r="48" ht="19.35" customHeight="1">
      <c r="A48" s="95" t="n"/>
      <c r="B48" s="108" t="n"/>
      <c r="C48" s="97" t="inlineStr">
        <is>
          <t>ФОТ</t>
        </is>
      </c>
      <c r="D48" s="271" t="n"/>
      <c r="E48" s="272" t="n"/>
      <c r="F48" s="98" t="n"/>
      <c r="G48" s="106" t="n"/>
      <c r="H48" s="106" t="n"/>
      <c r="I48" s="99" t="n"/>
      <c r="J48" s="99" t="n"/>
      <c r="K48" s="99" t="n"/>
      <c r="L48" s="102" t="n">
        <v>15146.23</v>
      </c>
      <c r="M48" s="99" t="n"/>
      <c r="N48" s="102" t="n">
        <v>1079320.35</v>
      </c>
    </row>
    <row r="49" ht="42" customHeight="1">
      <c r="A49" s="95" t="n"/>
      <c r="B49" s="109" t="inlineStr">
        <is>
          <t>Пр/812-001.4-1</t>
        </is>
      </c>
      <c r="C49" s="97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4" t="inlineStr">
        <is>
          <t>%</t>
        </is>
      </c>
      <c r="G49" s="110" t="n">
        <v>89</v>
      </c>
      <c r="H49" s="111" t="n"/>
      <c r="I49" s="110" t="n">
        <v>89</v>
      </c>
      <c r="J49" s="99" t="n"/>
      <c r="K49" s="99" t="n"/>
      <c r="L49" s="102" t="n">
        <v>13480.14</v>
      </c>
      <c r="M49" s="99" t="n"/>
      <c r="N49" s="112" t="n">
        <v>960595.11</v>
      </c>
    </row>
    <row r="50" ht="42" customHeight="1">
      <c r="A50" s="95" t="n"/>
      <c r="B50" s="109" t="inlineStr">
        <is>
          <t>Пр/774-001.4</t>
        </is>
      </c>
      <c r="C50" s="97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41</v>
      </c>
      <c r="H50" s="111" t="n"/>
      <c r="I50" s="110" t="n">
        <v>41</v>
      </c>
      <c r="J50" s="99" t="n"/>
      <c r="K50" s="99" t="n"/>
      <c r="L50" s="102" t="n">
        <v>6209.95</v>
      </c>
      <c r="M50" s="99" t="n"/>
      <c r="N50" s="102" t="n">
        <v>442521.34</v>
      </c>
    </row>
    <row r="51" ht="19.35" customHeight="1">
      <c r="A51" s="95" t="n"/>
      <c r="B51" s="108" t="n"/>
      <c r="C51" s="87" t="inlineStr">
        <is>
          <t>Всего по позиции</t>
        </is>
      </c>
      <c r="D51" s="271" t="n"/>
      <c r="E51" s="272" t="n"/>
      <c r="F51" s="99" t="n"/>
      <c r="G51" s="106" t="n"/>
      <c r="H51" s="106" t="n"/>
      <c r="I51" s="113" t="n"/>
      <c r="J51" s="113" t="n"/>
      <c r="K51" s="113" t="n"/>
      <c r="L51" s="114" t="n">
        <v>34836.32</v>
      </c>
      <c r="M51" s="113" t="n"/>
      <c r="N51" s="93" t="n"/>
    </row>
    <row r="52" ht="19.35" customHeight="1">
      <c r="A52" s="89" t="inlineStr">
        <is>
          <t>Пролет 182-183,184-188,190-198,199-218,232-233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6.61</v>
      </c>
      <c r="H53" s="94" t="n">
        <v>1</v>
      </c>
      <c r="I53" s="115" t="n">
        <v>6.61</v>
      </c>
      <c r="J53" s="93" t="n"/>
      <c r="K53" s="93" t="n"/>
      <c r="L53" s="93" t="n"/>
      <c r="M53" s="93" t="n"/>
      <c r="N53" s="93" t="n"/>
    </row>
    <row r="54" ht="19.35" customHeight="1">
      <c r="A54" s="95" t="n"/>
      <c r="B54" s="96" t="inlineStr">
        <is>
          <t>1</t>
        </is>
      </c>
      <c r="C54" s="97" t="inlineStr">
        <is>
          <t>ОТ</t>
        </is>
      </c>
      <c r="D54" s="271" t="n"/>
      <c r="E54" s="272" t="n"/>
      <c r="F54" s="98" t="n"/>
      <c r="G54" s="98" t="n"/>
      <c r="H54" s="98" t="n"/>
      <c r="I54" s="99" t="n"/>
      <c r="J54" s="100" t="n">
        <v>48.97</v>
      </c>
      <c r="K54" s="273" t="n">
        <v>1.2</v>
      </c>
      <c r="L54" s="100" t="n">
        <v>388.43</v>
      </c>
      <c r="M54" s="100" t="n">
        <v>71.26000000000001</v>
      </c>
      <c r="N54" s="102" t="n">
        <v>27679.52</v>
      </c>
    </row>
    <row r="55" ht="19.35" customHeight="1">
      <c r="A55" s="95" t="n"/>
      <c r="B55" s="103" t="n"/>
      <c r="C55" s="97" t="inlineStr">
        <is>
          <t>ЗТ</t>
        </is>
      </c>
      <c r="D55" s="271" t="n"/>
      <c r="E55" s="272" t="n"/>
      <c r="F55" s="104" t="inlineStr">
        <is>
          <t>чел.-ч</t>
        </is>
      </c>
      <c r="G55" s="100" t="n">
        <v>5.21</v>
      </c>
      <c r="H55" s="273" t="n">
        <v>1.2</v>
      </c>
      <c r="I55" s="275" t="n">
        <v>41.32572</v>
      </c>
      <c r="J55" s="99" t="n"/>
      <c r="K55" s="99" t="n"/>
      <c r="L55" s="99" t="n"/>
      <c r="M55" s="99" t="n"/>
      <c r="N55" s="99" t="n"/>
    </row>
    <row r="56" ht="19.35" customHeight="1">
      <c r="A56" s="95" t="n"/>
      <c r="B56" s="103" t="n"/>
      <c r="C56" s="97" t="inlineStr">
        <is>
          <t>Итого по расценке</t>
        </is>
      </c>
      <c r="D56" s="271" t="n"/>
      <c r="E56" s="272" t="n"/>
      <c r="F56" s="98" t="n"/>
      <c r="G56" s="106" t="n"/>
      <c r="H56" s="106" t="n"/>
      <c r="I56" s="99" t="n"/>
      <c r="J56" s="100" t="n">
        <v>48.97</v>
      </c>
      <c r="K56" s="99" t="n"/>
      <c r="L56" s="100" t="n">
        <v>388.43</v>
      </c>
      <c r="M56" s="99" t="n"/>
      <c r="N56" s="107" t="n"/>
    </row>
    <row r="57" ht="19.35" customHeight="1">
      <c r="A57" s="95" t="n"/>
      <c r="B57" s="108" t="n"/>
      <c r="C57" s="97" t="inlineStr">
        <is>
          <t>ФОТ</t>
        </is>
      </c>
      <c r="D57" s="271" t="n"/>
      <c r="E57" s="272" t="n"/>
      <c r="F57" s="98" t="n"/>
      <c r="G57" s="106" t="n"/>
      <c r="H57" s="106" t="n"/>
      <c r="I57" s="99" t="n"/>
      <c r="J57" s="99" t="n"/>
      <c r="K57" s="99" t="n"/>
      <c r="L57" s="100" t="n">
        <v>388.43</v>
      </c>
      <c r="M57" s="99" t="n"/>
      <c r="N57" s="102" t="n">
        <v>27679.52</v>
      </c>
    </row>
    <row r="58" ht="42" customHeight="1">
      <c r="A58" s="95" t="n"/>
      <c r="B58" s="109" t="inlineStr">
        <is>
          <t>Пр/812-001.4-1</t>
        </is>
      </c>
      <c r="C58" s="97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4" t="inlineStr">
        <is>
          <t>%</t>
        </is>
      </c>
      <c r="G58" s="110" t="n">
        <v>89</v>
      </c>
      <c r="H58" s="111" t="n"/>
      <c r="I58" s="110" t="n">
        <v>89</v>
      </c>
      <c r="J58" s="99" t="n"/>
      <c r="K58" s="99" t="n"/>
      <c r="L58" s="100" t="n">
        <v>345.7</v>
      </c>
      <c r="M58" s="99" t="n"/>
      <c r="N58" s="112" t="n">
        <v>24634.77</v>
      </c>
    </row>
    <row r="59" ht="42" customHeight="1">
      <c r="A59" s="95" t="n"/>
      <c r="B59" s="109" t="inlineStr">
        <is>
          <t>Пр/774-001.4</t>
        </is>
      </c>
      <c r="C59" s="97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41</v>
      </c>
      <c r="H59" s="111" t="n"/>
      <c r="I59" s="110" t="n">
        <v>41</v>
      </c>
      <c r="J59" s="99" t="n"/>
      <c r="K59" s="99" t="n"/>
      <c r="L59" s="100" t="n">
        <v>159.26</v>
      </c>
      <c r="M59" s="99" t="n"/>
      <c r="N59" s="102" t="n">
        <v>11348.6</v>
      </c>
    </row>
    <row r="60" ht="19.35" customHeight="1">
      <c r="A60" s="95" t="n"/>
      <c r="B60" s="108" t="n"/>
      <c r="C60" s="87" t="inlineStr">
        <is>
          <t>Всего по позиции</t>
        </is>
      </c>
      <c r="D60" s="271" t="n"/>
      <c r="E60" s="272" t="n"/>
      <c r="F60" s="99" t="n"/>
      <c r="G60" s="106" t="n"/>
      <c r="H60" s="106" t="n"/>
      <c r="I60" s="113" t="n"/>
      <c r="J60" s="113" t="n"/>
      <c r="K60" s="113" t="n"/>
      <c r="L60" s="115" t="n">
        <v>893.39</v>
      </c>
      <c r="M60" s="113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3.05</v>
      </c>
      <c r="H61" s="94" t="n">
        <v>1</v>
      </c>
      <c r="I61" s="115" t="n">
        <v>3.05</v>
      </c>
      <c r="J61" s="93" t="n"/>
      <c r="K61" s="93" t="n"/>
      <c r="L61" s="93" t="n"/>
      <c r="M61" s="93" t="n"/>
      <c r="N61" s="93" t="n"/>
    </row>
    <row r="62" ht="19.35" customHeight="1">
      <c r="A62" s="95" t="n"/>
      <c r="B62" s="96" t="inlineStr">
        <is>
          <t>1</t>
        </is>
      </c>
      <c r="C62" s="97" t="inlineStr">
        <is>
          <t>ОТ</t>
        </is>
      </c>
      <c r="D62" s="271" t="n"/>
      <c r="E62" s="272" t="n"/>
      <c r="F62" s="98" t="n"/>
      <c r="G62" s="98" t="n"/>
      <c r="H62" s="98" t="n"/>
      <c r="I62" s="99" t="n"/>
      <c r="J62" s="100" t="n">
        <v>94.94</v>
      </c>
      <c r="K62" s="273" t="n">
        <v>1.2</v>
      </c>
      <c r="L62" s="100" t="n">
        <v>347.48</v>
      </c>
      <c r="M62" s="100" t="n">
        <v>71.26000000000001</v>
      </c>
      <c r="N62" s="102" t="n">
        <v>24761.42</v>
      </c>
    </row>
    <row r="63" ht="19.35" customHeight="1">
      <c r="A63" s="95" t="n"/>
      <c r="B63" s="103" t="n"/>
      <c r="C63" s="97" t="inlineStr">
        <is>
          <t>ЗТ</t>
        </is>
      </c>
      <c r="D63" s="271" t="n"/>
      <c r="E63" s="272" t="n"/>
      <c r="F63" s="104" t="inlineStr">
        <is>
          <t>чел.-ч</t>
        </is>
      </c>
      <c r="G63" s="276" t="n">
        <v>10.1</v>
      </c>
      <c r="H63" s="273" t="n">
        <v>1.2</v>
      </c>
      <c r="I63" s="278" t="n">
        <v>36.966</v>
      </c>
      <c r="J63" s="99" t="n"/>
      <c r="K63" s="99" t="n"/>
      <c r="L63" s="99" t="n"/>
      <c r="M63" s="99" t="n"/>
      <c r="N63" s="99" t="n"/>
    </row>
    <row r="64" ht="19.35" customHeight="1">
      <c r="A64" s="95" t="n"/>
      <c r="B64" s="103" t="n"/>
      <c r="C64" s="97" t="inlineStr">
        <is>
          <t>Итого по расценке</t>
        </is>
      </c>
      <c r="D64" s="271" t="n"/>
      <c r="E64" s="272" t="n"/>
      <c r="F64" s="98" t="n"/>
      <c r="G64" s="106" t="n"/>
      <c r="H64" s="106" t="n"/>
      <c r="I64" s="99" t="n"/>
      <c r="J64" s="100" t="n">
        <v>94.94</v>
      </c>
      <c r="K64" s="99" t="n"/>
      <c r="L64" s="100" t="n">
        <v>347.48</v>
      </c>
      <c r="M64" s="99" t="n"/>
      <c r="N64" s="107" t="n"/>
    </row>
    <row r="65" ht="19.35" customHeight="1">
      <c r="A65" s="95" t="n"/>
      <c r="B65" s="108" t="n"/>
      <c r="C65" s="97" t="inlineStr">
        <is>
          <t>ФОТ</t>
        </is>
      </c>
      <c r="D65" s="271" t="n"/>
      <c r="E65" s="272" t="n"/>
      <c r="F65" s="98" t="n"/>
      <c r="G65" s="106" t="n"/>
      <c r="H65" s="106" t="n"/>
      <c r="I65" s="99" t="n"/>
      <c r="J65" s="99" t="n"/>
      <c r="K65" s="99" t="n"/>
      <c r="L65" s="100" t="n">
        <v>347.48</v>
      </c>
      <c r="M65" s="99" t="n"/>
      <c r="N65" s="102" t="n">
        <v>24761.42</v>
      </c>
    </row>
    <row r="66" ht="42" customHeight="1">
      <c r="A66" s="95" t="n"/>
      <c r="B66" s="109" t="inlineStr">
        <is>
          <t>Пр/812-001.4-1</t>
        </is>
      </c>
      <c r="C66" s="97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4" t="inlineStr">
        <is>
          <t>%</t>
        </is>
      </c>
      <c r="G66" s="110" t="n">
        <v>89</v>
      </c>
      <c r="H66" s="111" t="n"/>
      <c r="I66" s="110" t="n">
        <v>89</v>
      </c>
      <c r="J66" s="99" t="n"/>
      <c r="K66" s="99" t="n"/>
      <c r="L66" s="100" t="n">
        <v>309.26</v>
      </c>
      <c r="M66" s="99" t="n"/>
      <c r="N66" s="112" t="n">
        <v>22037.66</v>
      </c>
    </row>
    <row r="67" ht="42" customHeight="1">
      <c r="A67" s="95" t="n"/>
      <c r="B67" s="109" t="inlineStr">
        <is>
          <t>Пр/774-001.4</t>
        </is>
      </c>
      <c r="C67" s="97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4" t="inlineStr">
        <is>
          <t>%</t>
        </is>
      </c>
      <c r="G67" s="110" t="n">
        <v>41</v>
      </c>
      <c r="H67" s="111" t="n"/>
      <c r="I67" s="110" t="n">
        <v>41</v>
      </c>
      <c r="J67" s="99" t="n"/>
      <c r="K67" s="99" t="n"/>
      <c r="L67" s="100" t="n">
        <v>142.47</v>
      </c>
      <c r="M67" s="99" t="n"/>
      <c r="N67" s="102" t="n">
        <v>10152.18</v>
      </c>
    </row>
    <row r="68" ht="19.35" customHeight="1">
      <c r="A68" s="95" t="n"/>
      <c r="B68" s="108" t="n"/>
      <c r="C68" s="87" t="inlineStr">
        <is>
          <t>Всего по позиции</t>
        </is>
      </c>
      <c r="D68" s="271" t="n"/>
      <c r="E68" s="272" t="n"/>
      <c r="F68" s="99" t="n"/>
      <c r="G68" s="106" t="n"/>
      <c r="H68" s="106" t="n"/>
      <c r="I68" s="113" t="n"/>
      <c r="J68" s="113" t="n"/>
      <c r="K68" s="113" t="n"/>
      <c r="L68" s="115" t="n">
        <v>799.21</v>
      </c>
      <c r="M68" s="113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0.5600000000000001</v>
      </c>
      <c r="H69" s="94" t="n">
        <v>1</v>
      </c>
      <c r="I69" s="115" t="n">
        <v>0.5600000000000001</v>
      </c>
      <c r="J69" s="93" t="n"/>
      <c r="K69" s="93" t="n"/>
      <c r="L69" s="93" t="n"/>
      <c r="M69" s="93" t="n"/>
      <c r="N69" s="93" t="n"/>
    </row>
    <row r="70" ht="19.35" customHeight="1">
      <c r="A70" s="95" t="n"/>
      <c r="B70" s="96" t="inlineStr">
        <is>
          <t>1</t>
        </is>
      </c>
      <c r="C70" s="97" t="inlineStr">
        <is>
          <t>ОТ</t>
        </is>
      </c>
      <c r="D70" s="271" t="n"/>
      <c r="E70" s="272" t="n"/>
      <c r="F70" s="98" t="n"/>
      <c r="G70" s="98" t="n"/>
      <c r="H70" s="98" t="n"/>
      <c r="I70" s="99" t="n"/>
      <c r="J70" s="100" t="n">
        <v>125.96</v>
      </c>
      <c r="K70" s="273" t="n">
        <v>1.2</v>
      </c>
      <c r="L70" s="100" t="n">
        <v>84.65000000000001</v>
      </c>
      <c r="M70" s="100" t="n">
        <v>71.26000000000001</v>
      </c>
      <c r="N70" s="102" t="n">
        <v>6032.16</v>
      </c>
    </row>
    <row r="71" ht="19.35" customHeight="1">
      <c r="A71" s="95" t="n"/>
      <c r="B71" s="103" t="n"/>
      <c r="C71" s="97" t="inlineStr">
        <is>
          <t>ЗТ</t>
        </is>
      </c>
      <c r="D71" s="271" t="n"/>
      <c r="E71" s="272" t="n"/>
      <c r="F71" s="104" t="inlineStr">
        <is>
          <t>чел.-ч</t>
        </is>
      </c>
      <c r="G71" s="276" t="n">
        <v>13.4</v>
      </c>
      <c r="H71" s="273" t="n">
        <v>1.2</v>
      </c>
      <c r="I71" s="277" t="n">
        <v>9.004799999999999</v>
      </c>
      <c r="J71" s="99" t="n"/>
      <c r="K71" s="99" t="n"/>
      <c r="L71" s="99" t="n"/>
      <c r="M71" s="99" t="n"/>
      <c r="N71" s="99" t="n"/>
    </row>
    <row r="72" ht="19.35" customHeight="1">
      <c r="A72" s="95" t="n"/>
      <c r="B72" s="103" t="n"/>
      <c r="C72" s="97" t="inlineStr">
        <is>
          <t>Итого по расценке</t>
        </is>
      </c>
      <c r="D72" s="271" t="n"/>
      <c r="E72" s="272" t="n"/>
      <c r="F72" s="98" t="n"/>
      <c r="G72" s="106" t="n"/>
      <c r="H72" s="106" t="n"/>
      <c r="I72" s="99" t="n"/>
      <c r="J72" s="100" t="n">
        <v>125.96</v>
      </c>
      <c r="K72" s="99" t="n"/>
      <c r="L72" s="100" t="n">
        <v>84.65000000000001</v>
      </c>
      <c r="M72" s="99" t="n"/>
      <c r="N72" s="107" t="n"/>
    </row>
    <row r="73" ht="19.35" customHeight="1">
      <c r="A73" s="95" t="n"/>
      <c r="B73" s="108" t="n"/>
      <c r="C73" s="97" t="inlineStr">
        <is>
          <t>ФОТ</t>
        </is>
      </c>
      <c r="D73" s="271" t="n"/>
      <c r="E73" s="272" t="n"/>
      <c r="F73" s="98" t="n"/>
      <c r="G73" s="106" t="n"/>
      <c r="H73" s="106" t="n"/>
      <c r="I73" s="99" t="n"/>
      <c r="J73" s="99" t="n"/>
      <c r="K73" s="99" t="n"/>
      <c r="L73" s="100" t="n">
        <v>84.65000000000001</v>
      </c>
      <c r="M73" s="99" t="n"/>
      <c r="N73" s="102" t="n">
        <v>6032.16</v>
      </c>
    </row>
    <row r="74" ht="42" customHeight="1">
      <c r="A74" s="95" t="n"/>
      <c r="B74" s="109" t="inlineStr">
        <is>
          <t>Пр/812-001.4-1</t>
        </is>
      </c>
      <c r="C74" s="97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4" t="inlineStr">
        <is>
          <t>%</t>
        </is>
      </c>
      <c r="G74" s="110" t="n">
        <v>89</v>
      </c>
      <c r="H74" s="111" t="n"/>
      <c r="I74" s="110" t="n">
        <v>89</v>
      </c>
      <c r="J74" s="99" t="n"/>
      <c r="K74" s="99" t="n"/>
      <c r="L74" s="100" t="n">
        <v>75.34</v>
      </c>
      <c r="M74" s="99" t="n"/>
      <c r="N74" s="112" t="n">
        <v>5368.62</v>
      </c>
    </row>
    <row r="75" ht="42" customHeight="1">
      <c r="A75" s="95" t="n"/>
      <c r="B75" s="109" t="inlineStr">
        <is>
          <t>Пр/774-001.4</t>
        </is>
      </c>
      <c r="C75" s="97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4" t="inlineStr">
        <is>
          <t>%</t>
        </is>
      </c>
      <c r="G75" s="110" t="n">
        <v>41</v>
      </c>
      <c r="H75" s="111" t="n"/>
      <c r="I75" s="110" t="n">
        <v>41</v>
      </c>
      <c r="J75" s="99" t="n"/>
      <c r="K75" s="99" t="n"/>
      <c r="L75" s="100" t="n">
        <v>34.71</v>
      </c>
      <c r="M75" s="99" t="n"/>
      <c r="N75" s="102" t="n">
        <v>2473.19</v>
      </c>
    </row>
    <row r="76" ht="19.35" customHeight="1">
      <c r="A76" s="95" t="n"/>
      <c r="B76" s="108" t="n"/>
      <c r="C76" s="87" t="inlineStr">
        <is>
          <t>Всего по позиции</t>
        </is>
      </c>
      <c r="D76" s="271" t="n"/>
      <c r="E76" s="272" t="n"/>
      <c r="F76" s="99" t="n"/>
      <c r="G76" s="106" t="n"/>
      <c r="H76" s="106" t="n"/>
      <c r="I76" s="113" t="n"/>
      <c r="J76" s="113" t="n"/>
      <c r="K76" s="113" t="n"/>
      <c r="L76" s="115" t="n">
        <v>194.7</v>
      </c>
      <c r="M76" s="113" t="n"/>
      <c r="N76" s="93" t="n"/>
    </row>
    <row r="77" ht="55.35" customHeight="1">
      <c r="A77" s="87" t="inlineStr">
        <is>
          <t>5</t>
        </is>
      </c>
      <c r="B77" s="90" t="inlineStr">
        <is>
          <t>ФЕР01-02-099-07</t>
        </is>
      </c>
      <c r="C77" s="91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2" t="inlineStr">
        <is>
          <t>100 шт</t>
        </is>
      </c>
      <c r="G77" s="93" t="n">
        <v>1.08</v>
      </c>
      <c r="H77" s="94" t="n">
        <v>1</v>
      </c>
      <c r="I77" s="115" t="n">
        <v>1.08</v>
      </c>
      <c r="J77" s="93" t="n"/>
      <c r="K77" s="93" t="n"/>
      <c r="L77" s="93" t="n"/>
      <c r="M77" s="93" t="n"/>
      <c r="N77" s="93" t="n"/>
    </row>
    <row r="78" ht="19.35" customHeight="1">
      <c r="A78" s="95" t="n"/>
      <c r="B78" s="96" t="inlineStr">
        <is>
          <t>1</t>
        </is>
      </c>
      <c r="C78" s="97" t="inlineStr">
        <is>
          <t>ОТ</t>
        </is>
      </c>
      <c r="D78" s="271" t="n"/>
      <c r="E78" s="272" t="n"/>
      <c r="F78" s="98" t="n"/>
      <c r="G78" s="98" t="n"/>
      <c r="H78" s="98" t="n"/>
      <c r="I78" s="99" t="n"/>
      <c r="J78" s="100" t="n">
        <v>59.22</v>
      </c>
      <c r="K78" s="273" t="n">
        <v>1.2</v>
      </c>
      <c r="L78" s="100" t="n">
        <v>76.75</v>
      </c>
      <c r="M78" s="100" t="n">
        <v>71.26000000000001</v>
      </c>
      <c r="N78" s="102" t="n">
        <v>5469.21</v>
      </c>
    </row>
    <row r="79" ht="19.35" customHeight="1">
      <c r="A79" s="95" t="n"/>
      <c r="B79" s="103" t="n"/>
      <c r="C79" s="97" t="inlineStr">
        <is>
          <t>ЗТ</t>
        </is>
      </c>
      <c r="D79" s="271" t="n"/>
      <c r="E79" s="272" t="n"/>
      <c r="F79" s="104" t="inlineStr">
        <is>
          <t>чел.-ч</t>
        </is>
      </c>
      <c r="G79" s="276" t="n">
        <v>6.3</v>
      </c>
      <c r="H79" s="273" t="n">
        <v>1.2</v>
      </c>
      <c r="I79" s="277" t="n">
        <v>8.1648</v>
      </c>
      <c r="J79" s="99" t="n"/>
      <c r="K79" s="99" t="n"/>
      <c r="L79" s="99" t="n"/>
      <c r="M79" s="99" t="n"/>
      <c r="N79" s="99" t="n"/>
    </row>
    <row r="80" ht="19.35" customHeight="1">
      <c r="A80" s="95" t="n"/>
      <c r="B80" s="103" t="n"/>
      <c r="C80" s="97" t="inlineStr">
        <is>
          <t>Итого по расценке</t>
        </is>
      </c>
      <c r="D80" s="271" t="n"/>
      <c r="E80" s="272" t="n"/>
      <c r="F80" s="98" t="n"/>
      <c r="G80" s="106" t="n"/>
      <c r="H80" s="106" t="n"/>
      <c r="I80" s="99" t="n"/>
      <c r="J80" s="100" t="n">
        <v>59.22</v>
      </c>
      <c r="K80" s="99" t="n"/>
      <c r="L80" s="100" t="n">
        <v>76.75</v>
      </c>
      <c r="M80" s="99" t="n"/>
      <c r="N80" s="107" t="n"/>
    </row>
    <row r="81" ht="19.35" customHeight="1">
      <c r="A81" s="95" t="n"/>
      <c r="B81" s="108" t="n"/>
      <c r="C81" s="97" t="inlineStr">
        <is>
          <t>ФОТ</t>
        </is>
      </c>
      <c r="D81" s="271" t="n"/>
      <c r="E81" s="272" t="n"/>
      <c r="F81" s="98" t="n"/>
      <c r="G81" s="106" t="n"/>
      <c r="H81" s="106" t="n"/>
      <c r="I81" s="99" t="n"/>
      <c r="J81" s="99" t="n"/>
      <c r="K81" s="99" t="n"/>
      <c r="L81" s="100" t="n">
        <v>76.75</v>
      </c>
      <c r="M81" s="99" t="n"/>
      <c r="N81" s="102" t="n">
        <v>5469.21</v>
      </c>
    </row>
    <row r="82" ht="42" customHeight="1">
      <c r="A82" s="95" t="n"/>
      <c r="B82" s="109" t="inlineStr">
        <is>
          <t>Пр/812-001.4-1</t>
        </is>
      </c>
      <c r="C82" s="97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4" t="inlineStr">
        <is>
          <t>%</t>
        </is>
      </c>
      <c r="G82" s="110" t="n">
        <v>89</v>
      </c>
      <c r="H82" s="111" t="n"/>
      <c r="I82" s="110" t="n">
        <v>89</v>
      </c>
      <c r="J82" s="99" t="n"/>
      <c r="K82" s="99" t="n"/>
      <c r="L82" s="100" t="n">
        <v>68.31</v>
      </c>
      <c r="M82" s="99" t="n"/>
      <c r="N82" s="112" t="n">
        <v>4867.6</v>
      </c>
    </row>
    <row r="83" ht="42" customHeight="1">
      <c r="A83" s="95" t="n"/>
      <c r="B83" s="109" t="inlineStr">
        <is>
          <t>Пр/774-001.4</t>
        </is>
      </c>
      <c r="C83" s="97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4" t="inlineStr">
        <is>
          <t>%</t>
        </is>
      </c>
      <c r="G83" s="110" t="n">
        <v>41</v>
      </c>
      <c r="H83" s="111" t="n"/>
      <c r="I83" s="110" t="n">
        <v>41</v>
      </c>
      <c r="J83" s="99" t="n"/>
      <c r="K83" s="99" t="n"/>
      <c r="L83" s="100" t="n">
        <v>31.47</v>
      </c>
      <c r="M83" s="99" t="n"/>
      <c r="N83" s="102" t="n">
        <v>2242.38</v>
      </c>
    </row>
    <row r="84" ht="19.35" customHeight="1">
      <c r="A84" s="95" t="n"/>
      <c r="B84" s="108" t="n"/>
      <c r="C84" s="87" t="inlineStr">
        <is>
          <t>Всего по позиции</t>
        </is>
      </c>
      <c r="D84" s="271" t="n"/>
      <c r="E84" s="272" t="n"/>
      <c r="F84" s="99" t="n"/>
      <c r="G84" s="106" t="n"/>
      <c r="H84" s="106" t="n"/>
      <c r="I84" s="113" t="n"/>
      <c r="J84" s="113" t="n"/>
      <c r="K84" s="113" t="n"/>
      <c r="L84" s="115" t="n">
        <v>176.53</v>
      </c>
      <c r="M84" s="113" t="n"/>
      <c r="N84" s="93" t="n"/>
    </row>
    <row r="85" ht="55.35" customHeight="1">
      <c r="A85" s="87" t="inlineStr">
        <is>
          <t>6</t>
        </is>
      </c>
      <c r="B85" s="90" t="inlineStr">
        <is>
          <t>ФЕР01-02-099-10</t>
        </is>
      </c>
      <c r="C85" s="91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2" t="inlineStr">
        <is>
          <t>100 шт</t>
        </is>
      </c>
      <c r="G85" s="93" t="n">
        <v>0.49</v>
      </c>
      <c r="H85" s="94" t="n">
        <v>1</v>
      </c>
      <c r="I85" s="115" t="n">
        <v>0.49</v>
      </c>
      <c r="J85" s="93" t="n"/>
      <c r="K85" s="93" t="n"/>
      <c r="L85" s="93" t="n"/>
      <c r="M85" s="93" t="n"/>
      <c r="N85" s="93" t="n"/>
    </row>
    <row r="86" ht="19.35" customHeight="1">
      <c r="A86" s="95" t="n"/>
      <c r="B86" s="96" t="inlineStr">
        <is>
          <t>1</t>
        </is>
      </c>
      <c r="C86" s="97" t="inlineStr">
        <is>
          <t>ОТ</t>
        </is>
      </c>
      <c r="D86" s="271" t="n"/>
      <c r="E86" s="272" t="n"/>
      <c r="F86" s="98" t="n"/>
      <c r="G86" s="98" t="n"/>
      <c r="H86" s="98" t="n"/>
      <c r="I86" s="99" t="n"/>
      <c r="J86" s="100" t="n">
        <v>115.62</v>
      </c>
      <c r="K86" s="273" t="n">
        <v>1.2</v>
      </c>
      <c r="L86" s="100" t="n">
        <v>67.98</v>
      </c>
      <c r="M86" s="100" t="n">
        <v>71.26000000000001</v>
      </c>
      <c r="N86" s="102" t="n">
        <v>4844.25</v>
      </c>
    </row>
    <row r="87" ht="19.35" customHeight="1">
      <c r="A87" s="95" t="n"/>
      <c r="B87" s="103" t="n"/>
      <c r="C87" s="97" t="inlineStr">
        <is>
          <t>ЗТ</t>
        </is>
      </c>
      <c r="D87" s="271" t="n"/>
      <c r="E87" s="272" t="n"/>
      <c r="F87" s="104" t="inlineStr">
        <is>
          <t>чел.-ч</t>
        </is>
      </c>
      <c r="G87" s="276" t="n">
        <v>12.3</v>
      </c>
      <c r="H87" s="273" t="n">
        <v>1.2</v>
      </c>
      <c r="I87" s="277" t="n">
        <v>7.2324</v>
      </c>
      <c r="J87" s="99" t="n"/>
      <c r="K87" s="99" t="n"/>
      <c r="L87" s="99" t="n"/>
      <c r="M87" s="99" t="n"/>
      <c r="N87" s="99" t="n"/>
    </row>
    <row r="88" ht="19.35" customHeight="1">
      <c r="A88" s="95" t="n"/>
      <c r="B88" s="103" t="n"/>
      <c r="C88" s="97" t="inlineStr">
        <is>
          <t>Итого по расценке</t>
        </is>
      </c>
      <c r="D88" s="271" t="n"/>
      <c r="E88" s="272" t="n"/>
      <c r="F88" s="98" t="n"/>
      <c r="G88" s="106" t="n"/>
      <c r="H88" s="106" t="n"/>
      <c r="I88" s="99" t="n"/>
      <c r="J88" s="100" t="n">
        <v>115.62</v>
      </c>
      <c r="K88" s="99" t="n"/>
      <c r="L88" s="100" t="n">
        <v>67.98</v>
      </c>
      <c r="M88" s="99" t="n"/>
      <c r="N88" s="107" t="n"/>
    </row>
    <row r="89" ht="19.35" customHeight="1">
      <c r="A89" s="95" t="n"/>
      <c r="B89" s="108" t="n"/>
      <c r="C89" s="97" t="inlineStr">
        <is>
          <t>ФОТ</t>
        </is>
      </c>
      <c r="D89" s="271" t="n"/>
      <c r="E89" s="272" t="n"/>
      <c r="F89" s="98" t="n"/>
      <c r="G89" s="106" t="n"/>
      <c r="H89" s="106" t="n"/>
      <c r="I89" s="99" t="n"/>
      <c r="J89" s="99" t="n"/>
      <c r="K89" s="99" t="n"/>
      <c r="L89" s="100" t="n">
        <v>67.98</v>
      </c>
      <c r="M89" s="99" t="n"/>
      <c r="N89" s="102" t="n">
        <v>4844.25</v>
      </c>
    </row>
    <row r="90" ht="42" customHeight="1">
      <c r="A90" s="95" t="n"/>
      <c r="B90" s="109" t="inlineStr">
        <is>
          <t>Пр/812-001.4-1</t>
        </is>
      </c>
      <c r="C90" s="97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4" t="inlineStr">
        <is>
          <t>%</t>
        </is>
      </c>
      <c r="G90" s="110" t="n">
        <v>89</v>
      </c>
      <c r="H90" s="111" t="n"/>
      <c r="I90" s="110" t="n">
        <v>89</v>
      </c>
      <c r="J90" s="99" t="n"/>
      <c r="K90" s="99" t="n"/>
      <c r="L90" s="100" t="n">
        <v>60.5</v>
      </c>
      <c r="M90" s="99" t="n"/>
      <c r="N90" s="112" t="n">
        <v>4311.38</v>
      </c>
    </row>
    <row r="91" ht="42" customHeight="1">
      <c r="A91" s="95" t="n"/>
      <c r="B91" s="109" t="inlineStr">
        <is>
          <t>Пр/774-001.4</t>
        </is>
      </c>
      <c r="C91" s="97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4" t="inlineStr">
        <is>
          <t>%</t>
        </is>
      </c>
      <c r="G91" s="110" t="n">
        <v>41</v>
      </c>
      <c r="H91" s="111" t="n"/>
      <c r="I91" s="110" t="n">
        <v>41</v>
      </c>
      <c r="J91" s="99" t="n"/>
      <c r="K91" s="99" t="n"/>
      <c r="L91" s="100" t="n">
        <v>27.87</v>
      </c>
      <c r="M91" s="99" t="n"/>
      <c r="N91" s="102" t="n">
        <v>1986.14</v>
      </c>
    </row>
    <row r="92" ht="19.35" customHeight="1">
      <c r="A92" s="95" t="n"/>
      <c r="B92" s="108" t="n"/>
      <c r="C92" s="87" t="inlineStr">
        <is>
          <t>Всего по позиции</t>
        </is>
      </c>
      <c r="D92" s="271" t="n"/>
      <c r="E92" s="272" t="n"/>
      <c r="F92" s="99" t="n"/>
      <c r="G92" s="106" t="n"/>
      <c r="H92" s="106" t="n"/>
      <c r="I92" s="113" t="n"/>
      <c r="J92" s="113" t="n"/>
      <c r="K92" s="113" t="n"/>
      <c r="L92" s="115" t="n">
        <v>156.35</v>
      </c>
      <c r="M92" s="113" t="n"/>
      <c r="N92" s="93" t="n"/>
    </row>
    <row r="93" ht="55.35" customHeight="1">
      <c r="A93" s="87" t="inlineStr">
        <is>
          <t>7</t>
        </is>
      </c>
      <c r="B93" s="90" t="inlineStr">
        <is>
          <t>ФЕР01-02-099-11</t>
        </is>
      </c>
      <c r="C93" s="91" t="inlineStr">
        <is>
          <t>Валка деревьев твердых пород и лиственницы с корня, диаметр стволов: до 32 см</t>
        </is>
      </c>
      <c r="D93" s="271" t="n"/>
      <c r="E93" s="272" t="n"/>
      <c r="F93" s="92" t="inlineStr">
        <is>
          <t>100 шт</t>
        </is>
      </c>
      <c r="G93" s="93" t="n">
        <v>0.05</v>
      </c>
      <c r="H93" s="94" t="n">
        <v>1</v>
      </c>
      <c r="I93" s="115" t="n">
        <v>0.05</v>
      </c>
      <c r="J93" s="93" t="n"/>
      <c r="K93" s="93" t="n"/>
      <c r="L93" s="93" t="n"/>
      <c r="M93" s="93" t="n"/>
      <c r="N93" s="93" t="n"/>
    </row>
    <row r="94" ht="19.35" customHeight="1">
      <c r="A94" s="95" t="n"/>
      <c r="B94" s="96" t="inlineStr">
        <is>
          <t>1</t>
        </is>
      </c>
      <c r="C94" s="97" t="inlineStr">
        <is>
          <t>ОТ</t>
        </is>
      </c>
      <c r="D94" s="271" t="n"/>
      <c r="E94" s="272" t="n"/>
      <c r="F94" s="98" t="n"/>
      <c r="G94" s="98" t="n"/>
      <c r="H94" s="98" t="n"/>
      <c r="I94" s="99" t="n"/>
      <c r="J94" s="100" t="n">
        <v>154.16</v>
      </c>
      <c r="K94" s="273" t="n">
        <v>1.2</v>
      </c>
      <c r="L94" s="100" t="n">
        <v>9.25</v>
      </c>
      <c r="M94" s="100" t="n">
        <v>71.26000000000001</v>
      </c>
      <c r="N94" s="100" t="n">
        <v>659.16</v>
      </c>
    </row>
    <row r="95" ht="19.35" customHeight="1">
      <c r="A95" s="95" t="n"/>
      <c r="B95" s="103" t="n"/>
      <c r="C95" s="97" t="inlineStr">
        <is>
          <t>ЗТ</t>
        </is>
      </c>
      <c r="D95" s="271" t="n"/>
      <c r="E95" s="272" t="n"/>
      <c r="F95" s="104" t="inlineStr">
        <is>
          <t>чел.-ч</t>
        </is>
      </c>
      <c r="G95" s="276" t="n">
        <v>16.4</v>
      </c>
      <c r="H95" s="273" t="n">
        <v>1.2</v>
      </c>
      <c r="I95" s="278" t="n">
        <v>0.984</v>
      </c>
      <c r="J95" s="99" t="n"/>
      <c r="K95" s="99" t="n"/>
      <c r="L95" s="99" t="n"/>
      <c r="M95" s="99" t="n"/>
      <c r="N95" s="99" t="n"/>
    </row>
    <row r="96" ht="19.35" customHeight="1">
      <c r="A96" s="95" t="n"/>
      <c r="B96" s="103" t="n"/>
      <c r="C96" s="97" t="inlineStr">
        <is>
          <t>Итого по расценке</t>
        </is>
      </c>
      <c r="D96" s="271" t="n"/>
      <c r="E96" s="272" t="n"/>
      <c r="F96" s="98" t="n"/>
      <c r="G96" s="106" t="n"/>
      <c r="H96" s="106" t="n"/>
      <c r="I96" s="99" t="n"/>
      <c r="J96" s="100" t="n">
        <v>154.16</v>
      </c>
      <c r="K96" s="99" t="n"/>
      <c r="L96" s="100" t="n">
        <v>9.25</v>
      </c>
      <c r="M96" s="99" t="n"/>
      <c r="N96" s="107" t="n"/>
    </row>
    <row r="97" ht="19.35" customHeight="1">
      <c r="A97" s="95" t="n"/>
      <c r="B97" s="108" t="n"/>
      <c r="C97" s="97" t="inlineStr">
        <is>
          <t>ФОТ</t>
        </is>
      </c>
      <c r="D97" s="271" t="n"/>
      <c r="E97" s="272" t="n"/>
      <c r="F97" s="98" t="n"/>
      <c r="G97" s="106" t="n"/>
      <c r="H97" s="106" t="n"/>
      <c r="I97" s="99" t="n"/>
      <c r="J97" s="99" t="n"/>
      <c r="K97" s="99" t="n"/>
      <c r="L97" s="100" t="n">
        <v>9.25</v>
      </c>
      <c r="M97" s="99" t="n"/>
      <c r="N97" s="100" t="n">
        <v>659.16</v>
      </c>
    </row>
    <row r="98" ht="42" customHeight="1">
      <c r="A98" s="95" t="n"/>
      <c r="B98" s="109" t="inlineStr">
        <is>
          <t>Пр/812-001.4-1</t>
        </is>
      </c>
      <c r="C98" s="97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4" t="inlineStr">
        <is>
          <t>%</t>
        </is>
      </c>
      <c r="G98" s="110" t="n">
        <v>89</v>
      </c>
      <c r="H98" s="111" t="n"/>
      <c r="I98" s="110" t="n">
        <v>89</v>
      </c>
      <c r="J98" s="99" t="n"/>
      <c r="K98" s="99" t="n"/>
      <c r="L98" s="100" t="n">
        <v>8.23</v>
      </c>
      <c r="M98" s="99" t="n"/>
      <c r="N98" s="152" t="n">
        <v>586.65</v>
      </c>
    </row>
    <row r="99" ht="42" customHeight="1">
      <c r="A99" s="95" t="n"/>
      <c r="B99" s="109" t="inlineStr">
        <is>
          <t>Пр/774-001.4</t>
        </is>
      </c>
      <c r="C99" s="97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4" t="inlineStr">
        <is>
          <t>%</t>
        </is>
      </c>
      <c r="G99" s="110" t="n">
        <v>41</v>
      </c>
      <c r="H99" s="111" t="n"/>
      <c r="I99" s="110" t="n">
        <v>41</v>
      </c>
      <c r="J99" s="99" t="n"/>
      <c r="K99" s="99" t="n"/>
      <c r="L99" s="100" t="n">
        <v>3.79</v>
      </c>
      <c r="M99" s="99" t="n"/>
      <c r="N99" s="100" t="n">
        <v>270.26</v>
      </c>
    </row>
    <row r="100" ht="19.35" customHeight="1">
      <c r="A100" s="95" t="n"/>
      <c r="B100" s="108" t="n"/>
      <c r="C100" s="87" t="inlineStr">
        <is>
          <t>Всего по позиции</t>
        </is>
      </c>
      <c r="D100" s="271" t="n"/>
      <c r="E100" s="272" t="n"/>
      <c r="F100" s="99" t="n"/>
      <c r="G100" s="106" t="n"/>
      <c r="H100" s="106" t="n"/>
      <c r="I100" s="113" t="n"/>
      <c r="J100" s="113" t="n"/>
      <c r="K100" s="113" t="n"/>
      <c r="L100" s="115" t="n">
        <v>21.27</v>
      </c>
      <c r="M100" s="113" t="n"/>
      <c r="N100" s="93" t="n"/>
    </row>
    <row r="101" ht="68.65000000000001" customHeight="1">
      <c r="A101" s="87" t="inlineStr">
        <is>
          <t>8</t>
        </is>
      </c>
      <c r="B101" s="90" t="inlineStr">
        <is>
          <t>ФЕР01-02-100-01</t>
        </is>
      </c>
      <c r="C101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1" t="n"/>
      <c r="E101" s="272" t="n"/>
      <c r="F101" s="92" t="inlineStr">
        <is>
          <t>100 шт</t>
        </is>
      </c>
      <c r="G101" s="93" t="n">
        <v>7.69</v>
      </c>
      <c r="H101" s="94" t="n">
        <v>1</v>
      </c>
      <c r="I101" s="115" t="n">
        <v>7.69</v>
      </c>
      <c r="J101" s="93" t="n"/>
      <c r="K101" s="93" t="n"/>
      <c r="L101" s="93" t="n"/>
      <c r="M101" s="93" t="n"/>
      <c r="N101" s="93" t="n"/>
    </row>
    <row r="102" ht="19.35" customHeight="1">
      <c r="A102" s="95" t="n"/>
      <c r="B102" s="96" t="inlineStr">
        <is>
          <t>1</t>
        </is>
      </c>
      <c r="C102" s="97" t="inlineStr">
        <is>
          <t>ОТ</t>
        </is>
      </c>
      <c r="D102" s="271" t="n"/>
      <c r="E102" s="272" t="n"/>
      <c r="F102" s="98" t="n"/>
      <c r="G102" s="98" t="n"/>
      <c r="H102" s="98" t="n"/>
      <c r="I102" s="99" t="n"/>
      <c r="J102" s="100" t="n">
        <v>115.44</v>
      </c>
      <c r="K102" s="273" t="n">
        <v>1.2</v>
      </c>
      <c r="L102" s="102" t="n">
        <v>1065.28</v>
      </c>
      <c r="M102" s="100" t="n">
        <v>71.26000000000001</v>
      </c>
      <c r="N102" s="102" t="n">
        <v>75911.85000000001</v>
      </c>
    </row>
    <row r="103" ht="19.35" customHeight="1">
      <c r="A103" s="95" t="n"/>
      <c r="B103" s="96" t="inlineStr">
        <is>
          <t>2</t>
        </is>
      </c>
      <c r="C103" s="97" t="inlineStr">
        <is>
          <t>ЭМ</t>
        </is>
      </c>
      <c r="D103" s="271" t="n"/>
      <c r="E103" s="272" t="n"/>
      <c r="F103" s="98" t="n"/>
      <c r="G103" s="98" t="n"/>
      <c r="H103" s="98" t="n"/>
      <c r="I103" s="99" t="n"/>
      <c r="J103" s="100" t="n">
        <v>655.4299999999999</v>
      </c>
      <c r="K103" s="273" t="n">
        <v>1.2</v>
      </c>
      <c r="L103" s="102" t="n">
        <v>6048.31</v>
      </c>
      <c r="M103" s="99" t="n"/>
      <c r="N103" s="99" t="n"/>
    </row>
    <row r="104" ht="19.35" customHeight="1">
      <c r="A104" s="95" t="n"/>
      <c r="B104" s="96" t="inlineStr">
        <is>
          <t>3</t>
        </is>
      </c>
      <c r="C104" s="97" t="inlineStr">
        <is>
          <t>в т.ч. ОТм</t>
        </is>
      </c>
      <c r="D104" s="271" t="n"/>
      <c r="E104" s="272" t="n"/>
      <c r="F104" s="98" t="n"/>
      <c r="G104" s="98" t="n"/>
      <c r="H104" s="98" t="n"/>
      <c r="I104" s="99" t="n"/>
      <c r="J104" s="100" t="n">
        <v>114.62</v>
      </c>
      <c r="K104" s="273" t="n">
        <v>1.2</v>
      </c>
      <c r="L104" s="102" t="n">
        <v>1057.71</v>
      </c>
      <c r="M104" s="100" t="n">
        <v>71.26000000000001</v>
      </c>
      <c r="N104" s="102" t="n">
        <v>75372.41</v>
      </c>
    </row>
    <row r="105" ht="19.35" customHeight="1">
      <c r="A105" s="95" t="n"/>
      <c r="B105" s="103" t="n"/>
      <c r="C105" s="97" t="inlineStr">
        <is>
          <t>ЗТ</t>
        </is>
      </c>
      <c r="D105" s="271" t="n"/>
      <c r="E105" s="272" t="n"/>
      <c r="F105" s="104" t="inlineStr">
        <is>
          <t>чел.-ч</t>
        </is>
      </c>
      <c r="G105" s="276" t="n">
        <v>14.8</v>
      </c>
      <c r="H105" s="273" t="n">
        <v>1.2</v>
      </c>
      <c r="I105" s="277" t="n">
        <v>136.5744</v>
      </c>
      <c r="J105" s="99" t="n"/>
      <c r="K105" s="99" t="n"/>
      <c r="L105" s="99" t="n"/>
      <c r="M105" s="99" t="n"/>
      <c r="N105" s="99" t="n"/>
    </row>
    <row r="106" ht="19.35" customHeight="1">
      <c r="A106" s="95" t="n"/>
      <c r="B106" s="103" t="n"/>
      <c r="C106" s="97" t="inlineStr">
        <is>
          <t>ЗТм</t>
        </is>
      </c>
      <c r="D106" s="271" t="n"/>
      <c r="E106" s="272" t="n"/>
      <c r="F106" s="104" t="inlineStr">
        <is>
          <t>чел.-ч</t>
        </is>
      </c>
      <c r="G106" s="100" t="n">
        <v>8.49</v>
      </c>
      <c r="H106" s="273" t="n">
        <v>1.2</v>
      </c>
      <c r="I106" s="275" t="n">
        <v>78.34572</v>
      </c>
      <c r="J106" s="99" t="n"/>
      <c r="K106" s="99" t="n"/>
      <c r="L106" s="99" t="n"/>
      <c r="M106" s="99" t="n"/>
      <c r="N106" s="99" t="n"/>
    </row>
    <row r="107" ht="19.35" customHeight="1">
      <c r="A107" s="95" t="n"/>
      <c r="B107" s="103" t="n"/>
      <c r="C107" s="97" t="inlineStr">
        <is>
          <t>Итого по расценке</t>
        </is>
      </c>
      <c r="D107" s="271" t="n"/>
      <c r="E107" s="272" t="n"/>
      <c r="F107" s="98" t="n"/>
      <c r="G107" s="106" t="n"/>
      <c r="H107" s="106" t="n"/>
      <c r="I107" s="99" t="n"/>
      <c r="J107" s="100" t="n">
        <v>770.87</v>
      </c>
      <c r="K107" s="99" t="n"/>
      <c r="L107" s="102" t="n">
        <v>7113.59</v>
      </c>
      <c r="M107" s="99" t="n"/>
      <c r="N107" s="107" t="n"/>
    </row>
    <row r="108" ht="19.35" customHeight="1">
      <c r="A108" s="95" t="n"/>
      <c r="B108" s="108" t="n"/>
      <c r="C108" s="97" t="inlineStr">
        <is>
          <t>ФОТ</t>
        </is>
      </c>
      <c r="D108" s="271" t="n"/>
      <c r="E108" s="272" t="n"/>
      <c r="F108" s="98" t="n"/>
      <c r="G108" s="106" t="n"/>
      <c r="H108" s="106" t="n"/>
      <c r="I108" s="99" t="n"/>
      <c r="J108" s="99" t="n"/>
      <c r="K108" s="99" t="n"/>
      <c r="L108" s="102" t="n">
        <v>2122.99</v>
      </c>
      <c r="M108" s="99" t="n"/>
      <c r="N108" s="102" t="n">
        <v>151284.26</v>
      </c>
    </row>
    <row r="109" ht="42" customHeight="1">
      <c r="A109" s="95" t="n"/>
      <c r="B109" s="109" t="inlineStr">
        <is>
          <t>Пр/812-001.4-1</t>
        </is>
      </c>
      <c r="C109" s="97" t="inlineStr">
        <is>
          <t>НР Земляные работы по другим видам работ (подготовительным, сопутствующим, укрепительным)</t>
        </is>
      </c>
      <c r="D109" s="271" t="n"/>
      <c r="E109" s="272" t="n"/>
      <c r="F109" s="104" t="inlineStr">
        <is>
          <t>%</t>
        </is>
      </c>
      <c r="G109" s="110" t="n">
        <v>89</v>
      </c>
      <c r="H109" s="111" t="n"/>
      <c r="I109" s="110" t="n">
        <v>89</v>
      </c>
      <c r="J109" s="99" t="n"/>
      <c r="K109" s="99" t="n"/>
      <c r="L109" s="102" t="n">
        <v>1889.46</v>
      </c>
      <c r="M109" s="99" t="n"/>
      <c r="N109" s="112" t="n">
        <v>134642.99</v>
      </c>
    </row>
    <row r="110" ht="42" customHeight="1">
      <c r="A110" s="95" t="n"/>
      <c r="B110" s="109" t="inlineStr">
        <is>
          <t>Пр/774-001.4</t>
        </is>
      </c>
      <c r="C110" s="97" t="inlineStr">
        <is>
          <t>СП Земляные работы по другим видам работ (подготовительным, сопутствующим, укрепительным)</t>
        </is>
      </c>
      <c r="D110" s="271" t="n"/>
      <c r="E110" s="272" t="n"/>
      <c r="F110" s="104" t="inlineStr">
        <is>
          <t>%</t>
        </is>
      </c>
      <c r="G110" s="110" t="n">
        <v>41</v>
      </c>
      <c r="H110" s="111" t="n"/>
      <c r="I110" s="110" t="n">
        <v>41</v>
      </c>
      <c r="J110" s="99" t="n"/>
      <c r="K110" s="99" t="n"/>
      <c r="L110" s="100" t="n">
        <v>870.4299999999999</v>
      </c>
      <c r="M110" s="99" t="n"/>
      <c r="N110" s="102" t="n">
        <v>62026.55</v>
      </c>
    </row>
    <row r="111" ht="19.35" customHeight="1">
      <c r="A111" s="95" t="n"/>
      <c r="B111" s="108" t="n"/>
      <c r="C111" s="87" t="inlineStr">
        <is>
          <t>Всего по позиции</t>
        </is>
      </c>
      <c r="D111" s="271" t="n"/>
      <c r="E111" s="272" t="n"/>
      <c r="F111" s="99" t="n"/>
      <c r="G111" s="106" t="n"/>
      <c r="H111" s="106" t="n"/>
      <c r="I111" s="113" t="n"/>
      <c r="J111" s="113" t="n"/>
      <c r="K111" s="113" t="n"/>
      <c r="L111" s="114" t="n">
        <v>9873.48</v>
      </c>
      <c r="M111" s="113" t="n"/>
      <c r="N111" s="93" t="n"/>
    </row>
    <row r="112" ht="55.35" customHeight="1">
      <c r="A112" s="87" t="inlineStr">
        <is>
          <t>9</t>
        </is>
      </c>
      <c r="B112" s="90" t="inlineStr">
        <is>
          <t>ФЕР01-02-100-07</t>
        </is>
      </c>
      <c r="C112" s="91" t="inlineStr">
        <is>
          <t>При трелевке на каждые последующие 100 м добавлять: к расценке 01-02-100-01</t>
        </is>
      </c>
      <c r="D112" s="271" t="n"/>
      <c r="E112" s="272" t="n"/>
      <c r="F112" s="92" t="inlineStr">
        <is>
          <t>100 шт</t>
        </is>
      </c>
      <c r="G112" s="93" t="n">
        <v>7.69</v>
      </c>
      <c r="H112" s="94" t="n">
        <v>1</v>
      </c>
      <c r="I112" s="115" t="n">
        <v>7.69</v>
      </c>
      <c r="J112" s="93" t="n"/>
      <c r="K112" s="93" t="n"/>
      <c r="L112" s="93" t="n"/>
      <c r="M112" s="93" t="n"/>
      <c r="N112" s="93" t="n"/>
    </row>
    <row r="113" ht="19.35" customHeight="1">
      <c r="A113" s="95" t="n"/>
      <c r="B113" s="96" t="inlineStr">
        <is>
          <t>1</t>
        </is>
      </c>
      <c r="C113" s="97" t="inlineStr">
        <is>
          <t>ОТ</t>
        </is>
      </c>
      <c r="D113" s="271" t="n"/>
      <c r="E113" s="272" t="n"/>
      <c r="F113" s="98" t="n"/>
      <c r="G113" s="98" t="n"/>
      <c r="H113" s="98" t="n"/>
      <c r="I113" s="99" t="n"/>
      <c r="J113" s="100" t="n">
        <v>28.94</v>
      </c>
      <c r="K113" s="273" t="n">
        <v>1.2</v>
      </c>
      <c r="L113" s="100" t="n">
        <v>267.06</v>
      </c>
      <c r="M113" s="100" t="n">
        <v>71.26000000000001</v>
      </c>
      <c r="N113" s="102" t="n">
        <v>19030.7</v>
      </c>
    </row>
    <row r="114" ht="19.35" customHeight="1">
      <c r="A114" s="95" t="n"/>
      <c r="B114" s="96" t="inlineStr">
        <is>
          <t>2</t>
        </is>
      </c>
      <c r="C114" s="97" t="inlineStr">
        <is>
          <t>ЭМ</t>
        </is>
      </c>
      <c r="D114" s="271" t="n"/>
      <c r="E114" s="272" t="n"/>
      <c r="F114" s="98" t="n"/>
      <c r="G114" s="98" t="n"/>
      <c r="H114" s="98" t="n"/>
      <c r="I114" s="99" t="n"/>
      <c r="J114" s="100" t="n">
        <v>163.66</v>
      </c>
      <c r="K114" s="273" t="n">
        <v>1.2</v>
      </c>
      <c r="L114" s="102" t="n">
        <v>1510.25</v>
      </c>
      <c r="M114" s="99" t="n"/>
      <c r="N114" s="99" t="n"/>
    </row>
    <row r="115" ht="19.35" customHeight="1">
      <c r="A115" s="95" t="n"/>
      <c r="B115" s="96" t="inlineStr">
        <is>
          <t>3</t>
        </is>
      </c>
      <c r="C115" s="97" t="inlineStr">
        <is>
          <t>в т.ч. ОТм</t>
        </is>
      </c>
      <c r="D115" s="271" t="n"/>
      <c r="E115" s="272" t="n"/>
      <c r="F115" s="98" t="n"/>
      <c r="G115" s="98" t="n"/>
      <c r="H115" s="98" t="n"/>
      <c r="I115" s="99" t="n"/>
      <c r="J115" s="100" t="n">
        <v>28.62</v>
      </c>
      <c r="K115" s="273" t="n">
        <v>1.2</v>
      </c>
      <c r="L115" s="100" t="n">
        <v>264.11</v>
      </c>
      <c r="M115" s="100" t="n">
        <v>71.26000000000001</v>
      </c>
      <c r="N115" s="102" t="n">
        <v>18820.48</v>
      </c>
    </row>
    <row r="116" ht="19.35" customHeight="1">
      <c r="A116" s="95" t="n"/>
      <c r="B116" s="103" t="n"/>
      <c r="C116" s="97" t="inlineStr">
        <is>
          <t>ЗТ</t>
        </is>
      </c>
      <c r="D116" s="271" t="n"/>
      <c r="E116" s="272" t="n"/>
      <c r="F116" s="104" t="inlineStr">
        <is>
          <t>чел.-ч</t>
        </is>
      </c>
      <c r="G116" s="100" t="n">
        <v>3.71</v>
      </c>
      <c r="H116" s="273" t="n">
        <v>1.2</v>
      </c>
      <c r="I116" s="275" t="n">
        <v>34.23588</v>
      </c>
      <c r="J116" s="99" t="n"/>
      <c r="K116" s="99" t="n"/>
      <c r="L116" s="99" t="n"/>
      <c r="M116" s="99" t="n"/>
      <c r="N116" s="99" t="n"/>
    </row>
    <row r="117" ht="19.35" customHeight="1">
      <c r="A117" s="95" t="n"/>
      <c r="B117" s="103" t="n"/>
      <c r="C117" s="97" t="inlineStr">
        <is>
          <t>ЗТм</t>
        </is>
      </c>
      <c r="D117" s="271" t="n"/>
      <c r="E117" s="272" t="n"/>
      <c r="F117" s="104" t="inlineStr">
        <is>
          <t>чел.-ч</t>
        </is>
      </c>
      <c r="G117" s="100" t="n">
        <v>2.12</v>
      </c>
      <c r="H117" s="273" t="n">
        <v>1.2</v>
      </c>
      <c r="I117" s="275" t="n">
        <v>19.56336</v>
      </c>
      <c r="J117" s="99" t="n"/>
      <c r="K117" s="99" t="n"/>
      <c r="L117" s="99" t="n"/>
      <c r="M117" s="99" t="n"/>
      <c r="N117" s="99" t="n"/>
    </row>
    <row r="118" ht="19.35" customHeight="1">
      <c r="A118" s="95" t="n"/>
      <c r="B118" s="103" t="n"/>
      <c r="C118" s="97" t="inlineStr">
        <is>
          <t>Итого по расценке</t>
        </is>
      </c>
      <c r="D118" s="271" t="n"/>
      <c r="E118" s="272" t="n"/>
      <c r="F118" s="98" t="n"/>
      <c r="G118" s="106" t="n"/>
      <c r="H118" s="106" t="n"/>
      <c r="I118" s="99" t="n"/>
      <c r="J118" s="100" t="n">
        <v>192.6</v>
      </c>
      <c r="K118" s="99" t="n"/>
      <c r="L118" s="102" t="n">
        <v>1777.31</v>
      </c>
      <c r="M118" s="99" t="n"/>
      <c r="N118" s="107" t="n"/>
    </row>
    <row r="119" ht="19.35" customHeight="1">
      <c r="A119" s="95" t="n"/>
      <c r="B119" s="108" t="n"/>
      <c r="C119" s="97" t="inlineStr">
        <is>
          <t>ФОТ</t>
        </is>
      </c>
      <c r="D119" s="271" t="n"/>
      <c r="E119" s="272" t="n"/>
      <c r="F119" s="98" t="n"/>
      <c r="G119" s="106" t="n"/>
      <c r="H119" s="106" t="n"/>
      <c r="I119" s="99" t="n"/>
      <c r="J119" s="99" t="n"/>
      <c r="K119" s="99" t="n"/>
      <c r="L119" s="100" t="n">
        <v>531.17</v>
      </c>
      <c r="M119" s="99" t="n"/>
      <c r="N119" s="102" t="n">
        <v>37851.18</v>
      </c>
    </row>
    <row r="120" ht="42" customHeight="1">
      <c r="A120" s="95" t="n"/>
      <c r="B120" s="109" t="inlineStr">
        <is>
          <t>Пр/812-001.4-1</t>
        </is>
      </c>
      <c r="C120" s="97" t="inlineStr">
        <is>
          <t>НР Земляные работы по другим видам работ (подготовительным, сопутствующим, укрепительным)</t>
        </is>
      </c>
      <c r="D120" s="271" t="n"/>
      <c r="E120" s="272" t="n"/>
      <c r="F120" s="104" t="inlineStr">
        <is>
          <t>%</t>
        </is>
      </c>
      <c r="G120" s="110" t="n">
        <v>89</v>
      </c>
      <c r="H120" s="111" t="n"/>
      <c r="I120" s="110" t="n">
        <v>89</v>
      </c>
      <c r="J120" s="99" t="n"/>
      <c r="K120" s="99" t="n"/>
      <c r="L120" s="100" t="n">
        <v>472.74</v>
      </c>
      <c r="M120" s="99" t="n"/>
      <c r="N120" s="112" t="n">
        <v>33687.55</v>
      </c>
    </row>
    <row r="121" ht="42" customHeight="1">
      <c r="A121" s="95" t="n"/>
      <c r="B121" s="109" t="inlineStr">
        <is>
          <t>Пр/774-001.4</t>
        </is>
      </c>
      <c r="C121" s="97" t="inlineStr">
        <is>
          <t>СП Земляные работы по другим видам работ (подготовительным, сопутствующим, укрепительным)</t>
        </is>
      </c>
      <c r="D121" s="271" t="n"/>
      <c r="E121" s="272" t="n"/>
      <c r="F121" s="104" t="inlineStr">
        <is>
          <t>%</t>
        </is>
      </c>
      <c r="G121" s="110" t="n">
        <v>41</v>
      </c>
      <c r="H121" s="111" t="n"/>
      <c r="I121" s="110" t="n">
        <v>41</v>
      </c>
      <c r="J121" s="99" t="n"/>
      <c r="K121" s="99" t="n"/>
      <c r="L121" s="100" t="n">
        <v>217.78</v>
      </c>
      <c r="M121" s="99" t="n"/>
      <c r="N121" s="102" t="n">
        <v>15518.98</v>
      </c>
    </row>
    <row r="122" ht="19.35" customHeight="1">
      <c r="A122" s="95" t="n"/>
      <c r="B122" s="108" t="n"/>
      <c r="C122" s="87" t="inlineStr">
        <is>
          <t>Всего по позиции</t>
        </is>
      </c>
      <c r="D122" s="271" t="n"/>
      <c r="E122" s="272" t="n"/>
      <c r="F122" s="99" t="n"/>
      <c r="G122" s="106" t="n"/>
      <c r="H122" s="106" t="n"/>
      <c r="I122" s="113" t="n"/>
      <c r="J122" s="113" t="n"/>
      <c r="K122" s="113" t="n"/>
      <c r="L122" s="114" t="n">
        <v>2467.83</v>
      </c>
      <c r="M122" s="113" t="n"/>
      <c r="N122" s="93" t="n"/>
    </row>
    <row r="123" ht="68.65000000000001" customHeight="1">
      <c r="A123" s="87" t="inlineStr">
        <is>
          <t>10</t>
        </is>
      </c>
      <c r="B123" s="90" t="inlineStr">
        <is>
          <t>ФЕР01-02-100-02</t>
        </is>
      </c>
      <c r="C123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1" t="n"/>
      <c r="E123" s="272" t="n"/>
      <c r="F123" s="92" t="inlineStr">
        <is>
          <t>100 шт</t>
        </is>
      </c>
      <c r="G123" s="93" t="n">
        <v>3.54</v>
      </c>
      <c r="H123" s="94" t="n">
        <v>1</v>
      </c>
      <c r="I123" s="115" t="n">
        <v>3.54</v>
      </c>
      <c r="J123" s="93" t="n"/>
      <c r="K123" s="93" t="n"/>
      <c r="L123" s="93" t="n"/>
      <c r="M123" s="93" t="n"/>
      <c r="N123" s="93" t="n"/>
    </row>
    <row r="124" ht="19.35" customHeight="1">
      <c r="A124" s="95" t="n"/>
      <c r="B124" s="96" t="inlineStr">
        <is>
          <t>1</t>
        </is>
      </c>
      <c r="C124" s="97" t="inlineStr">
        <is>
          <t>ОТ</t>
        </is>
      </c>
      <c r="D124" s="271" t="n"/>
      <c r="E124" s="272" t="n"/>
      <c r="F124" s="98" t="n"/>
      <c r="G124" s="98" t="n"/>
      <c r="H124" s="98" t="n"/>
      <c r="I124" s="99" t="n"/>
      <c r="J124" s="100" t="n">
        <v>201.24</v>
      </c>
      <c r="K124" s="273" t="n">
        <v>1.2</v>
      </c>
      <c r="L124" s="100" t="n">
        <v>854.87</v>
      </c>
      <c r="M124" s="100" t="n">
        <v>71.26000000000001</v>
      </c>
      <c r="N124" s="102" t="n">
        <v>60918.04</v>
      </c>
    </row>
    <row r="125" ht="19.35" customHeight="1">
      <c r="A125" s="95" t="n"/>
      <c r="B125" s="96" t="inlineStr">
        <is>
          <t>2</t>
        </is>
      </c>
      <c r="C125" s="97" t="inlineStr">
        <is>
          <t>ЭМ</t>
        </is>
      </c>
      <c r="D125" s="271" t="n"/>
      <c r="E125" s="272" t="n"/>
      <c r="F125" s="98" t="n"/>
      <c r="G125" s="98" t="n"/>
      <c r="H125" s="98" t="n"/>
      <c r="I125" s="99" t="n"/>
      <c r="J125" s="102" t="n">
        <v>1142.56</v>
      </c>
      <c r="K125" s="273" t="n">
        <v>1.2</v>
      </c>
      <c r="L125" s="102" t="n">
        <v>4853.59</v>
      </c>
      <c r="M125" s="99" t="n"/>
      <c r="N125" s="99" t="n"/>
    </row>
    <row r="126" ht="19.35" customHeight="1">
      <c r="A126" s="95" t="n"/>
      <c r="B126" s="96" t="inlineStr">
        <is>
          <t>3</t>
        </is>
      </c>
      <c r="C126" s="97" t="inlineStr">
        <is>
          <t>в т.ч. ОТм</t>
        </is>
      </c>
      <c r="D126" s="271" t="n"/>
      <c r="E126" s="272" t="n"/>
      <c r="F126" s="98" t="n"/>
      <c r="G126" s="98" t="n"/>
      <c r="H126" s="98" t="n"/>
      <c r="I126" s="99" t="n"/>
      <c r="J126" s="100" t="n">
        <v>199.8</v>
      </c>
      <c r="K126" s="273" t="n">
        <v>1.2</v>
      </c>
      <c r="L126" s="100" t="n">
        <v>848.75</v>
      </c>
      <c r="M126" s="100" t="n">
        <v>71.26000000000001</v>
      </c>
      <c r="N126" s="102" t="n">
        <v>60481.93</v>
      </c>
    </row>
    <row r="127" ht="19.35" customHeight="1">
      <c r="A127" s="95" t="n"/>
      <c r="B127" s="103" t="n"/>
      <c r="C127" s="97" t="inlineStr">
        <is>
          <t>ЗТ</t>
        </is>
      </c>
      <c r="D127" s="271" t="n"/>
      <c r="E127" s="272" t="n"/>
      <c r="F127" s="104" t="inlineStr">
        <is>
          <t>чел.-ч</t>
        </is>
      </c>
      <c r="G127" s="276" t="n">
        <v>25.8</v>
      </c>
      <c r="H127" s="273" t="n">
        <v>1.2</v>
      </c>
      <c r="I127" s="277" t="n">
        <v>109.5984</v>
      </c>
      <c r="J127" s="99" t="n"/>
      <c r="K127" s="99" t="n"/>
      <c r="L127" s="99" t="n"/>
      <c r="M127" s="99" t="n"/>
      <c r="N127" s="99" t="n"/>
    </row>
    <row r="128" ht="19.35" customHeight="1">
      <c r="A128" s="95" t="n"/>
      <c r="B128" s="103" t="n"/>
      <c r="C128" s="97" t="inlineStr">
        <is>
          <t>ЗТм</t>
        </is>
      </c>
      <c r="D128" s="271" t="n"/>
      <c r="E128" s="272" t="n"/>
      <c r="F128" s="104" t="inlineStr">
        <is>
          <t>чел.-ч</t>
        </is>
      </c>
      <c r="G128" s="276" t="n">
        <v>14.8</v>
      </c>
      <c r="H128" s="273" t="n">
        <v>1.2</v>
      </c>
      <c r="I128" s="277" t="n">
        <v>62.8704</v>
      </c>
      <c r="J128" s="99" t="n"/>
      <c r="K128" s="99" t="n"/>
      <c r="L128" s="99" t="n"/>
      <c r="M128" s="99" t="n"/>
      <c r="N128" s="99" t="n"/>
    </row>
    <row r="129" ht="19.35" customHeight="1">
      <c r="A129" s="95" t="n"/>
      <c r="B129" s="103" t="n"/>
      <c r="C129" s="97" t="inlineStr">
        <is>
          <t>Итого по расценке</t>
        </is>
      </c>
      <c r="D129" s="271" t="n"/>
      <c r="E129" s="272" t="n"/>
      <c r="F129" s="98" t="n"/>
      <c r="G129" s="106" t="n"/>
      <c r="H129" s="106" t="n"/>
      <c r="I129" s="99" t="n"/>
      <c r="J129" s="102" t="n">
        <v>1343.8</v>
      </c>
      <c r="K129" s="99" t="n"/>
      <c r="L129" s="102" t="n">
        <v>5708.46</v>
      </c>
      <c r="M129" s="99" t="n"/>
      <c r="N129" s="107" t="n"/>
    </row>
    <row r="130" ht="19.35" customHeight="1">
      <c r="A130" s="95" t="n"/>
      <c r="B130" s="108" t="n"/>
      <c r="C130" s="97" t="inlineStr">
        <is>
          <t>ФОТ</t>
        </is>
      </c>
      <c r="D130" s="271" t="n"/>
      <c r="E130" s="272" t="n"/>
      <c r="F130" s="98" t="n"/>
      <c r="G130" s="106" t="n"/>
      <c r="H130" s="106" t="n"/>
      <c r="I130" s="99" t="n"/>
      <c r="J130" s="99" t="n"/>
      <c r="K130" s="99" t="n"/>
      <c r="L130" s="102" t="n">
        <v>1703.62</v>
      </c>
      <c r="M130" s="99" t="n"/>
      <c r="N130" s="102" t="n">
        <v>121399.97</v>
      </c>
    </row>
    <row r="131" ht="42" customHeight="1">
      <c r="A131" s="95" t="n"/>
      <c r="B131" s="109" t="inlineStr">
        <is>
          <t>Пр/812-001.4-1</t>
        </is>
      </c>
      <c r="C131" s="97" t="inlineStr">
        <is>
          <t>НР Земляные работы по другим видам работ (подготовительным, сопутствующим, укрепительным)</t>
        </is>
      </c>
      <c r="D131" s="271" t="n"/>
      <c r="E131" s="272" t="n"/>
      <c r="F131" s="104" t="inlineStr">
        <is>
          <t>%</t>
        </is>
      </c>
      <c r="G131" s="110" t="n">
        <v>89</v>
      </c>
      <c r="H131" s="111" t="n"/>
      <c r="I131" s="110" t="n">
        <v>89</v>
      </c>
      <c r="J131" s="99" t="n"/>
      <c r="K131" s="99" t="n"/>
      <c r="L131" s="102" t="n">
        <v>1516.22</v>
      </c>
      <c r="M131" s="99" t="n"/>
      <c r="N131" s="112" t="n">
        <v>108045.97</v>
      </c>
    </row>
    <row r="132" ht="42" customHeight="1">
      <c r="A132" s="95" t="n"/>
      <c r="B132" s="109" t="inlineStr">
        <is>
          <t>Пр/774-001.4</t>
        </is>
      </c>
      <c r="C132" s="97" t="inlineStr">
        <is>
          <t>СП Земляные работы по другим видам работ (подготовительным, сопутствующим, укрепительным)</t>
        </is>
      </c>
      <c r="D132" s="271" t="n"/>
      <c r="E132" s="272" t="n"/>
      <c r="F132" s="104" t="inlineStr">
        <is>
          <t>%</t>
        </is>
      </c>
      <c r="G132" s="110" t="n">
        <v>41</v>
      </c>
      <c r="H132" s="111" t="n"/>
      <c r="I132" s="110" t="n">
        <v>41</v>
      </c>
      <c r="J132" s="99" t="n"/>
      <c r="K132" s="99" t="n"/>
      <c r="L132" s="100" t="n">
        <v>698.48</v>
      </c>
      <c r="M132" s="99" t="n"/>
      <c r="N132" s="102" t="n">
        <v>49773.99</v>
      </c>
    </row>
    <row r="133" ht="19.35" customHeight="1">
      <c r="A133" s="95" t="n"/>
      <c r="B133" s="108" t="n"/>
      <c r="C133" s="87" t="inlineStr">
        <is>
          <t>Всего по позиции</t>
        </is>
      </c>
      <c r="D133" s="271" t="n"/>
      <c r="E133" s="272" t="n"/>
      <c r="F133" s="99" t="n"/>
      <c r="G133" s="106" t="n"/>
      <c r="H133" s="106" t="n"/>
      <c r="I133" s="113" t="n"/>
      <c r="J133" s="113" t="n"/>
      <c r="K133" s="113" t="n"/>
      <c r="L133" s="114" t="n">
        <v>7923.16</v>
      </c>
      <c r="M133" s="113" t="n"/>
      <c r="N133" s="93" t="n"/>
    </row>
    <row r="134" ht="55.35" customHeight="1">
      <c r="A134" s="87" t="inlineStr">
        <is>
          <t>11</t>
        </is>
      </c>
      <c r="B134" s="90" t="inlineStr">
        <is>
          <t>ФЕР01-02-100-08</t>
        </is>
      </c>
      <c r="C134" s="91" t="inlineStr">
        <is>
          <t>При трелевке на каждые последующие 100 м добавлять: к расценке 01-02-100-02</t>
        </is>
      </c>
      <c r="D134" s="271" t="n"/>
      <c r="E134" s="272" t="n"/>
      <c r="F134" s="92" t="inlineStr">
        <is>
          <t>100 шт</t>
        </is>
      </c>
      <c r="G134" s="93" t="n">
        <v>3.54</v>
      </c>
      <c r="H134" s="94" t="n">
        <v>1</v>
      </c>
      <c r="I134" s="115" t="n">
        <v>3.54</v>
      </c>
      <c r="J134" s="93" t="n"/>
      <c r="K134" s="93" t="n"/>
      <c r="L134" s="93" t="n"/>
      <c r="M134" s="93" t="n"/>
      <c r="N134" s="93" t="n"/>
    </row>
    <row r="135" ht="19.35" customHeight="1">
      <c r="A135" s="95" t="n"/>
      <c r="B135" s="96" t="inlineStr">
        <is>
          <t>1</t>
        </is>
      </c>
      <c r="C135" s="97" t="inlineStr">
        <is>
          <t>ОТ</t>
        </is>
      </c>
      <c r="D135" s="271" t="n"/>
      <c r="E135" s="272" t="n"/>
      <c r="F135" s="98" t="n"/>
      <c r="G135" s="98" t="n"/>
      <c r="H135" s="98" t="n"/>
      <c r="I135" s="99" t="n"/>
      <c r="J135" s="100" t="n">
        <v>58.34</v>
      </c>
      <c r="K135" s="273" t="n">
        <v>1.2</v>
      </c>
      <c r="L135" s="100" t="n">
        <v>247.83</v>
      </c>
      <c r="M135" s="100" t="n">
        <v>71.26000000000001</v>
      </c>
      <c r="N135" s="102" t="n">
        <v>17660.37</v>
      </c>
    </row>
    <row r="136" ht="19.35" customHeight="1">
      <c r="A136" s="95" t="n"/>
      <c r="B136" s="96" t="inlineStr">
        <is>
          <t>2</t>
        </is>
      </c>
      <c r="C136" s="97" t="inlineStr">
        <is>
          <t>ЭМ</t>
        </is>
      </c>
      <c r="D136" s="271" t="n"/>
      <c r="E136" s="272" t="n"/>
      <c r="F136" s="98" t="n"/>
      <c r="G136" s="98" t="n"/>
      <c r="H136" s="98" t="n"/>
      <c r="I136" s="99" t="n"/>
      <c r="J136" s="100" t="n">
        <v>330.42</v>
      </c>
      <c r="K136" s="273" t="n">
        <v>1.2</v>
      </c>
      <c r="L136" s="102" t="n">
        <v>1403.62</v>
      </c>
      <c r="M136" s="99" t="n"/>
      <c r="N136" s="99" t="n"/>
    </row>
    <row r="137" ht="19.35" customHeight="1">
      <c r="A137" s="95" t="n"/>
      <c r="B137" s="96" t="inlineStr">
        <is>
          <t>3</t>
        </is>
      </c>
      <c r="C137" s="97" t="inlineStr">
        <is>
          <t>в т.ч. ОТм</t>
        </is>
      </c>
      <c r="D137" s="271" t="n"/>
      <c r="E137" s="272" t="n"/>
      <c r="F137" s="98" t="n"/>
      <c r="G137" s="98" t="n"/>
      <c r="H137" s="98" t="n"/>
      <c r="I137" s="99" t="n"/>
      <c r="J137" s="100" t="n">
        <v>57.78</v>
      </c>
      <c r="K137" s="273" t="n">
        <v>1.2</v>
      </c>
      <c r="L137" s="100" t="n">
        <v>245.45</v>
      </c>
      <c r="M137" s="100" t="n">
        <v>71.26000000000001</v>
      </c>
      <c r="N137" s="102" t="n">
        <v>17490.77</v>
      </c>
    </row>
    <row r="138" ht="19.35" customHeight="1">
      <c r="A138" s="95" t="n"/>
      <c r="B138" s="103" t="n"/>
      <c r="C138" s="97" t="inlineStr">
        <is>
          <t>ЗТ</t>
        </is>
      </c>
      <c r="D138" s="271" t="n"/>
      <c r="E138" s="272" t="n"/>
      <c r="F138" s="104" t="inlineStr">
        <is>
          <t>чел.-ч</t>
        </is>
      </c>
      <c r="G138" s="100" t="n">
        <v>7.48</v>
      </c>
      <c r="H138" s="273" t="n">
        <v>1.2</v>
      </c>
      <c r="I138" s="275" t="n">
        <v>31.77504</v>
      </c>
      <c r="J138" s="99" t="n"/>
      <c r="K138" s="99" t="n"/>
      <c r="L138" s="99" t="n"/>
      <c r="M138" s="99" t="n"/>
      <c r="N138" s="99" t="n"/>
    </row>
    <row r="139" ht="19.35" customHeight="1">
      <c r="A139" s="95" t="n"/>
      <c r="B139" s="103" t="n"/>
      <c r="C139" s="97" t="inlineStr">
        <is>
          <t>ЗТм</t>
        </is>
      </c>
      <c r="D139" s="271" t="n"/>
      <c r="E139" s="272" t="n"/>
      <c r="F139" s="104" t="inlineStr">
        <is>
          <t>чел.-ч</t>
        </is>
      </c>
      <c r="G139" s="100" t="n">
        <v>4.28</v>
      </c>
      <c r="H139" s="273" t="n">
        <v>1.2</v>
      </c>
      <c r="I139" s="275" t="n">
        <v>18.18144</v>
      </c>
      <c r="J139" s="99" t="n"/>
      <c r="K139" s="99" t="n"/>
      <c r="L139" s="99" t="n"/>
      <c r="M139" s="99" t="n"/>
      <c r="N139" s="99" t="n"/>
    </row>
    <row r="140" ht="19.35" customHeight="1">
      <c r="A140" s="95" t="n"/>
      <c r="B140" s="103" t="n"/>
      <c r="C140" s="97" t="inlineStr">
        <is>
          <t>Итого по расценке</t>
        </is>
      </c>
      <c r="D140" s="271" t="n"/>
      <c r="E140" s="272" t="n"/>
      <c r="F140" s="98" t="n"/>
      <c r="G140" s="106" t="n"/>
      <c r="H140" s="106" t="n"/>
      <c r="I140" s="99" t="n"/>
      <c r="J140" s="100" t="n">
        <v>388.76</v>
      </c>
      <c r="K140" s="99" t="n"/>
      <c r="L140" s="102" t="n">
        <v>1651.45</v>
      </c>
      <c r="M140" s="99" t="n"/>
      <c r="N140" s="107" t="n"/>
    </row>
    <row r="141" ht="19.35" customHeight="1">
      <c r="A141" s="95" t="n"/>
      <c r="B141" s="108" t="n"/>
      <c r="C141" s="97" t="inlineStr">
        <is>
          <t>ФОТ</t>
        </is>
      </c>
      <c r="D141" s="271" t="n"/>
      <c r="E141" s="272" t="n"/>
      <c r="F141" s="98" t="n"/>
      <c r="G141" s="106" t="n"/>
      <c r="H141" s="106" t="n"/>
      <c r="I141" s="99" t="n"/>
      <c r="J141" s="99" t="n"/>
      <c r="K141" s="99" t="n"/>
      <c r="L141" s="100" t="n">
        <v>493.28</v>
      </c>
      <c r="M141" s="99" t="n"/>
      <c r="N141" s="102" t="n">
        <v>35151.14</v>
      </c>
    </row>
    <row r="142" ht="42" customHeight="1">
      <c r="A142" s="95" t="n"/>
      <c r="B142" s="109" t="inlineStr">
        <is>
          <t>Пр/812-001.4-1</t>
        </is>
      </c>
      <c r="C142" s="97" t="inlineStr">
        <is>
          <t>НР Земляные работы по другим видам работ (подготовительным, сопутствующим, укрепительным)</t>
        </is>
      </c>
      <c r="D142" s="271" t="n"/>
      <c r="E142" s="272" t="n"/>
      <c r="F142" s="104" t="inlineStr">
        <is>
          <t>%</t>
        </is>
      </c>
      <c r="G142" s="110" t="n">
        <v>89</v>
      </c>
      <c r="H142" s="111" t="n"/>
      <c r="I142" s="110" t="n">
        <v>89</v>
      </c>
      <c r="J142" s="99" t="n"/>
      <c r="K142" s="99" t="n"/>
      <c r="L142" s="100" t="n">
        <v>439.02</v>
      </c>
      <c r="M142" s="99" t="n"/>
      <c r="N142" s="112" t="n">
        <v>31284.51</v>
      </c>
    </row>
    <row r="143" ht="42" customHeight="1">
      <c r="A143" s="95" t="n"/>
      <c r="B143" s="109" t="inlineStr">
        <is>
          <t>Пр/774-001.4</t>
        </is>
      </c>
      <c r="C143" s="97" t="inlineStr">
        <is>
          <t>СП Земляные работы по другим видам работ (подготовительным, сопутствующим, укрепительным)</t>
        </is>
      </c>
      <c r="D143" s="271" t="n"/>
      <c r="E143" s="272" t="n"/>
      <c r="F143" s="104" t="inlineStr">
        <is>
          <t>%</t>
        </is>
      </c>
      <c r="G143" s="110" t="n">
        <v>41</v>
      </c>
      <c r="H143" s="111" t="n"/>
      <c r="I143" s="110" t="n">
        <v>41</v>
      </c>
      <c r="J143" s="99" t="n"/>
      <c r="K143" s="99" t="n"/>
      <c r="L143" s="100" t="n">
        <v>202.24</v>
      </c>
      <c r="M143" s="99" t="n"/>
      <c r="N143" s="102" t="n">
        <v>14411.97</v>
      </c>
    </row>
    <row r="144" ht="19.35" customHeight="1">
      <c r="A144" s="95" t="n"/>
      <c r="B144" s="108" t="n"/>
      <c r="C144" s="87" t="inlineStr">
        <is>
          <t>Всего по позиции</t>
        </is>
      </c>
      <c r="D144" s="271" t="n"/>
      <c r="E144" s="272" t="n"/>
      <c r="F144" s="99" t="n"/>
      <c r="G144" s="106" t="n"/>
      <c r="H144" s="106" t="n"/>
      <c r="I144" s="113" t="n"/>
      <c r="J144" s="113" t="n"/>
      <c r="K144" s="113" t="n"/>
      <c r="L144" s="114" t="n">
        <v>2292.71</v>
      </c>
      <c r="M144" s="113" t="n"/>
      <c r="N144" s="93" t="n"/>
    </row>
    <row r="145" ht="68.65000000000001" customHeight="1">
      <c r="A145" s="87" t="inlineStr">
        <is>
          <t>12</t>
        </is>
      </c>
      <c r="B145" s="90" t="inlineStr">
        <is>
          <t>ФЕР01-02-100-03</t>
        </is>
      </c>
      <c r="C145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1" t="n"/>
      <c r="E145" s="272" t="n"/>
      <c r="F145" s="92" t="inlineStr">
        <is>
          <t>100 шт</t>
        </is>
      </c>
      <c r="G145" s="93" t="n">
        <v>0.61</v>
      </c>
      <c r="H145" s="94" t="n">
        <v>1</v>
      </c>
      <c r="I145" s="115" t="n">
        <v>0.61</v>
      </c>
      <c r="J145" s="93" t="n"/>
      <c r="K145" s="93" t="n"/>
      <c r="L145" s="93" t="n"/>
      <c r="M145" s="93" t="n"/>
      <c r="N145" s="93" t="n"/>
    </row>
    <row r="146" ht="19.35" customHeight="1">
      <c r="A146" s="95" t="n"/>
      <c r="B146" s="96" t="inlineStr">
        <is>
          <t>1</t>
        </is>
      </c>
      <c r="C146" s="97" t="inlineStr">
        <is>
          <t>ОТ</t>
        </is>
      </c>
      <c r="D146" s="271" t="n"/>
      <c r="E146" s="272" t="n"/>
      <c r="F146" s="98" t="n"/>
      <c r="G146" s="98" t="n"/>
      <c r="H146" s="98" t="n"/>
      <c r="I146" s="99" t="n"/>
      <c r="J146" s="100" t="n">
        <v>326.82</v>
      </c>
      <c r="K146" s="273" t="n">
        <v>1.2</v>
      </c>
      <c r="L146" s="100" t="n">
        <v>239.23</v>
      </c>
      <c r="M146" s="100" t="n">
        <v>71.26000000000001</v>
      </c>
      <c r="N146" s="102" t="n">
        <v>17047.53</v>
      </c>
    </row>
    <row r="147" ht="19.35" customHeight="1">
      <c r="A147" s="95" t="n"/>
      <c r="B147" s="96" t="inlineStr">
        <is>
          <t>2</t>
        </is>
      </c>
      <c r="C147" s="97" t="inlineStr">
        <is>
          <t>ЭМ</t>
        </is>
      </c>
      <c r="D147" s="271" t="n"/>
      <c r="E147" s="272" t="n"/>
      <c r="F147" s="98" t="n"/>
      <c r="G147" s="98" t="n"/>
      <c r="H147" s="98" t="n"/>
      <c r="I147" s="99" t="n"/>
      <c r="J147" s="102" t="n">
        <v>1852.8</v>
      </c>
      <c r="K147" s="273" t="n">
        <v>1.2</v>
      </c>
      <c r="L147" s="102" t="n">
        <v>1356.25</v>
      </c>
      <c r="M147" s="99" t="n"/>
      <c r="N147" s="99" t="n"/>
    </row>
    <row r="148" ht="19.35" customHeight="1">
      <c r="A148" s="95" t="n"/>
      <c r="B148" s="96" t="inlineStr">
        <is>
          <t>3</t>
        </is>
      </c>
      <c r="C148" s="97" t="inlineStr">
        <is>
          <t>в т.ч. ОТм</t>
        </is>
      </c>
      <c r="D148" s="271" t="n"/>
      <c r="E148" s="272" t="n"/>
      <c r="F148" s="98" t="n"/>
      <c r="G148" s="98" t="n"/>
      <c r="H148" s="98" t="n"/>
      <c r="I148" s="99" t="n"/>
      <c r="J148" s="100" t="n">
        <v>324</v>
      </c>
      <c r="K148" s="273" t="n">
        <v>1.2</v>
      </c>
      <c r="L148" s="100" t="n">
        <v>237.17</v>
      </c>
      <c r="M148" s="100" t="n">
        <v>71.26000000000001</v>
      </c>
      <c r="N148" s="102" t="n">
        <v>16900.73</v>
      </c>
    </row>
    <row r="149" ht="19.35" customHeight="1">
      <c r="A149" s="95" t="n"/>
      <c r="B149" s="103" t="n"/>
      <c r="C149" s="97" t="inlineStr">
        <is>
          <t>ЗТ</t>
        </is>
      </c>
      <c r="D149" s="271" t="n"/>
      <c r="E149" s="272" t="n"/>
      <c r="F149" s="104" t="inlineStr">
        <is>
          <t>чел.-ч</t>
        </is>
      </c>
      <c r="G149" s="276" t="n">
        <v>41.9</v>
      </c>
      <c r="H149" s="273" t="n">
        <v>1.2</v>
      </c>
      <c r="I149" s="277" t="n">
        <v>30.6708</v>
      </c>
      <c r="J149" s="99" t="n"/>
      <c r="K149" s="99" t="n"/>
      <c r="L149" s="99" t="n"/>
      <c r="M149" s="99" t="n"/>
      <c r="N149" s="99" t="n"/>
    </row>
    <row r="150" ht="19.35" customHeight="1">
      <c r="A150" s="95" t="n"/>
      <c r="B150" s="103" t="n"/>
      <c r="C150" s="97" t="inlineStr">
        <is>
          <t>ЗТм</t>
        </is>
      </c>
      <c r="D150" s="271" t="n"/>
      <c r="E150" s="272" t="n"/>
      <c r="F150" s="104" t="inlineStr">
        <is>
          <t>чел.-ч</t>
        </is>
      </c>
      <c r="G150" s="119" t="n">
        <v>24</v>
      </c>
      <c r="H150" s="273" t="n">
        <v>1.2</v>
      </c>
      <c r="I150" s="278" t="n">
        <v>17.568</v>
      </c>
      <c r="J150" s="99" t="n"/>
      <c r="K150" s="99" t="n"/>
      <c r="L150" s="99" t="n"/>
      <c r="M150" s="99" t="n"/>
      <c r="N150" s="99" t="n"/>
    </row>
    <row r="151" ht="19.35" customHeight="1">
      <c r="A151" s="95" t="n"/>
      <c r="B151" s="103" t="n"/>
      <c r="C151" s="97" t="inlineStr">
        <is>
          <t>Итого по расценке</t>
        </is>
      </c>
      <c r="D151" s="271" t="n"/>
      <c r="E151" s="272" t="n"/>
      <c r="F151" s="98" t="n"/>
      <c r="G151" s="106" t="n"/>
      <c r="H151" s="106" t="n"/>
      <c r="I151" s="99" t="n"/>
      <c r="J151" s="102" t="n">
        <v>2179.62</v>
      </c>
      <c r="K151" s="99" t="n"/>
      <c r="L151" s="102" t="n">
        <v>1595.48</v>
      </c>
      <c r="M151" s="99" t="n"/>
      <c r="N151" s="107" t="n"/>
    </row>
    <row r="152" ht="19.35" customHeight="1">
      <c r="A152" s="95" t="n"/>
      <c r="B152" s="108" t="n"/>
      <c r="C152" s="97" t="inlineStr">
        <is>
          <t>ФОТ</t>
        </is>
      </c>
      <c r="D152" s="271" t="n"/>
      <c r="E152" s="272" t="n"/>
      <c r="F152" s="98" t="n"/>
      <c r="G152" s="106" t="n"/>
      <c r="H152" s="106" t="n"/>
      <c r="I152" s="99" t="n"/>
      <c r="J152" s="99" t="n"/>
      <c r="K152" s="99" t="n"/>
      <c r="L152" s="100" t="n">
        <v>476.4</v>
      </c>
      <c r="M152" s="99" t="n"/>
      <c r="N152" s="102" t="n">
        <v>33948.26</v>
      </c>
    </row>
    <row r="153" ht="42" customHeight="1">
      <c r="A153" s="95" t="n"/>
      <c r="B153" s="109" t="inlineStr">
        <is>
          <t>Пр/812-001.4-1</t>
        </is>
      </c>
      <c r="C153" s="97" t="inlineStr">
        <is>
          <t>НР Земляные работы по другим видам работ (подготовительным, сопутствующим, укрепительным)</t>
        </is>
      </c>
      <c r="D153" s="271" t="n"/>
      <c r="E153" s="272" t="n"/>
      <c r="F153" s="104" t="inlineStr">
        <is>
          <t>%</t>
        </is>
      </c>
      <c r="G153" s="110" t="n">
        <v>89</v>
      </c>
      <c r="H153" s="111" t="n"/>
      <c r="I153" s="110" t="n">
        <v>89</v>
      </c>
      <c r="J153" s="99" t="n"/>
      <c r="K153" s="99" t="n"/>
      <c r="L153" s="100" t="n">
        <v>424</v>
      </c>
      <c r="M153" s="99" t="n"/>
      <c r="N153" s="112" t="n">
        <v>30213.95</v>
      </c>
    </row>
    <row r="154" ht="42" customHeight="1">
      <c r="A154" s="95" t="n"/>
      <c r="B154" s="109" t="inlineStr">
        <is>
          <t>Пр/774-001.4</t>
        </is>
      </c>
      <c r="C154" s="97" t="inlineStr">
        <is>
          <t>СП Земляные работы по другим видам работ (подготовительным, сопутствующим, укрепительным)</t>
        </is>
      </c>
      <c r="D154" s="271" t="n"/>
      <c r="E154" s="272" t="n"/>
      <c r="F154" s="104" t="inlineStr">
        <is>
          <t>%</t>
        </is>
      </c>
      <c r="G154" s="110" t="n">
        <v>41</v>
      </c>
      <c r="H154" s="111" t="n"/>
      <c r="I154" s="110" t="n">
        <v>41</v>
      </c>
      <c r="J154" s="99" t="n"/>
      <c r="K154" s="99" t="n"/>
      <c r="L154" s="100" t="n">
        <v>195.32</v>
      </c>
      <c r="M154" s="99" t="n"/>
      <c r="N154" s="102" t="n">
        <v>13918.79</v>
      </c>
    </row>
    <row r="155" ht="19.35" customHeight="1">
      <c r="A155" s="95" t="n"/>
      <c r="B155" s="108" t="n"/>
      <c r="C155" s="87" t="inlineStr">
        <is>
          <t>Всего по позиции</t>
        </is>
      </c>
      <c r="D155" s="271" t="n"/>
      <c r="E155" s="272" t="n"/>
      <c r="F155" s="99" t="n"/>
      <c r="G155" s="106" t="n"/>
      <c r="H155" s="106" t="n"/>
      <c r="I155" s="113" t="n"/>
      <c r="J155" s="113" t="n"/>
      <c r="K155" s="113" t="n"/>
      <c r="L155" s="114" t="n">
        <v>2214.8</v>
      </c>
      <c r="M155" s="113" t="n"/>
      <c r="N155" s="93" t="n"/>
    </row>
    <row r="156" ht="55.35" customHeight="1">
      <c r="A156" s="87" t="inlineStr">
        <is>
          <t>13</t>
        </is>
      </c>
      <c r="B156" s="90" t="inlineStr">
        <is>
          <t>ФЕР01-02-100-09</t>
        </is>
      </c>
      <c r="C156" s="91" t="inlineStr">
        <is>
          <t>При трелевке на каждые последующие 100 м добавлять: к расценке 01-02-100-03</t>
        </is>
      </c>
      <c r="D156" s="271" t="n"/>
      <c r="E156" s="272" t="n"/>
      <c r="F156" s="92" t="inlineStr">
        <is>
          <t>100 шт</t>
        </is>
      </c>
      <c r="G156" s="93" t="n">
        <v>0.61</v>
      </c>
      <c r="H156" s="94" t="n">
        <v>1</v>
      </c>
      <c r="I156" s="115" t="n">
        <v>0.61</v>
      </c>
      <c r="J156" s="93" t="n"/>
      <c r="K156" s="93" t="n"/>
      <c r="L156" s="93" t="n"/>
      <c r="M156" s="93" t="n"/>
      <c r="N156" s="93" t="n"/>
    </row>
    <row r="157" ht="19.35" customHeight="1">
      <c r="A157" s="95" t="n"/>
      <c r="B157" s="96" t="inlineStr">
        <is>
          <t>1</t>
        </is>
      </c>
      <c r="C157" s="97" t="inlineStr">
        <is>
          <t>ОТ</t>
        </is>
      </c>
      <c r="D157" s="271" t="n"/>
      <c r="E157" s="272" t="n"/>
      <c r="F157" s="98" t="n"/>
      <c r="G157" s="98" t="n"/>
      <c r="H157" s="98" t="n"/>
      <c r="I157" s="99" t="n"/>
      <c r="J157" s="100" t="n">
        <v>93.59999999999999</v>
      </c>
      <c r="K157" s="273" t="n">
        <v>1.2</v>
      </c>
      <c r="L157" s="100" t="n">
        <v>68.52</v>
      </c>
      <c r="M157" s="100" t="n">
        <v>71.26000000000001</v>
      </c>
      <c r="N157" s="102" t="n">
        <v>4882.74</v>
      </c>
    </row>
    <row r="158" ht="19.35" customHeight="1">
      <c r="A158" s="95" t="n"/>
      <c r="B158" s="96" t="inlineStr">
        <is>
          <t>2</t>
        </is>
      </c>
      <c r="C158" s="97" t="inlineStr">
        <is>
          <t>ЭМ</t>
        </is>
      </c>
      <c r="D158" s="271" t="n"/>
      <c r="E158" s="272" t="n"/>
      <c r="F158" s="98" t="n"/>
      <c r="G158" s="98" t="n"/>
      <c r="H158" s="98" t="n"/>
      <c r="I158" s="99" t="n"/>
      <c r="J158" s="100" t="n">
        <v>531.14</v>
      </c>
      <c r="K158" s="273" t="n">
        <v>1.2</v>
      </c>
      <c r="L158" s="100" t="n">
        <v>388.79</v>
      </c>
      <c r="M158" s="99" t="n"/>
      <c r="N158" s="99" t="n"/>
    </row>
    <row r="159" ht="19.35" customHeight="1">
      <c r="A159" s="95" t="n"/>
      <c r="B159" s="96" t="inlineStr">
        <is>
          <t>3</t>
        </is>
      </c>
      <c r="C159" s="97" t="inlineStr">
        <is>
          <t>в т.ч. ОТм</t>
        </is>
      </c>
      <c r="D159" s="271" t="n"/>
      <c r="E159" s="272" t="n"/>
      <c r="F159" s="98" t="n"/>
      <c r="G159" s="98" t="n"/>
      <c r="H159" s="98" t="n"/>
      <c r="I159" s="99" t="n"/>
      <c r="J159" s="100" t="n">
        <v>92.88</v>
      </c>
      <c r="K159" s="273" t="n">
        <v>1.2</v>
      </c>
      <c r="L159" s="100" t="n">
        <v>67.98999999999999</v>
      </c>
      <c r="M159" s="100" t="n">
        <v>71.26000000000001</v>
      </c>
      <c r="N159" s="102" t="n">
        <v>4844.97</v>
      </c>
    </row>
    <row r="160" ht="19.35" customHeight="1">
      <c r="A160" s="95" t="n"/>
      <c r="B160" s="103" t="n"/>
      <c r="C160" s="97" t="inlineStr">
        <is>
          <t>ЗТ</t>
        </is>
      </c>
      <c r="D160" s="271" t="n"/>
      <c r="E160" s="272" t="n"/>
      <c r="F160" s="104" t="inlineStr">
        <is>
          <t>чел.-ч</t>
        </is>
      </c>
      <c r="G160" s="119" t="n">
        <v>12</v>
      </c>
      <c r="H160" s="273" t="n">
        <v>1.2</v>
      </c>
      <c r="I160" s="278" t="n">
        <v>8.784000000000001</v>
      </c>
      <c r="J160" s="99" t="n"/>
      <c r="K160" s="99" t="n"/>
      <c r="L160" s="99" t="n"/>
      <c r="M160" s="99" t="n"/>
      <c r="N160" s="99" t="n"/>
    </row>
    <row r="161" ht="19.35" customHeight="1">
      <c r="A161" s="95" t="n"/>
      <c r="B161" s="103" t="n"/>
      <c r="C161" s="97" t="inlineStr">
        <is>
          <t>ЗТм</t>
        </is>
      </c>
      <c r="D161" s="271" t="n"/>
      <c r="E161" s="272" t="n"/>
      <c r="F161" s="104" t="inlineStr">
        <is>
          <t>чел.-ч</t>
        </is>
      </c>
      <c r="G161" s="100" t="n">
        <v>6.88</v>
      </c>
      <c r="H161" s="273" t="n">
        <v>1.2</v>
      </c>
      <c r="I161" s="275" t="n">
        <v>5.03616</v>
      </c>
      <c r="J161" s="99" t="n"/>
      <c r="K161" s="99" t="n"/>
      <c r="L161" s="99" t="n"/>
      <c r="M161" s="99" t="n"/>
      <c r="N161" s="99" t="n"/>
    </row>
    <row r="162" ht="19.35" customHeight="1">
      <c r="A162" s="95" t="n"/>
      <c r="B162" s="103" t="n"/>
      <c r="C162" s="97" t="inlineStr">
        <is>
          <t>Итого по расценке</t>
        </is>
      </c>
      <c r="D162" s="271" t="n"/>
      <c r="E162" s="272" t="n"/>
      <c r="F162" s="98" t="n"/>
      <c r="G162" s="106" t="n"/>
      <c r="H162" s="106" t="n"/>
      <c r="I162" s="99" t="n"/>
      <c r="J162" s="100" t="n">
        <v>624.74</v>
      </c>
      <c r="K162" s="99" t="n"/>
      <c r="L162" s="100" t="n">
        <v>457.31</v>
      </c>
      <c r="M162" s="99" t="n"/>
      <c r="N162" s="107" t="n"/>
    </row>
    <row r="163" ht="19.35" customHeight="1">
      <c r="A163" s="95" t="n"/>
      <c r="B163" s="108" t="n"/>
      <c r="C163" s="97" t="inlineStr">
        <is>
          <t>ФОТ</t>
        </is>
      </c>
      <c r="D163" s="271" t="n"/>
      <c r="E163" s="272" t="n"/>
      <c r="F163" s="98" t="n"/>
      <c r="G163" s="106" t="n"/>
      <c r="H163" s="106" t="n"/>
      <c r="I163" s="99" t="n"/>
      <c r="J163" s="99" t="n"/>
      <c r="K163" s="99" t="n"/>
      <c r="L163" s="100" t="n">
        <v>136.51</v>
      </c>
      <c r="M163" s="99" t="n"/>
      <c r="N163" s="102" t="n">
        <v>9727.709999999999</v>
      </c>
    </row>
    <row r="164" ht="42" customHeight="1">
      <c r="A164" s="95" t="n"/>
      <c r="B164" s="109" t="inlineStr">
        <is>
          <t>Пр/812-001.4-1</t>
        </is>
      </c>
      <c r="C164" s="97" t="inlineStr">
        <is>
          <t>НР Земляные работы по другим видам работ (подготовительным, сопутствующим, укрепительным)</t>
        </is>
      </c>
      <c r="D164" s="271" t="n"/>
      <c r="E164" s="272" t="n"/>
      <c r="F164" s="104" t="inlineStr">
        <is>
          <t>%</t>
        </is>
      </c>
      <c r="G164" s="110" t="n">
        <v>89</v>
      </c>
      <c r="H164" s="111" t="n"/>
      <c r="I164" s="110" t="n">
        <v>89</v>
      </c>
      <c r="J164" s="99" t="n"/>
      <c r="K164" s="99" t="n"/>
      <c r="L164" s="100" t="n">
        <v>121.49</v>
      </c>
      <c r="M164" s="99" t="n"/>
      <c r="N164" s="112" t="n">
        <v>8657.66</v>
      </c>
    </row>
    <row r="165" ht="42" customHeight="1">
      <c r="A165" s="95" t="n"/>
      <c r="B165" s="109" t="inlineStr">
        <is>
          <t>Пр/774-001.4</t>
        </is>
      </c>
      <c r="C165" s="97" t="inlineStr">
        <is>
          <t>СП Земляные работы по другим видам работ (подготовительным, сопутствующим, укрепительным)</t>
        </is>
      </c>
      <c r="D165" s="271" t="n"/>
      <c r="E165" s="272" t="n"/>
      <c r="F165" s="104" t="inlineStr">
        <is>
          <t>%</t>
        </is>
      </c>
      <c r="G165" s="110" t="n">
        <v>41</v>
      </c>
      <c r="H165" s="111" t="n"/>
      <c r="I165" s="110" t="n">
        <v>41</v>
      </c>
      <c r="J165" s="99" t="n"/>
      <c r="K165" s="99" t="n"/>
      <c r="L165" s="100" t="n">
        <v>55.97</v>
      </c>
      <c r="M165" s="99" t="n"/>
      <c r="N165" s="102" t="n">
        <v>3988.36</v>
      </c>
    </row>
    <row r="166" ht="19.35" customHeight="1">
      <c r="A166" s="95" t="n"/>
      <c r="B166" s="108" t="n"/>
      <c r="C166" s="87" t="inlineStr">
        <is>
          <t>Всего по позиции</t>
        </is>
      </c>
      <c r="D166" s="271" t="n"/>
      <c r="E166" s="272" t="n"/>
      <c r="F166" s="99" t="n"/>
      <c r="G166" s="106" t="n"/>
      <c r="H166" s="106" t="n"/>
      <c r="I166" s="113" t="n"/>
      <c r="J166" s="113" t="n"/>
      <c r="K166" s="113" t="n"/>
      <c r="L166" s="115" t="n">
        <v>634.77</v>
      </c>
      <c r="M166" s="113" t="n"/>
      <c r="N166" s="93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62484.52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34424.37</v>
      </c>
      <c r="M168" s="129" t="n"/>
      <c r="N168" s="128" t="n">
        <v>1670216.27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18863.56</v>
      </c>
      <c r="M170" s="129" t="n"/>
      <c r="N170" s="128" t="n">
        <v>1344217.3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15560.81</v>
      </c>
      <c r="M171" s="129" t="n"/>
      <c r="N171" s="128" t="n">
        <v>325998.97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15560.81</v>
      </c>
      <c r="M173" s="129" t="n"/>
      <c r="N173" s="128" t="n">
        <v>325998.97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2721.18</v>
      </c>
      <c r="M175" s="129" t="n"/>
      <c r="N175" s="128" t="n">
        <v>193911.29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21584.74</v>
      </c>
      <c r="M176" s="129" t="n"/>
      <c r="N176" s="128" t="n">
        <v>1538128.59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19210.41</v>
      </c>
      <c r="M177" s="129" t="n"/>
      <c r="N177" s="128" t="n">
        <v>1368934.42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8849.74</v>
      </c>
      <c r="M178" s="129" t="n"/>
      <c r="N178" s="128" t="n">
        <v>630632.73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62484.52</v>
      </c>
      <c r="M179" s="134" t="n"/>
      <c r="N179" s="123" t="n">
        <v>3669783.42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2230.86024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201.56508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62484.52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62484.52</v>
      </c>
      <c r="M185" s="129" t="n"/>
      <c r="N185" s="128" t="n">
        <v>3669783.42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34424.37</v>
      </c>
      <c r="M187" s="129" t="n"/>
      <c r="N187" s="128" t="n">
        <v>1670216.27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18863.56</v>
      </c>
      <c r="M189" s="129" t="n"/>
      <c r="N189" s="128" t="n">
        <v>1344217.3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15560.81</v>
      </c>
      <c r="M190" s="129" t="n"/>
      <c r="N190" s="128" t="n">
        <v>325998.97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15560.81</v>
      </c>
      <c r="M191" s="129" t="n"/>
      <c r="N191" s="128" t="n">
        <v>325998.97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2721.18</v>
      </c>
      <c r="M192" s="129" t="n"/>
      <c r="N192" s="128" t="n">
        <v>193911.29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21584.74</v>
      </c>
      <c r="M193" s="129" t="n"/>
      <c r="N193" s="128" t="n">
        <v>1538128.59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19210.41</v>
      </c>
      <c r="M194" s="129" t="n"/>
      <c r="N194" s="128" t="n">
        <v>1368934.42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8849.74</v>
      </c>
      <c r="M195" s="129" t="n"/>
      <c r="N195" s="128" t="n">
        <v>630632.73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62484.52</v>
      </c>
      <c r="M196" s="124" t="n"/>
      <c r="N196" s="123" t="n">
        <v>3669783.42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34424.37</v>
      </c>
      <c r="M197" s="129" t="n"/>
      <c r="N197" s="128" t="n">
        <v>1670216.27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18863.56</v>
      </c>
      <c r="M199" s="129" t="n"/>
      <c r="N199" s="128" t="n">
        <v>1344217.3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15560.81</v>
      </c>
      <c r="M200" s="129" t="n"/>
      <c r="N200" s="128" t="n">
        <v>325998.97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15560.81</v>
      </c>
      <c r="M201" s="129" t="n"/>
      <c r="N201" s="128" t="n">
        <v>325998.97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2721.18</v>
      </c>
      <c r="M202" s="129" t="n"/>
      <c r="N202" s="128" t="n">
        <v>193911.29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21584.74</v>
      </c>
      <c r="M203" s="129" t="n"/>
      <c r="N203" s="128" t="n">
        <v>1538128.59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19210.41</v>
      </c>
      <c r="M204" s="129" t="n"/>
      <c r="N204" s="128" t="n">
        <v>1368934.42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8849.74</v>
      </c>
      <c r="M205" s="129" t="n"/>
      <c r="N205" s="128" t="n">
        <v>630632.73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2230.86024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201.56508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4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02-30-12</t>
        </is>
      </c>
    </row>
    <row r="25" ht="19.35" customHeight="1">
      <c r="A25" s="55" t="inlineStr">
        <is>
          <t>30 ВЛ 220 Амурская-Благовещенская №2.  Благовещенский р-он Натальинский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158.14</v>
      </c>
      <c r="M31" s="64" t="n">
        <v>2.22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363.73</v>
      </c>
      <c r="E32" s="71" t="inlineStr">
        <is>
          <t>(</t>
        </is>
      </c>
      <c r="F32" s="70" t="n">
        <v>5.1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264.83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363.73</v>
      </c>
      <c r="E34" s="71" t="inlineStr">
        <is>
          <t>(</t>
        </is>
      </c>
      <c r="F34" s="77" t="n">
        <v>5.1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182-183,184-188,190-198,199-218,232-233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6.61</v>
      </c>
      <c r="H44" s="94" t="n">
        <v>1</v>
      </c>
      <c r="I44" s="115" t="n">
        <v>6.61</v>
      </c>
      <c r="J44" s="93" t="n"/>
      <c r="K44" s="93" t="n"/>
      <c r="L44" s="93" t="n"/>
      <c r="M44" s="93" t="n"/>
      <c r="N44" s="93" t="n"/>
    </row>
    <row r="45" ht="24.6" customHeight="1">
      <c r="A45" s="95" t="n"/>
      <c r="B45" s="96" t="inlineStr">
        <is>
          <t>Прил.1.12 п.3.213</t>
        </is>
      </c>
      <c r="C45" s="97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5" t="n"/>
      <c r="B46" s="96" t="inlineStr">
        <is>
          <t>1</t>
        </is>
      </c>
      <c r="C46" s="97" t="inlineStr">
        <is>
          <t>ОТ</t>
        </is>
      </c>
      <c r="D46" s="271" t="n"/>
      <c r="E46" s="272" t="n"/>
      <c r="F46" s="98" t="n"/>
      <c r="G46" s="98" t="n"/>
      <c r="H46" s="98" t="n"/>
      <c r="I46" s="99" t="n"/>
      <c r="J46" s="100" t="n">
        <v>112.29</v>
      </c>
      <c r="K46" s="148" t="n">
        <v>0.96</v>
      </c>
      <c r="L46" s="100" t="n">
        <v>712.55</v>
      </c>
      <c r="M46" s="100" t="n">
        <v>71.26000000000001</v>
      </c>
      <c r="N46" s="102" t="n">
        <v>50776.31</v>
      </c>
    </row>
    <row r="47" ht="19.35" customHeight="1">
      <c r="A47" s="95" t="n"/>
      <c r="B47" s="103" t="n"/>
      <c r="C47" s="97" t="inlineStr">
        <is>
          <t>ЗТ</t>
        </is>
      </c>
      <c r="D47" s="271" t="n"/>
      <c r="E47" s="272" t="n"/>
      <c r="F47" s="104" t="inlineStr">
        <is>
          <t>чел.-ч</t>
        </is>
      </c>
      <c r="G47" s="276" t="n">
        <v>13.4</v>
      </c>
      <c r="H47" s="148" t="n">
        <v>0.96</v>
      </c>
      <c r="I47" s="275" t="n">
        <v>85.03104</v>
      </c>
      <c r="J47" s="99" t="n"/>
      <c r="K47" s="99" t="n"/>
      <c r="L47" s="99" t="n"/>
      <c r="M47" s="99" t="n"/>
      <c r="N47" s="99" t="n"/>
    </row>
    <row r="48" ht="19.35" customHeight="1">
      <c r="A48" s="95" t="n"/>
      <c r="B48" s="103" t="n"/>
      <c r="C48" s="97" t="inlineStr">
        <is>
          <t>Итого по расценке</t>
        </is>
      </c>
      <c r="D48" s="271" t="n"/>
      <c r="E48" s="272" t="n"/>
      <c r="F48" s="98" t="n"/>
      <c r="G48" s="106" t="n"/>
      <c r="H48" s="106" t="n"/>
      <c r="I48" s="99" t="n"/>
      <c r="J48" s="100" t="n">
        <v>112.29</v>
      </c>
      <c r="K48" s="99" t="n"/>
      <c r="L48" s="100" t="n">
        <v>712.55</v>
      </c>
      <c r="M48" s="99" t="n"/>
      <c r="N48" s="107" t="n"/>
    </row>
    <row r="49" ht="19.35" customHeight="1">
      <c r="A49" s="95" t="n"/>
      <c r="B49" s="108" t="n"/>
      <c r="C49" s="97" t="inlineStr">
        <is>
          <t>ФОТ</t>
        </is>
      </c>
      <c r="D49" s="271" t="n"/>
      <c r="E49" s="272" t="n"/>
      <c r="F49" s="98" t="n"/>
      <c r="G49" s="106" t="n"/>
      <c r="H49" s="106" t="n"/>
      <c r="I49" s="99" t="n"/>
      <c r="J49" s="99" t="n"/>
      <c r="K49" s="99" t="n"/>
      <c r="L49" s="100" t="n">
        <v>712.55</v>
      </c>
      <c r="M49" s="99" t="n"/>
      <c r="N49" s="102" t="n">
        <v>50776.31</v>
      </c>
    </row>
    <row r="50" ht="42" customHeight="1">
      <c r="A50" s="95" t="n"/>
      <c r="B50" s="109" t="inlineStr">
        <is>
          <t>Пр/812-001.4-1</t>
        </is>
      </c>
      <c r="C50" s="97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89</v>
      </c>
      <c r="H50" s="111" t="n"/>
      <c r="I50" s="110" t="n">
        <v>89</v>
      </c>
      <c r="J50" s="99" t="n"/>
      <c r="K50" s="99" t="n"/>
      <c r="L50" s="100" t="n">
        <v>634.17</v>
      </c>
      <c r="M50" s="99" t="n"/>
      <c r="N50" s="112" t="n">
        <v>45190.92</v>
      </c>
    </row>
    <row r="51" ht="42" customHeight="1">
      <c r="A51" s="95" t="n"/>
      <c r="B51" s="109" t="inlineStr">
        <is>
          <t>Пр/774-001.4</t>
        </is>
      </c>
      <c r="C51" s="97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4" t="inlineStr">
        <is>
          <t>%</t>
        </is>
      </c>
      <c r="G51" s="110" t="n">
        <v>41</v>
      </c>
      <c r="H51" s="111" t="n"/>
      <c r="I51" s="110" t="n">
        <v>41</v>
      </c>
      <c r="J51" s="99" t="n"/>
      <c r="K51" s="99" t="n"/>
      <c r="L51" s="100" t="n">
        <v>292.15</v>
      </c>
      <c r="M51" s="99" t="n"/>
      <c r="N51" s="102" t="n">
        <v>20818.29</v>
      </c>
    </row>
    <row r="52" ht="19.35" customHeight="1">
      <c r="A52" s="95" t="n"/>
      <c r="B52" s="108" t="n"/>
      <c r="C52" s="87" t="inlineStr">
        <is>
          <t>Всего по позиции</t>
        </is>
      </c>
      <c r="D52" s="271" t="n"/>
      <c r="E52" s="272" t="n"/>
      <c r="F52" s="99" t="n"/>
      <c r="G52" s="106" t="n"/>
      <c r="H52" s="106" t="n"/>
      <c r="I52" s="113" t="n"/>
      <c r="J52" s="113" t="n"/>
      <c r="K52" s="113" t="n"/>
      <c r="L52" s="114" t="n">
        <v>1638.87</v>
      </c>
      <c r="M52" s="113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3.05</v>
      </c>
      <c r="H53" s="94" t="n">
        <v>1</v>
      </c>
      <c r="I53" s="115" t="n">
        <v>3.05</v>
      </c>
      <c r="J53" s="93" t="n"/>
      <c r="K53" s="93" t="n"/>
      <c r="L53" s="93" t="n"/>
      <c r="M53" s="93" t="n"/>
      <c r="N53" s="93" t="n"/>
    </row>
    <row r="54" ht="24.6" customHeight="1">
      <c r="A54" s="95" t="n"/>
      <c r="B54" s="96" t="inlineStr">
        <is>
          <t>Прил.1.12 п.3.213</t>
        </is>
      </c>
      <c r="C54" s="97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5" t="n"/>
      <c r="B55" s="96" t="inlineStr">
        <is>
          <t>1</t>
        </is>
      </c>
      <c r="C55" s="97" t="inlineStr">
        <is>
          <t>ОТ</t>
        </is>
      </c>
      <c r="D55" s="271" t="n"/>
      <c r="E55" s="272" t="n"/>
      <c r="F55" s="98" t="n"/>
      <c r="G55" s="98" t="n"/>
      <c r="H55" s="98" t="n"/>
      <c r="I55" s="99" t="n"/>
      <c r="J55" s="100" t="n">
        <v>323.47</v>
      </c>
      <c r="K55" s="148" t="n">
        <v>0.96</v>
      </c>
      <c r="L55" s="100" t="n">
        <v>947.12</v>
      </c>
      <c r="M55" s="100" t="n">
        <v>71.26000000000001</v>
      </c>
      <c r="N55" s="102" t="n">
        <v>67491.77</v>
      </c>
    </row>
    <row r="56" ht="19.35" customHeight="1">
      <c r="A56" s="95" t="n"/>
      <c r="B56" s="103" t="n"/>
      <c r="C56" s="97" t="inlineStr">
        <is>
          <t>ЗТ</t>
        </is>
      </c>
      <c r="D56" s="271" t="n"/>
      <c r="E56" s="272" t="n"/>
      <c r="F56" s="104" t="inlineStr">
        <is>
          <t>чел.-ч</t>
        </is>
      </c>
      <c r="G56" s="276" t="n">
        <v>38.6</v>
      </c>
      <c r="H56" s="148" t="n">
        <v>0.96</v>
      </c>
      <c r="I56" s="277" t="n">
        <v>113.0208</v>
      </c>
      <c r="J56" s="99" t="n"/>
      <c r="K56" s="99" t="n"/>
      <c r="L56" s="99" t="n"/>
      <c r="M56" s="99" t="n"/>
      <c r="N56" s="99" t="n"/>
    </row>
    <row r="57" ht="19.35" customHeight="1">
      <c r="A57" s="95" t="n"/>
      <c r="B57" s="103" t="n"/>
      <c r="C57" s="97" t="inlineStr">
        <is>
          <t>Итого по расценке</t>
        </is>
      </c>
      <c r="D57" s="271" t="n"/>
      <c r="E57" s="272" t="n"/>
      <c r="F57" s="98" t="n"/>
      <c r="G57" s="106" t="n"/>
      <c r="H57" s="106" t="n"/>
      <c r="I57" s="99" t="n"/>
      <c r="J57" s="100" t="n">
        <v>323.47</v>
      </c>
      <c r="K57" s="99" t="n"/>
      <c r="L57" s="100" t="n">
        <v>947.12</v>
      </c>
      <c r="M57" s="99" t="n"/>
      <c r="N57" s="107" t="n"/>
    </row>
    <row r="58" ht="19.35" customHeight="1">
      <c r="A58" s="95" t="n"/>
      <c r="B58" s="108" t="n"/>
      <c r="C58" s="97" t="inlineStr">
        <is>
          <t>ФОТ</t>
        </is>
      </c>
      <c r="D58" s="271" t="n"/>
      <c r="E58" s="272" t="n"/>
      <c r="F58" s="98" t="n"/>
      <c r="G58" s="106" t="n"/>
      <c r="H58" s="106" t="n"/>
      <c r="I58" s="99" t="n"/>
      <c r="J58" s="99" t="n"/>
      <c r="K58" s="99" t="n"/>
      <c r="L58" s="100" t="n">
        <v>947.12</v>
      </c>
      <c r="M58" s="99" t="n"/>
      <c r="N58" s="102" t="n">
        <v>67491.77</v>
      </c>
    </row>
    <row r="59" ht="42" customHeight="1">
      <c r="A59" s="95" t="n"/>
      <c r="B59" s="109" t="inlineStr">
        <is>
          <t>Пр/812-001.4-1</t>
        </is>
      </c>
      <c r="C59" s="97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89</v>
      </c>
      <c r="H59" s="111" t="n"/>
      <c r="I59" s="110" t="n">
        <v>89</v>
      </c>
      <c r="J59" s="99" t="n"/>
      <c r="K59" s="99" t="n"/>
      <c r="L59" s="100" t="n">
        <v>842.9400000000001</v>
      </c>
      <c r="M59" s="99" t="n"/>
      <c r="N59" s="112" t="n">
        <v>60067.68</v>
      </c>
    </row>
    <row r="60" ht="42" customHeight="1">
      <c r="A60" s="95" t="n"/>
      <c r="B60" s="109" t="inlineStr">
        <is>
          <t>Пр/774-001.4</t>
        </is>
      </c>
      <c r="C60" s="97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4" t="inlineStr">
        <is>
          <t>%</t>
        </is>
      </c>
      <c r="G60" s="110" t="n">
        <v>41</v>
      </c>
      <c r="H60" s="111" t="n"/>
      <c r="I60" s="110" t="n">
        <v>41</v>
      </c>
      <c r="J60" s="99" t="n"/>
      <c r="K60" s="99" t="n"/>
      <c r="L60" s="100" t="n">
        <v>388.32</v>
      </c>
      <c r="M60" s="99" t="n"/>
      <c r="N60" s="102" t="n">
        <v>27671.63</v>
      </c>
    </row>
    <row r="61" ht="19.35" customHeight="1">
      <c r="A61" s="95" t="n"/>
      <c r="B61" s="108" t="n"/>
      <c r="C61" s="87" t="inlineStr">
        <is>
          <t>Всего по позиции</t>
        </is>
      </c>
      <c r="D61" s="271" t="n"/>
      <c r="E61" s="272" t="n"/>
      <c r="F61" s="99" t="n"/>
      <c r="G61" s="106" t="n"/>
      <c r="H61" s="106" t="n"/>
      <c r="I61" s="113" t="n"/>
      <c r="J61" s="113" t="n"/>
      <c r="K61" s="113" t="n"/>
      <c r="L61" s="114" t="n">
        <v>2178.38</v>
      </c>
      <c r="M61" s="113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0.5600000000000001</v>
      </c>
      <c r="H62" s="94" t="n">
        <v>1</v>
      </c>
      <c r="I62" s="115" t="n">
        <v>0.5600000000000001</v>
      </c>
      <c r="J62" s="93" t="n"/>
      <c r="K62" s="93" t="n"/>
      <c r="L62" s="93" t="n"/>
      <c r="M62" s="93" t="n"/>
      <c r="N62" s="93" t="n"/>
    </row>
    <row r="63" ht="24.6" customHeight="1">
      <c r="A63" s="95" t="n"/>
      <c r="B63" s="96" t="inlineStr">
        <is>
          <t>Прил.1.12 п.3.213</t>
        </is>
      </c>
      <c r="C63" s="97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5" t="n"/>
      <c r="B64" s="96" t="inlineStr">
        <is>
          <t>1</t>
        </is>
      </c>
      <c r="C64" s="97" t="inlineStr">
        <is>
          <t>ОТ</t>
        </is>
      </c>
      <c r="D64" s="271" t="n"/>
      <c r="E64" s="272" t="n"/>
      <c r="F64" s="98" t="n"/>
      <c r="G64" s="98" t="n"/>
      <c r="H64" s="98" t="n"/>
      <c r="I64" s="99" t="n"/>
      <c r="J64" s="100" t="n">
        <v>406.43</v>
      </c>
      <c r="K64" s="148" t="n">
        <v>0.96</v>
      </c>
      <c r="L64" s="100" t="n">
        <v>218.5</v>
      </c>
      <c r="M64" s="100" t="n">
        <v>71.26000000000001</v>
      </c>
      <c r="N64" s="102" t="n">
        <v>15570.31</v>
      </c>
    </row>
    <row r="65" ht="19.35" customHeight="1">
      <c r="A65" s="95" t="n"/>
      <c r="B65" s="103" t="n"/>
      <c r="C65" s="97" t="inlineStr">
        <is>
          <t>ЗТ</t>
        </is>
      </c>
      <c r="D65" s="271" t="n"/>
      <c r="E65" s="272" t="n"/>
      <c r="F65" s="104" t="inlineStr">
        <is>
          <t>чел.-ч</t>
        </is>
      </c>
      <c r="G65" s="276" t="n">
        <v>48.5</v>
      </c>
      <c r="H65" s="148" t="n">
        <v>0.96</v>
      </c>
      <c r="I65" s="277" t="n">
        <v>26.0736</v>
      </c>
      <c r="J65" s="99" t="n"/>
      <c r="K65" s="99" t="n"/>
      <c r="L65" s="99" t="n"/>
      <c r="M65" s="99" t="n"/>
      <c r="N65" s="99" t="n"/>
    </row>
    <row r="66" ht="19.35" customHeight="1">
      <c r="A66" s="95" t="n"/>
      <c r="B66" s="103" t="n"/>
      <c r="C66" s="97" t="inlineStr">
        <is>
          <t>Итого по расценке</t>
        </is>
      </c>
      <c r="D66" s="271" t="n"/>
      <c r="E66" s="272" t="n"/>
      <c r="F66" s="98" t="n"/>
      <c r="G66" s="106" t="n"/>
      <c r="H66" s="106" t="n"/>
      <c r="I66" s="99" t="n"/>
      <c r="J66" s="100" t="n">
        <v>406.43</v>
      </c>
      <c r="K66" s="99" t="n"/>
      <c r="L66" s="100" t="n">
        <v>218.5</v>
      </c>
      <c r="M66" s="99" t="n"/>
      <c r="N66" s="107" t="n"/>
    </row>
    <row r="67" ht="19.35" customHeight="1">
      <c r="A67" s="95" t="n"/>
      <c r="B67" s="108" t="n"/>
      <c r="C67" s="97" t="inlineStr">
        <is>
          <t>ФОТ</t>
        </is>
      </c>
      <c r="D67" s="271" t="n"/>
      <c r="E67" s="272" t="n"/>
      <c r="F67" s="98" t="n"/>
      <c r="G67" s="106" t="n"/>
      <c r="H67" s="106" t="n"/>
      <c r="I67" s="99" t="n"/>
      <c r="J67" s="99" t="n"/>
      <c r="K67" s="99" t="n"/>
      <c r="L67" s="100" t="n">
        <v>218.5</v>
      </c>
      <c r="M67" s="99" t="n"/>
      <c r="N67" s="102" t="n">
        <v>15570.31</v>
      </c>
    </row>
    <row r="68" ht="42" customHeight="1">
      <c r="A68" s="95" t="n"/>
      <c r="B68" s="109" t="inlineStr">
        <is>
          <t>Пр/812-001.4-1</t>
        </is>
      </c>
      <c r="C68" s="97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4" t="inlineStr">
        <is>
          <t>%</t>
        </is>
      </c>
      <c r="G68" s="110" t="n">
        <v>89</v>
      </c>
      <c r="H68" s="111" t="n"/>
      <c r="I68" s="110" t="n">
        <v>89</v>
      </c>
      <c r="J68" s="99" t="n"/>
      <c r="K68" s="99" t="n"/>
      <c r="L68" s="100" t="n">
        <v>194.47</v>
      </c>
      <c r="M68" s="99" t="n"/>
      <c r="N68" s="112" t="n">
        <v>13857.58</v>
      </c>
    </row>
    <row r="69" ht="42" customHeight="1">
      <c r="A69" s="95" t="n"/>
      <c r="B69" s="109" t="inlineStr">
        <is>
          <t>Пр/774-001.4</t>
        </is>
      </c>
      <c r="C69" s="97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4" t="inlineStr">
        <is>
          <t>%</t>
        </is>
      </c>
      <c r="G69" s="110" t="n">
        <v>41</v>
      </c>
      <c r="H69" s="111" t="n"/>
      <c r="I69" s="110" t="n">
        <v>41</v>
      </c>
      <c r="J69" s="99" t="n"/>
      <c r="K69" s="99" t="n"/>
      <c r="L69" s="100" t="n">
        <v>89.59</v>
      </c>
      <c r="M69" s="99" t="n"/>
      <c r="N69" s="102" t="n">
        <v>6383.83</v>
      </c>
    </row>
    <row r="70" ht="19.35" customHeight="1">
      <c r="A70" s="95" t="n"/>
      <c r="B70" s="108" t="n"/>
      <c r="C70" s="87" t="inlineStr">
        <is>
          <t>Всего по позиции</t>
        </is>
      </c>
      <c r="D70" s="271" t="n"/>
      <c r="E70" s="272" t="n"/>
      <c r="F70" s="99" t="n"/>
      <c r="G70" s="106" t="n"/>
      <c r="H70" s="106" t="n"/>
      <c r="I70" s="113" t="n"/>
      <c r="J70" s="113" t="n"/>
      <c r="K70" s="113" t="n"/>
      <c r="L70" s="115" t="n">
        <v>502.56</v>
      </c>
      <c r="M70" s="113" t="n"/>
      <c r="N70" s="93" t="n"/>
    </row>
    <row r="71" ht="55.35" customHeight="1">
      <c r="A71" s="87" t="inlineStr">
        <is>
          <t>4</t>
        </is>
      </c>
      <c r="B71" s="90" t="inlineStr">
        <is>
          <t>ФЕР01-02-101-09</t>
        </is>
      </c>
      <c r="C71" s="91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2" t="inlineStr">
        <is>
          <t>100 деревьев</t>
        </is>
      </c>
      <c r="G71" s="93" t="n">
        <v>1.08</v>
      </c>
      <c r="H71" s="94" t="n">
        <v>1</v>
      </c>
      <c r="I71" s="115" t="n">
        <v>1.08</v>
      </c>
      <c r="J71" s="93" t="n"/>
      <c r="K71" s="93" t="n"/>
      <c r="L71" s="93" t="n"/>
      <c r="M71" s="93" t="n"/>
      <c r="N71" s="93" t="n"/>
    </row>
    <row r="72" ht="24.6" customHeight="1">
      <c r="A72" s="95" t="n"/>
      <c r="B72" s="96" t="inlineStr">
        <is>
          <t>Прил.1.12 п.3.213</t>
        </is>
      </c>
      <c r="C72" s="97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5" t="n"/>
      <c r="B73" s="96" t="inlineStr">
        <is>
          <t>1</t>
        </is>
      </c>
      <c r="C73" s="97" t="inlineStr">
        <is>
          <t>ОТ</t>
        </is>
      </c>
      <c r="D73" s="271" t="n"/>
      <c r="E73" s="272" t="n"/>
      <c r="F73" s="98" t="n"/>
      <c r="G73" s="98" t="n"/>
      <c r="H73" s="98" t="n"/>
      <c r="I73" s="99" t="n"/>
      <c r="J73" s="100" t="n">
        <v>131.57</v>
      </c>
      <c r="K73" s="148" t="n">
        <v>0.96</v>
      </c>
      <c r="L73" s="100" t="n">
        <v>136.41</v>
      </c>
      <c r="M73" s="100" t="n">
        <v>71.26000000000001</v>
      </c>
      <c r="N73" s="102" t="n">
        <v>9720.58</v>
      </c>
    </row>
    <row r="74" ht="19.35" customHeight="1">
      <c r="A74" s="95" t="n"/>
      <c r="B74" s="103" t="n"/>
      <c r="C74" s="97" t="inlineStr">
        <is>
          <t>ЗТ</t>
        </is>
      </c>
      <c r="D74" s="271" t="n"/>
      <c r="E74" s="272" t="n"/>
      <c r="F74" s="104" t="inlineStr">
        <is>
          <t>чел.-ч</t>
        </is>
      </c>
      <c r="G74" s="276" t="n">
        <v>15.7</v>
      </c>
      <c r="H74" s="148" t="n">
        <v>0.96</v>
      </c>
      <c r="I74" s="275" t="n">
        <v>16.27776</v>
      </c>
      <c r="J74" s="99" t="n"/>
      <c r="K74" s="99" t="n"/>
      <c r="L74" s="99" t="n"/>
      <c r="M74" s="99" t="n"/>
      <c r="N74" s="99" t="n"/>
    </row>
    <row r="75" ht="19.35" customHeight="1">
      <c r="A75" s="95" t="n"/>
      <c r="B75" s="103" t="n"/>
      <c r="C75" s="97" t="inlineStr">
        <is>
          <t>Итого по расценке</t>
        </is>
      </c>
      <c r="D75" s="271" t="n"/>
      <c r="E75" s="272" t="n"/>
      <c r="F75" s="98" t="n"/>
      <c r="G75" s="106" t="n"/>
      <c r="H75" s="106" t="n"/>
      <c r="I75" s="99" t="n"/>
      <c r="J75" s="100" t="n">
        <v>131.57</v>
      </c>
      <c r="K75" s="99" t="n"/>
      <c r="L75" s="100" t="n">
        <v>136.41</v>
      </c>
      <c r="M75" s="99" t="n"/>
      <c r="N75" s="107" t="n"/>
    </row>
    <row r="76" ht="19.35" customHeight="1">
      <c r="A76" s="95" t="n"/>
      <c r="B76" s="108" t="n"/>
      <c r="C76" s="97" t="inlineStr">
        <is>
          <t>ФОТ</t>
        </is>
      </c>
      <c r="D76" s="271" t="n"/>
      <c r="E76" s="272" t="n"/>
      <c r="F76" s="98" t="n"/>
      <c r="G76" s="106" t="n"/>
      <c r="H76" s="106" t="n"/>
      <c r="I76" s="99" t="n"/>
      <c r="J76" s="99" t="n"/>
      <c r="K76" s="99" t="n"/>
      <c r="L76" s="100" t="n">
        <v>136.41</v>
      </c>
      <c r="M76" s="99" t="n"/>
      <c r="N76" s="102" t="n">
        <v>9720.58</v>
      </c>
    </row>
    <row r="77" ht="42" customHeight="1">
      <c r="A77" s="95" t="n"/>
      <c r="B77" s="109" t="inlineStr">
        <is>
          <t>Пр/812-001.4-1</t>
        </is>
      </c>
      <c r="C77" s="97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4" t="inlineStr">
        <is>
          <t>%</t>
        </is>
      </c>
      <c r="G77" s="110" t="n">
        <v>89</v>
      </c>
      <c r="H77" s="111" t="n"/>
      <c r="I77" s="110" t="n">
        <v>89</v>
      </c>
      <c r="J77" s="99" t="n"/>
      <c r="K77" s="99" t="n"/>
      <c r="L77" s="100" t="n">
        <v>121.4</v>
      </c>
      <c r="M77" s="99" t="n"/>
      <c r="N77" s="112" t="n">
        <v>8651.32</v>
      </c>
    </row>
    <row r="78" ht="42" customHeight="1">
      <c r="A78" s="95" t="n"/>
      <c r="B78" s="109" t="inlineStr">
        <is>
          <t>Пр/774-001.4</t>
        </is>
      </c>
      <c r="C78" s="97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4" t="inlineStr">
        <is>
          <t>%</t>
        </is>
      </c>
      <c r="G78" s="110" t="n">
        <v>41</v>
      </c>
      <c r="H78" s="111" t="n"/>
      <c r="I78" s="110" t="n">
        <v>41</v>
      </c>
      <c r="J78" s="99" t="n"/>
      <c r="K78" s="99" t="n"/>
      <c r="L78" s="100" t="n">
        <v>55.93</v>
      </c>
      <c r="M78" s="99" t="n"/>
      <c r="N78" s="102" t="n">
        <v>3985.44</v>
      </c>
    </row>
    <row r="79" ht="19.35" customHeight="1">
      <c r="A79" s="95" t="n"/>
      <c r="B79" s="108" t="n"/>
      <c r="C79" s="87" t="inlineStr">
        <is>
          <t>Всего по позиции</t>
        </is>
      </c>
      <c r="D79" s="271" t="n"/>
      <c r="E79" s="272" t="n"/>
      <c r="F79" s="99" t="n"/>
      <c r="G79" s="106" t="n"/>
      <c r="H79" s="106" t="n"/>
      <c r="I79" s="113" t="n"/>
      <c r="J79" s="113" t="n"/>
      <c r="K79" s="113" t="n"/>
      <c r="L79" s="115" t="n">
        <v>313.74</v>
      </c>
      <c r="M79" s="113" t="n"/>
      <c r="N79" s="93" t="n"/>
    </row>
    <row r="80" ht="55.35" customHeight="1">
      <c r="A80" s="87" t="inlineStr">
        <is>
          <t>5</t>
        </is>
      </c>
      <c r="B80" s="90" t="inlineStr">
        <is>
          <t>ФЕР01-02-101-12</t>
        </is>
      </c>
      <c r="C80" s="91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2" t="inlineStr">
        <is>
          <t>100 деревьев</t>
        </is>
      </c>
      <c r="G80" s="93" t="n">
        <v>0.49</v>
      </c>
      <c r="H80" s="94" t="n">
        <v>1</v>
      </c>
      <c r="I80" s="115" t="n">
        <v>0.49</v>
      </c>
      <c r="J80" s="93" t="n"/>
      <c r="K80" s="93" t="n"/>
      <c r="L80" s="93" t="n"/>
      <c r="M80" s="93" t="n"/>
      <c r="N80" s="93" t="n"/>
    </row>
    <row r="81" ht="24.6" customHeight="1">
      <c r="A81" s="95" t="n"/>
      <c r="B81" s="96" t="inlineStr">
        <is>
          <t>Прил.1.12 п.3.213</t>
        </is>
      </c>
      <c r="C81" s="97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5" t="n"/>
      <c r="B82" s="96" t="inlineStr">
        <is>
          <t>1</t>
        </is>
      </c>
      <c r="C82" s="97" t="inlineStr">
        <is>
          <t>ОТ</t>
        </is>
      </c>
      <c r="D82" s="271" t="n"/>
      <c r="E82" s="272" t="n"/>
      <c r="F82" s="98" t="n"/>
      <c r="G82" s="98" t="n"/>
      <c r="H82" s="98" t="n"/>
      <c r="I82" s="99" t="n"/>
      <c r="J82" s="100" t="n">
        <v>384.64</v>
      </c>
      <c r="K82" s="148" t="n">
        <v>0.96</v>
      </c>
      <c r="L82" s="100" t="n">
        <v>180.93</v>
      </c>
      <c r="M82" s="100" t="n">
        <v>71.26000000000001</v>
      </c>
      <c r="N82" s="102" t="n">
        <v>12893.07</v>
      </c>
    </row>
    <row r="83" ht="19.35" customHeight="1">
      <c r="A83" s="95" t="n"/>
      <c r="B83" s="103" t="n"/>
      <c r="C83" s="97" t="inlineStr">
        <is>
          <t>ЗТ</t>
        </is>
      </c>
      <c r="D83" s="271" t="n"/>
      <c r="E83" s="272" t="n"/>
      <c r="F83" s="104" t="inlineStr">
        <is>
          <t>чел.-ч</t>
        </is>
      </c>
      <c r="G83" s="276" t="n">
        <v>45.9</v>
      </c>
      <c r="H83" s="148" t="n">
        <v>0.96</v>
      </c>
      <c r="I83" s="275" t="n">
        <v>21.59136</v>
      </c>
      <c r="J83" s="99" t="n"/>
      <c r="K83" s="99" t="n"/>
      <c r="L83" s="99" t="n"/>
      <c r="M83" s="99" t="n"/>
      <c r="N83" s="99" t="n"/>
    </row>
    <row r="84" ht="19.35" customHeight="1">
      <c r="A84" s="95" t="n"/>
      <c r="B84" s="103" t="n"/>
      <c r="C84" s="97" t="inlineStr">
        <is>
          <t>Итого по расценке</t>
        </is>
      </c>
      <c r="D84" s="271" t="n"/>
      <c r="E84" s="272" t="n"/>
      <c r="F84" s="98" t="n"/>
      <c r="G84" s="106" t="n"/>
      <c r="H84" s="106" t="n"/>
      <c r="I84" s="99" t="n"/>
      <c r="J84" s="100" t="n">
        <v>384.64</v>
      </c>
      <c r="K84" s="99" t="n"/>
      <c r="L84" s="100" t="n">
        <v>180.93</v>
      </c>
      <c r="M84" s="99" t="n"/>
      <c r="N84" s="107" t="n"/>
    </row>
    <row r="85" ht="19.35" customHeight="1">
      <c r="A85" s="95" t="n"/>
      <c r="B85" s="108" t="n"/>
      <c r="C85" s="97" t="inlineStr">
        <is>
          <t>ФОТ</t>
        </is>
      </c>
      <c r="D85" s="271" t="n"/>
      <c r="E85" s="272" t="n"/>
      <c r="F85" s="98" t="n"/>
      <c r="G85" s="106" t="n"/>
      <c r="H85" s="106" t="n"/>
      <c r="I85" s="99" t="n"/>
      <c r="J85" s="99" t="n"/>
      <c r="K85" s="99" t="n"/>
      <c r="L85" s="100" t="n">
        <v>180.93</v>
      </c>
      <c r="M85" s="99" t="n"/>
      <c r="N85" s="102" t="n">
        <v>12893.07</v>
      </c>
    </row>
    <row r="86" ht="42" customHeight="1">
      <c r="A86" s="95" t="n"/>
      <c r="B86" s="109" t="inlineStr">
        <is>
          <t>Пр/812-001.4-1</t>
        </is>
      </c>
      <c r="C86" s="97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4" t="inlineStr">
        <is>
          <t>%</t>
        </is>
      </c>
      <c r="G86" s="110" t="n">
        <v>89</v>
      </c>
      <c r="H86" s="111" t="n"/>
      <c r="I86" s="110" t="n">
        <v>89</v>
      </c>
      <c r="J86" s="99" t="n"/>
      <c r="K86" s="99" t="n"/>
      <c r="L86" s="100" t="n">
        <v>161.03</v>
      </c>
      <c r="M86" s="99" t="n"/>
      <c r="N86" s="112" t="n">
        <v>11474.83</v>
      </c>
    </row>
    <row r="87" ht="42" customHeight="1">
      <c r="A87" s="95" t="n"/>
      <c r="B87" s="109" t="inlineStr">
        <is>
          <t>Пр/774-001.4</t>
        </is>
      </c>
      <c r="C87" s="97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4" t="inlineStr">
        <is>
          <t>%</t>
        </is>
      </c>
      <c r="G87" s="110" t="n">
        <v>41</v>
      </c>
      <c r="H87" s="111" t="n"/>
      <c r="I87" s="110" t="n">
        <v>41</v>
      </c>
      <c r="J87" s="99" t="n"/>
      <c r="K87" s="99" t="n"/>
      <c r="L87" s="100" t="n">
        <v>74.18000000000001</v>
      </c>
      <c r="M87" s="99" t="n"/>
      <c r="N87" s="102" t="n">
        <v>5286.16</v>
      </c>
    </row>
    <row r="88" ht="19.35" customHeight="1">
      <c r="A88" s="95" t="n"/>
      <c r="B88" s="108" t="n"/>
      <c r="C88" s="87" t="inlineStr">
        <is>
          <t>Всего по позиции</t>
        </is>
      </c>
      <c r="D88" s="271" t="n"/>
      <c r="E88" s="272" t="n"/>
      <c r="F88" s="99" t="n"/>
      <c r="G88" s="106" t="n"/>
      <c r="H88" s="106" t="n"/>
      <c r="I88" s="113" t="n"/>
      <c r="J88" s="113" t="n"/>
      <c r="K88" s="113" t="n"/>
      <c r="L88" s="115" t="n">
        <v>416.14</v>
      </c>
      <c r="M88" s="113" t="n"/>
      <c r="N88" s="93" t="n"/>
    </row>
    <row r="89" ht="55.35" customHeight="1">
      <c r="A89" s="87" t="inlineStr">
        <is>
          <t>6</t>
        </is>
      </c>
      <c r="B89" s="90" t="inlineStr">
        <is>
          <t>ФЕР01-02-101-13</t>
        </is>
      </c>
      <c r="C89" s="91" t="inlineStr">
        <is>
          <t>Разделка древесины твердых пород и лиственницы, полученной от валки леса, диаметр стволов: до 32 см</t>
        </is>
      </c>
      <c r="D89" s="271" t="n"/>
      <c r="E89" s="272" t="n"/>
      <c r="F89" s="92" t="inlineStr">
        <is>
          <t>100 деревьев</t>
        </is>
      </c>
      <c r="G89" s="93" t="n">
        <v>0.05</v>
      </c>
      <c r="H89" s="94" t="n">
        <v>1</v>
      </c>
      <c r="I89" s="115" t="n">
        <v>0.05</v>
      </c>
      <c r="J89" s="93" t="n"/>
      <c r="K89" s="93" t="n"/>
      <c r="L89" s="93" t="n"/>
      <c r="M89" s="93" t="n"/>
      <c r="N89" s="93" t="n"/>
    </row>
    <row r="90" ht="24.6" customHeight="1">
      <c r="A90" s="95" t="n"/>
      <c r="B90" s="96" t="inlineStr">
        <is>
          <t>Прил.1.12 п.3.213</t>
        </is>
      </c>
      <c r="C90" s="97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5" t="n"/>
      <c r="B91" s="96" t="inlineStr">
        <is>
          <t>1</t>
        </is>
      </c>
      <c r="C91" s="97" t="inlineStr">
        <is>
          <t>ОТ</t>
        </is>
      </c>
      <c r="D91" s="271" t="n"/>
      <c r="E91" s="272" t="n"/>
      <c r="F91" s="98" t="n"/>
      <c r="G91" s="98" t="n"/>
      <c r="H91" s="98" t="n"/>
      <c r="I91" s="99" t="n"/>
      <c r="J91" s="100" t="n">
        <v>494.42</v>
      </c>
      <c r="K91" s="148" t="n">
        <v>0.96</v>
      </c>
      <c r="L91" s="100" t="n">
        <v>23.73</v>
      </c>
      <c r="M91" s="100" t="n">
        <v>71.26000000000001</v>
      </c>
      <c r="N91" s="102" t="n">
        <v>1691</v>
      </c>
    </row>
    <row r="92" ht="19.35" customHeight="1">
      <c r="A92" s="95" t="n"/>
      <c r="B92" s="103" t="n"/>
      <c r="C92" s="97" t="inlineStr">
        <is>
          <t>ЗТ</t>
        </is>
      </c>
      <c r="D92" s="271" t="n"/>
      <c r="E92" s="272" t="n"/>
      <c r="F92" s="104" t="inlineStr">
        <is>
          <t>чел.-ч</t>
        </is>
      </c>
      <c r="G92" s="119" t="n">
        <v>59</v>
      </c>
      <c r="H92" s="148" t="n">
        <v>0.96</v>
      </c>
      <c r="I92" s="278" t="n">
        <v>2.832</v>
      </c>
      <c r="J92" s="99" t="n"/>
      <c r="K92" s="99" t="n"/>
      <c r="L92" s="99" t="n"/>
      <c r="M92" s="99" t="n"/>
      <c r="N92" s="99" t="n"/>
    </row>
    <row r="93" ht="19.35" customHeight="1">
      <c r="A93" s="95" t="n"/>
      <c r="B93" s="103" t="n"/>
      <c r="C93" s="97" t="inlineStr">
        <is>
          <t>Итого по расценке</t>
        </is>
      </c>
      <c r="D93" s="271" t="n"/>
      <c r="E93" s="272" t="n"/>
      <c r="F93" s="98" t="n"/>
      <c r="G93" s="106" t="n"/>
      <c r="H93" s="106" t="n"/>
      <c r="I93" s="99" t="n"/>
      <c r="J93" s="100" t="n">
        <v>494.42</v>
      </c>
      <c r="K93" s="99" t="n"/>
      <c r="L93" s="100" t="n">
        <v>23.73</v>
      </c>
      <c r="M93" s="99" t="n"/>
      <c r="N93" s="107" t="n"/>
    </row>
    <row r="94" ht="19.35" customHeight="1">
      <c r="A94" s="95" t="n"/>
      <c r="B94" s="108" t="n"/>
      <c r="C94" s="97" t="inlineStr">
        <is>
          <t>ФОТ</t>
        </is>
      </c>
      <c r="D94" s="271" t="n"/>
      <c r="E94" s="272" t="n"/>
      <c r="F94" s="98" t="n"/>
      <c r="G94" s="106" t="n"/>
      <c r="H94" s="106" t="n"/>
      <c r="I94" s="99" t="n"/>
      <c r="J94" s="99" t="n"/>
      <c r="K94" s="99" t="n"/>
      <c r="L94" s="100" t="n">
        <v>23.73</v>
      </c>
      <c r="M94" s="99" t="n"/>
      <c r="N94" s="102" t="n">
        <v>1691</v>
      </c>
    </row>
    <row r="95" ht="42" customHeight="1">
      <c r="A95" s="95" t="n"/>
      <c r="B95" s="109" t="inlineStr">
        <is>
          <t>Пр/812-001.4-1</t>
        </is>
      </c>
      <c r="C95" s="97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4" t="inlineStr">
        <is>
          <t>%</t>
        </is>
      </c>
      <c r="G95" s="110" t="n">
        <v>89</v>
      </c>
      <c r="H95" s="111" t="n"/>
      <c r="I95" s="110" t="n">
        <v>89</v>
      </c>
      <c r="J95" s="99" t="n"/>
      <c r="K95" s="99" t="n"/>
      <c r="L95" s="100" t="n">
        <v>21.12</v>
      </c>
      <c r="M95" s="99" t="n"/>
      <c r="N95" s="112" t="n">
        <v>1504.99</v>
      </c>
    </row>
    <row r="96" ht="42" customHeight="1">
      <c r="A96" s="95" t="n"/>
      <c r="B96" s="109" t="inlineStr">
        <is>
          <t>Пр/774-001.4</t>
        </is>
      </c>
      <c r="C96" s="97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4" t="inlineStr">
        <is>
          <t>%</t>
        </is>
      </c>
      <c r="G96" s="110" t="n">
        <v>41</v>
      </c>
      <c r="H96" s="111" t="n"/>
      <c r="I96" s="110" t="n">
        <v>41</v>
      </c>
      <c r="J96" s="99" t="n"/>
      <c r="K96" s="99" t="n"/>
      <c r="L96" s="100" t="n">
        <v>9.73</v>
      </c>
      <c r="M96" s="99" t="n"/>
      <c r="N96" s="100" t="n">
        <v>693.3099999999999</v>
      </c>
    </row>
    <row r="97" ht="19.35" customHeight="1">
      <c r="A97" s="95" t="n"/>
      <c r="B97" s="108" t="n"/>
      <c r="C97" s="87" t="inlineStr">
        <is>
          <t>Всего по позиции</t>
        </is>
      </c>
      <c r="D97" s="271" t="n"/>
      <c r="E97" s="272" t="n"/>
      <c r="F97" s="99" t="n"/>
      <c r="G97" s="106" t="n"/>
      <c r="H97" s="106" t="n"/>
      <c r="I97" s="113" t="n"/>
      <c r="J97" s="113" t="n"/>
      <c r="K97" s="113" t="n"/>
      <c r="L97" s="115" t="n">
        <v>54.58</v>
      </c>
      <c r="M97" s="113" t="n"/>
      <c r="N97" s="93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5104.27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2219.24</v>
      </c>
      <c r="M99" s="129" t="n"/>
      <c r="N99" s="128" t="n">
        <v>158143.04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2219.24</v>
      </c>
      <c r="M101" s="129" t="n"/>
      <c r="N101" s="128" t="n">
        <v>158143.04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2219.24</v>
      </c>
      <c r="M107" s="129" t="n"/>
      <c r="N107" s="128" t="n">
        <v>158143.04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1975.13</v>
      </c>
      <c r="M108" s="129" t="n"/>
      <c r="N108" s="128" t="n">
        <v>140747.32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909.9</v>
      </c>
      <c r="M109" s="129" t="n"/>
      <c r="N109" s="128" t="n">
        <v>64838.66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5104.27</v>
      </c>
      <c r="M110" s="134" t="n"/>
      <c r="N110" s="123" t="n">
        <v>363729.02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264.82656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5104.27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5104.27</v>
      </c>
      <c r="M116" s="129" t="n"/>
      <c r="N116" s="128" t="n">
        <v>363729.02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2219.24</v>
      </c>
      <c r="M118" s="129" t="n"/>
      <c r="N118" s="128" t="n">
        <v>158143.04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2219.24</v>
      </c>
      <c r="M120" s="129" t="n"/>
      <c r="N120" s="128" t="n">
        <v>158143.04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2219.24</v>
      </c>
      <c r="M124" s="129" t="n"/>
      <c r="N124" s="128" t="n">
        <v>158143.04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1975.13</v>
      </c>
      <c r="M125" s="129" t="n"/>
      <c r="N125" s="128" t="n">
        <v>140747.32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909.9</v>
      </c>
      <c r="M126" s="129" t="n"/>
      <c r="N126" s="128" t="n">
        <v>64838.66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5104.27</v>
      </c>
      <c r="M127" s="124" t="n"/>
      <c r="N127" s="123" t="n">
        <v>363729.02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2219.24</v>
      </c>
      <c r="M128" s="129" t="n"/>
      <c r="N128" s="128" t="n">
        <v>158143.04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2219.24</v>
      </c>
      <c r="M130" s="129" t="n"/>
      <c r="N130" s="128" t="n">
        <v>158143.04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2219.24</v>
      </c>
      <c r="M134" s="129" t="n"/>
      <c r="N134" s="128" t="n">
        <v>158143.04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1975.13</v>
      </c>
      <c r="M135" s="129" t="n"/>
      <c r="N135" s="128" t="n">
        <v>140747.32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909.9</v>
      </c>
      <c r="M136" s="129" t="n"/>
      <c r="N136" s="128" t="n">
        <v>64838.66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264.82656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5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02-30-13</t>
        </is>
      </c>
    </row>
    <row r="25" ht="19.35" customHeight="1">
      <c r="A25" s="55" t="inlineStr">
        <is>
          <t>30 ВЛ 220 Амурская-Благовещенская №2. Благовещенский р-он Новопетровский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3452.92</v>
      </c>
      <c r="M31" s="64" t="n">
        <v>48.46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9444.41</v>
      </c>
      <c r="E32" s="71" t="inlineStr">
        <is>
          <t>(</t>
        </is>
      </c>
      <c r="F32" s="70" t="n">
        <v>161.09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5731.84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523.95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9444.41</v>
      </c>
      <c r="E34" s="71" t="inlineStr">
        <is>
          <t>(</t>
        </is>
      </c>
      <c r="F34" s="77" t="n">
        <v>161.09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857</v>
      </c>
      <c r="H44" s="94" t="n">
        <v>1</v>
      </c>
      <c r="I44" s="94" t="n">
        <v>857</v>
      </c>
      <c r="J44" s="93" t="n"/>
      <c r="K44" s="93" t="n"/>
      <c r="L44" s="93" t="n"/>
      <c r="M44" s="93" t="n"/>
      <c r="N44" s="93" t="n"/>
    </row>
    <row r="45" ht="19.35" customHeight="1">
      <c r="A45" s="95" t="n"/>
      <c r="B45" s="96" t="inlineStr">
        <is>
          <t>1</t>
        </is>
      </c>
      <c r="C45" s="97" t="inlineStr">
        <is>
          <t>ОТ</t>
        </is>
      </c>
      <c r="D45" s="271" t="n"/>
      <c r="E45" s="272" t="n"/>
      <c r="F45" s="98" t="n"/>
      <c r="G45" s="98" t="n"/>
      <c r="H45" s="98" t="n"/>
      <c r="I45" s="99" t="n"/>
      <c r="J45" s="100" t="n">
        <v>37.79</v>
      </c>
      <c r="K45" s="273" t="n">
        <v>1.2</v>
      </c>
      <c r="L45" s="102" t="n">
        <v>38863.24</v>
      </c>
      <c r="M45" s="100" t="n">
        <v>71.26000000000001</v>
      </c>
      <c r="N45" s="102" t="n">
        <v>2769394.48</v>
      </c>
    </row>
    <row r="46" ht="19.35" customHeight="1">
      <c r="A46" s="95" t="n"/>
      <c r="B46" s="103" t="n"/>
      <c r="C46" s="97" t="inlineStr">
        <is>
          <t>ЗТ</t>
        </is>
      </c>
      <c r="D46" s="271" t="n"/>
      <c r="E46" s="272" t="n"/>
      <c r="F46" s="104" t="inlineStr">
        <is>
          <t>чел.-ч</t>
        </is>
      </c>
      <c r="G46" s="100" t="n">
        <v>4.43</v>
      </c>
      <c r="H46" s="273" t="n">
        <v>1.2</v>
      </c>
      <c r="I46" s="279" t="n">
        <v>4555.812</v>
      </c>
      <c r="J46" s="99" t="n"/>
      <c r="K46" s="99" t="n"/>
      <c r="L46" s="99" t="n"/>
      <c r="M46" s="99" t="n"/>
      <c r="N46" s="99" t="n"/>
    </row>
    <row r="47" ht="19.35" customHeight="1">
      <c r="A47" s="95" t="n"/>
      <c r="B47" s="103" t="n"/>
      <c r="C47" s="97" t="inlineStr">
        <is>
          <t>Итого по расценке</t>
        </is>
      </c>
      <c r="D47" s="271" t="n"/>
      <c r="E47" s="272" t="n"/>
      <c r="F47" s="98" t="n"/>
      <c r="G47" s="106" t="n"/>
      <c r="H47" s="106" t="n"/>
      <c r="I47" s="99" t="n"/>
      <c r="J47" s="100" t="n">
        <v>37.79</v>
      </c>
      <c r="K47" s="99" t="n"/>
      <c r="L47" s="102" t="n">
        <v>38863.24</v>
      </c>
      <c r="M47" s="99" t="n"/>
      <c r="N47" s="107" t="n"/>
    </row>
    <row r="48" ht="19.35" customHeight="1">
      <c r="A48" s="95" t="n"/>
      <c r="B48" s="108" t="n"/>
      <c r="C48" s="97" t="inlineStr">
        <is>
          <t>ФОТ</t>
        </is>
      </c>
      <c r="D48" s="271" t="n"/>
      <c r="E48" s="272" t="n"/>
      <c r="F48" s="98" t="n"/>
      <c r="G48" s="106" t="n"/>
      <c r="H48" s="106" t="n"/>
      <c r="I48" s="99" t="n"/>
      <c r="J48" s="99" t="n"/>
      <c r="K48" s="99" t="n"/>
      <c r="L48" s="102" t="n">
        <v>38863.24</v>
      </c>
      <c r="M48" s="99" t="n"/>
      <c r="N48" s="102" t="n">
        <v>2769394.48</v>
      </c>
    </row>
    <row r="49" ht="42" customHeight="1">
      <c r="A49" s="95" t="n"/>
      <c r="B49" s="109" t="inlineStr">
        <is>
          <t>Пр/812-001.4-1</t>
        </is>
      </c>
      <c r="C49" s="97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4" t="inlineStr">
        <is>
          <t>%</t>
        </is>
      </c>
      <c r="G49" s="110" t="n">
        <v>89</v>
      </c>
      <c r="H49" s="111" t="n"/>
      <c r="I49" s="110" t="n">
        <v>89</v>
      </c>
      <c r="J49" s="99" t="n"/>
      <c r="K49" s="99" t="n"/>
      <c r="L49" s="102" t="n">
        <v>34588.28</v>
      </c>
      <c r="M49" s="99" t="n"/>
      <c r="N49" s="112" t="n">
        <v>2464761.09</v>
      </c>
    </row>
    <row r="50" ht="42" customHeight="1">
      <c r="A50" s="95" t="n"/>
      <c r="B50" s="109" t="inlineStr">
        <is>
          <t>Пр/774-001.4</t>
        </is>
      </c>
      <c r="C50" s="97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41</v>
      </c>
      <c r="H50" s="111" t="n"/>
      <c r="I50" s="110" t="n">
        <v>41</v>
      </c>
      <c r="J50" s="99" t="n"/>
      <c r="K50" s="99" t="n"/>
      <c r="L50" s="102" t="n">
        <v>15933.93</v>
      </c>
      <c r="M50" s="99" t="n"/>
      <c r="N50" s="102" t="n">
        <v>1135451.74</v>
      </c>
    </row>
    <row r="51" ht="19.35" customHeight="1">
      <c r="A51" s="95" t="n"/>
      <c r="B51" s="108" t="n"/>
      <c r="C51" s="87" t="inlineStr">
        <is>
          <t>Всего по позиции</t>
        </is>
      </c>
      <c r="D51" s="271" t="n"/>
      <c r="E51" s="272" t="n"/>
      <c r="F51" s="99" t="n"/>
      <c r="G51" s="106" t="n"/>
      <c r="H51" s="106" t="n"/>
      <c r="I51" s="113" t="n"/>
      <c r="J51" s="113" t="n"/>
      <c r="K51" s="113" t="n"/>
      <c r="L51" s="114" t="n">
        <v>89385.45</v>
      </c>
      <c r="M51" s="113" t="n"/>
      <c r="N51" s="93" t="n"/>
    </row>
    <row r="52" ht="19.35" customHeight="1">
      <c r="A52" s="89" t="inlineStr">
        <is>
          <t>Пролет 233-338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19.11</v>
      </c>
      <c r="H53" s="94" t="n">
        <v>1</v>
      </c>
      <c r="I53" s="115" t="n">
        <v>19.11</v>
      </c>
      <c r="J53" s="93" t="n"/>
      <c r="K53" s="93" t="n"/>
      <c r="L53" s="93" t="n"/>
      <c r="M53" s="93" t="n"/>
      <c r="N53" s="93" t="n"/>
    </row>
    <row r="54" ht="19.35" customHeight="1">
      <c r="A54" s="95" t="n"/>
      <c r="B54" s="96" t="inlineStr">
        <is>
          <t>1</t>
        </is>
      </c>
      <c r="C54" s="97" t="inlineStr">
        <is>
          <t>ОТ</t>
        </is>
      </c>
      <c r="D54" s="271" t="n"/>
      <c r="E54" s="272" t="n"/>
      <c r="F54" s="98" t="n"/>
      <c r="G54" s="98" t="n"/>
      <c r="H54" s="98" t="n"/>
      <c r="I54" s="99" t="n"/>
      <c r="J54" s="100" t="n">
        <v>48.97</v>
      </c>
      <c r="K54" s="273" t="n">
        <v>1.2</v>
      </c>
      <c r="L54" s="102" t="n">
        <v>1122.98</v>
      </c>
      <c r="M54" s="100" t="n">
        <v>71.26000000000001</v>
      </c>
      <c r="N54" s="102" t="n">
        <v>80023.55</v>
      </c>
    </row>
    <row r="55" ht="19.35" customHeight="1">
      <c r="A55" s="95" t="n"/>
      <c r="B55" s="103" t="n"/>
      <c r="C55" s="97" t="inlineStr">
        <is>
          <t>ЗТ</t>
        </is>
      </c>
      <c r="D55" s="271" t="n"/>
      <c r="E55" s="272" t="n"/>
      <c r="F55" s="104" t="inlineStr">
        <is>
          <t>чел.-ч</t>
        </is>
      </c>
      <c r="G55" s="100" t="n">
        <v>5.21</v>
      </c>
      <c r="H55" s="273" t="n">
        <v>1.2</v>
      </c>
      <c r="I55" s="275" t="n">
        <v>119.47572</v>
      </c>
      <c r="J55" s="99" t="n"/>
      <c r="K55" s="99" t="n"/>
      <c r="L55" s="99" t="n"/>
      <c r="M55" s="99" t="n"/>
      <c r="N55" s="99" t="n"/>
    </row>
    <row r="56" ht="19.35" customHeight="1">
      <c r="A56" s="95" t="n"/>
      <c r="B56" s="103" t="n"/>
      <c r="C56" s="97" t="inlineStr">
        <is>
          <t>Итого по расценке</t>
        </is>
      </c>
      <c r="D56" s="271" t="n"/>
      <c r="E56" s="272" t="n"/>
      <c r="F56" s="98" t="n"/>
      <c r="G56" s="106" t="n"/>
      <c r="H56" s="106" t="n"/>
      <c r="I56" s="99" t="n"/>
      <c r="J56" s="100" t="n">
        <v>48.97</v>
      </c>
      <c r="K56" s="99" t="n"/>
      <c r="L56" s="102" t="n">
        <v>1122.98</v>
      </c>
      <c r="M56" s="99" t="n"/>
      <c r="N56" s="107" t="n"/>
    </row>
    <row r="57" ht="19.35" customHeight="1">
      <c r="A57" s="95" t="n"/>
      <c r="B57" s="108" t="n"/>
      <c r="C57" s="97" t="inlineStr">
        <is>
          <t>ФОТ</t>
        </is>
      </c>
      <c r="D57" s="271" t="n"/>
      <c r="E57" s="272" t="n"/>
      <c r="F57" s="98" t="n"/>
      <c r="G57" s="106" t="n"/>
      <c r="H57" s="106" t="n"/>
      <c r="I57" s="99" t="n"/>
      <c r="J57" s="99" t="n"/>
      <c r="K57" s="99" t="n"/>
      <c r="L57" s="102" t="n">
        <v>1122.98</v>
      </c>
      <c r="M57" s="99" t="n"/>
      <c r="N57" s="102" t="n">
        <v>80023.55</v>
      </c>
    </row>
    <row r="58" ht="42" customHeight="1">
      <c r="A58" s="95" t="n"/>
      <c r="B58" s="109" t="inlineStr">
        <is>
          <t>Пр/812-001.4-1</t>
        </is>
      </c>
      <c r="C58" s="97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4" t="inlineStr">
        <is>
          <t>%</t>
        </is>
      </c>
      <c r="G58" s="110" t="n">
        <v>89</v>
      </c>
      <c r="H58" s="111" t="n"/>
      <c r="I58" s="110" t="n">
        <v>89</v>
      </c>
      <c r="J58" s="99" t="n"/>
      <c r="K58" s="99" t="n"/>
      <c r="L58" s="100" t="n">
        <v>999.45</v>
      </c>
      <c r="M58" s="99" t="n"/>
      <c r="N58" s="112" t="n">
        <v>71220.96000000001</v>
      </c>
    </row>
    <row r="59" ht="42" customHeight="1">
      <c r="A59" s="95" t="n"/>
      <c r="B59" s="109" t="inlineStr">
        <is>
          <t>Пр/774-001.4</t>
        </is>
      </c>
      <c r="C59" s="97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41</v>
      </c>
      <c r="H59" s="111" t="n"/>
      <c r="I59" s="110" t="n">
        <v>41</v>
      </c>
      <c r="J59" s="99" t="n"/>
      <c r="K59" s="99" t="n"/>
      <c r="L59" s="100" t="n">
        <v>460.42</v>
      </c>
      <c r="M59" s="99" t="n"/>
      <c r="N59" s="102" t="n">
        <v>32809.66</v>
      </c>
    </row>
    <row r="60" ht="19.35" customHeight="1">
      <c r="A60" s="95" t="n"/>
      <c r="B60" s="108" t="n"/>
      <c r="C60" s="87" t="inlineStr">
        <is>
          <t>Всего по позиции</t>
        </is>
      </c>
      <c r="D60" s="271" t="n"/>
      <c r="E60" s="272" t="n"/>
      <c r="F60" s="99" t="n"/>
      <c r="G60" s="106" t="n"/>
      <c r="H60" s="106" t="n"/>
      <c r="I60" s="113" t="n"/>
      <c r="J60" s="113" t="n"/>
      <c r="K60" s="113" t="n"/>
      <c r="L60" s="114" t="n">
        <v>2582.85</v>
      </c>
      <c r="M60" s="113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9.1</v>
      </c>
      <c r="H61" s="94" t="n">
        <v>1</v>
      </c>
      <c r="I61" s="280" t="n">
        <v>9.1</v>
      </c>
      <c r="J61" s="93" t="n"/>
      <c r="K61" s="93" t="n"/>
      <c r="L61" s="93" t="n"/>
      <c r="M61" s="93" t="n"/>
      <c r="N61" s="93" t="n"/>
    </row>
    <row r="62" ht="19.35" customHeight="1">
      <c r="A62" s="95" t="n"/>
      <c r="B62" s="96" t="inlineStr">
        <is>
          <t>1</t>
        </is>
      </c>
      <c r="C62" s="97" t="inlineStr">
        <is>
          <t>ОТ</t>
        </is>
      </c>
      <c r="D62" s="271" t="n"/>
      <c r="E62" s="272" t="n"/>
      <c r="F62" s="98" t="n"/>
      <c r="G62" s="98" t="n"/>
      <c r="H62" s="98" t="n"/>
      <c r="I62" s="99" t="n"/>
      <c r="J62" s="100" t="n">
        <v>94.94</v>
      </c>
      <c r="K62" s="273" t="n">
        <v>1.2</v>
      </c>
      <c r="L62" s="102" t="n">
        <v>1036.74</v>
      </c>
      <c r="M62" s="100" t="n">
        <v>71.26000000000001</v>
      </c>
      <c r="N62" s="102" t="n">
        <v>73878.09</v>
      </c>
    </row>
    <row r="63" ht="19.35" customHeight="1">
      <c r="A63" s="95" t="n"/>
      <c r="B63" s="103" t="n"/>
      <c r="C63" s="97" t="inlineStr">
        <is>
          <t>ЗТ</t>
        </is>
      </c>
      <c r="D63" s="271" t="n"/>
      <c r="E63" s="272" t="n"/>
      <c r="F63" s="104" t="inlineStr">
        <is>
          <t>чел.-ч</t>
        </is>
      </c>
      <c r="G63" s="276" t="n">
        <v>10.1</v>
      </c>
      <c r="H63" s="273" t="n">
        <v>1.2</v>
      </c>
      <c r="I63" s="278" t="n">
        <v>110.292</v>
      </c>
      <c r="J63" s="99" t="n"/>
      <c r="K63" s="99" t="n"/>
      <c r="L63" s="99" t="n"/>
      <c r="M63" s="99" t="n"/>
      <c r="N63" s="99" t="n"/>
    </row>
    <row r="64" ht="19.35" customHeight="1">
      <c r="A64" s="95" t="n"/>
      <c r="B64" s="103" t="n"/>
      <c r="C64" s="97" t="inlineStr">
        <is>
          <t>Итого по расценке</t>
        </is>
      </c>
      <c r="D64" s="271" t="n"/>
      <c r="E64" s="272" t="n"/>
      <c r="F64" s="98" t="n"/>
      <c r="G64" s="106" t="n"/>
      <c r="H64" s="106" t="n"/>
      <c r="I64" s="99" t="n"/>
      <c r="J64" s="100" t="n">
        <v>94.94</v>
      </c>
      <c r="K64" s="99" t="n"/>
      <c r="L64" s="102" t="n">
        <v>1036.74</v>
      </c>
      <c r="M64" s="99" t="n"/>
      <c r="N64" s="107" t="n"/>
    </row>
    <row r="65" ht="19.35" customHeight="1">
      <c r="A65" s="95" t="n"/>
      <c r="B65" s="108" t="n"/>
      <c r="C65" s="97" t="inlineStr">
        <is>
          <t>ФОТ</t>
        </is>
      </c>
      <c r="D65" s="271" t="n"/>
      <c r="E65" s="272" t="n"/>
      <c r="F65" s="98" t="n"/>
      <c r="G65" s="106" t="n"/>
      <c r="H65" s="106" t="n"/>
      <c r="I65" s="99" t="n"/>
      <c r="J65" s="99" t="n"/>
      <c r="K65" s="99" t="n"/>
      <c r="L65" s="102" t="n">
        <v>1036.74</v>
      </c>
      <c r="M65" s="99" t="n"/>
      <c r="N65" s="102" t="n">
        <v>73878.09</v>
      </c>
    </row>
    <row r="66" ht="42" customHeight="1">
      <c r="A66" s="95" t="n"/>
      <c r="B66" s="109" t="inlineStr">
        <is>
          <t>Пр/812-001.4-1</t>
        </is>
      </c>
      <c r="C66" s="97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4" t="inlineStr">
        <is>
          <t>%</t>
        </is>
      </c>
      <c r="G66" s="110" t="n">
        <v>89</v>
      </c>
      <c r="H66" s="111" t="n"/>
      <c r="I66" s="110" t="n">
        <v>89</v>
      </c>
      <c r="J66" s="99" t="n"/>
      <c r="K66" s="99" t="n"/>
      <c r="L66" s="100" t="n">
        <v>922.7</v>
      </c>
      <c r="M66" s="99" t="n"/>
      <c r="N66" s="112" t="n">
        <v>65751.5</v>
      </c>
    </row>
    <row r="67" ht="42" customHeight="1">
      <c r="A67" s="95" t="n"/>
      <c r="B67" s="109" t="inlineStr">
        <is>
          <t>Пр/774-001.4</t>
        </is>
      </c>
      <c r="C67" s="97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4" t="inlineStr">
        <is>
          <t>%</t>
        </is>
      </c>
      <c r="G67" s="110" t="n">
        <v>41</v>
      </c>
      <c r="H67" s="111" t="n"/>
      <c r="I67" s="110" t="n">
        <v>41</v>
      </c>
      <c r="J67" s="99" t="n"/>
      <c r="K67" s="99" t="n"/>
      <c r="L67" s="100" t="n">
        <v>425.06</v>
      </c>
      <c r="M67" s="99" t="n"/>
      <c r="N67" s="102" t="n">
        <v>30290.02</v>
      </c>
    </row>
    <row r="68" ht="19.35" customHeight="1">
      <c r="A68" s="95" t="n"/>
      <c r="B68" s="108" t="n"/>
      <c r="C68" s="87" t="inlineStr">
        <is>
          <t>Всего по позиции</t>
        </is>
      </c>
      <c r="D68" s="271" t="n"/>
      <c r="E68" s="272" t="n"/>
      <c r="F68" s="99" t="n"/>
      <c r="G68" s="106" t="n"/>
      <c r="H68" s="106" t="n"/>
      <c r="I68" s="113" t="n"/>
      <c r="J68" s="113" t="n"/>
      <c r="K68" s="113" t="n"/>
      <c r="L68" s="114" t="n">
        <v>2384.5</v>
      </c>
      <c r="M68" s="113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1.83</v>
      </c>
      <c r="H69" s="94" t="n">
        <v>1</v>
      </c>
      <c r="I69" s="115" t="n">
        <v>1.83</v>
      </c>
      <c r="J69" s="93" t="n"/>
      <c r="K69" s="93" t="n"/>
      <c r="L69" s="93" t="n"/>
      <c r="M69" s="93" t="n"/>
      <c r="N69" s="93" t="n"/>
    </row>
    <row r="70" ht="19.35" customHeight="1">
      <c r="A70" s="95" t="n"/>
      <c r="B70" s="96" t="inlineStr">
        <is>
          <t>1</t>
        </is>
      </c>
      <c r="C70" s="97" t="inlineStr">
        <is>
          <t>ОТ</t>
        </is>
      </c>
      <c r="D70" s="271" t="n"/>
      <c r="E70" s="272" t="n"/>
      <c r="F70" s="98" t="n"/>
      <c r="G70" s="98" t="n"/>
      <c r="H70" s="98" t="n"/>
      <c r="I70" s="99" t="n"/>
      <c r="J70" s="100" t="n">
        <v>125.96</v>
      </c>
      <c r="K70" s="273" t="n">
        <v>1.2</v>
      </c>
      <c r="L70" s="100" t="n">
        <v>276.61</v>
      </c>
      <c r="M70" s="100" t="n">
        <v>71.26000000000001</v>
      </c>
      <c r="N70" s="102" t="n">
        <v>19711.23</v>
      </c>
    </row>
    <row r="71" ht="19.35" customHeight="1">
      <c r="A71" s="95" t="n"/>
      <c r="B71" s="103" t="n"/>
      <c r="C71" s="97" t="inlineStr">
        <is>
          <t>ЗТ</t>
        </is>
      </c>
      <c r="D71" s="271" t="n"/>
      <c r="E71" s="272" t="n"/>
      <c r="F71" s="104" t="inlineStr">
        <is>
          <t>чел.-ч</t>
        </is>
      </c>
      <c r="G71" s="276" t="n">
        <v>13.4</v>
      </c>
      <c r="H71" s="273" t="n">
        <v>1.2</v>
      </c>
      <c r="I71" s="277" t="n">
        <v>29.4264</v>
      </c>
      <c r="J71" s="99" t="n"/>
      <c r="K71" s="99" t="n"/>
      <c r="L71" s="99" t="n"/>
      <c r="M71" s="99" t="n"/>
      <c r="N71" s="99" t="n"/>
    </row>
    <row r="72" ht="19.35" customHeight="1">
      <c r="A72" s="95" t="n"/>
      <c r="B72" s="103" t="n"/>
      <c r="C72" s="97" t="inlineStr">
        <is>
          <t>Итого по расценке</t>
        </is>
      </c>
      <c r="D72" s="271" t="n"/>
      <c r="E72" s="272" t="n"/>
      <c r="F72" s="98" t="n"/>
      <c r="G72" s="106" t="n"/>
      <c r="H72" s="106" t="n"/>
      <c r="I72" s="99" t="n"/>
      <c r="J72" s="100" t="n">
        <v>125.96</v>
      </c>
      <c r="K72" s="99" t="n"/>
      <c r="L72" s="100" t="n">
        <v>276.61</v>
      </c>
      <c r="M72" s="99" t="n"/>
      <c r="N72" s="107" t="n"/>
    </row>
    <row r="73" ht="19.35" customHeight="1">
      <c r="A73" s="95" t="n"/>
      <c r="B73" s="108" t="n"/>
      <c r="C73" s="97" t="inlineStr">
        <is>
          <t>ФОТ</t>
        </is>
      </c>
      <c r="D73" s="271" t="n"/>
      <c r="E73" s="272" t="n"/>
      <c r="F73" s="98" t="n"/>
      <c r="G73" s="106" t="n"/>
      <c r="H73" s="106" t="n"/>
      <c r="I73" s="99" t="n"/>
      <c r="J73" s="99" t="n"/>
      <c r="K73" s="99" t="n"/>
      <c r="L73" s="100" t="n">
        <v>276.61</v>
      </c>
      <c r="M73" s="99" t="n"/>
      <c r="N73" s="102" t="n">
        <v>19711.23</v>
      </c>
    </row>
    <row r="74" ht="42" customHeight="1">
      <c r="A74" s="95" t="n"/>
      <c r="B74" s="109" t="inlineStr">
        <is>
          <t>Пр/812-001.4-1</t>
        </is>
      </c>
      <c r="C74" s="97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4" t="inlineStr">
        <is>
          <t>%</t>
        </is>
      </c>
      <c r="G74" s="110" t="n">
        <v>89</v>
      </c>
      <c r="H74" s="111" t="n"/>
      <c r="I74" s="110" t="n">
        <v>89</v>
      </c>
      <c r="J74" s="99" t="n"/>
      <c r="K74" s="99" t="n"/>
      <c r="L74" s="100" t="n">
        <v>246.18</v>
      </c>
      <c r="M74" s="99" t="n"/>
      <c r="N74" s="112" t="n">
        <v>17542.99</v>
      </c>
    </row>
    <row r="75" ht="42" customHeight="1">
      <c r="A75" s="95" t="n"/>
      <c r="B75" s="109" t="inlineStr">
        <is>
          <t>Пр/774-001.4</t>
        </is>
      </c>
      <c r="C75" s="97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4" t="inlineStr">
        <is>
          <t>%</t>
        </is>
      </c>
      <c r="G75" s="110" t="n">
        <v>41</v>
      </c>
      <c r="H75" s="111" t="n"/>
      <c r="I75" s="110" t="n">
        <v>41</v>
      </c>
      <c r="J75" s="99" t="n"/>
      <c r="K75" s="99" t="n"/>
      <c r="L75" s="100" t="n">
        <v>113.41</v>
      </c>
      <c r="M75" s="99" t="n"/>
      <c r="N75" s="102" t="n">
        <v>8081.6</v>
      </c>
    </row>
    <row r="76" ht="19.35" customHeight="1">
      <c r="A76" s="95" t="n"/>
      <c r="B76" s="108" t="n"/>
      <c r="C76" s="87" t="inlineStr">
        <is>
          <t>Всего по позиции</t>
        </is>
      </c>
      <c r="D76" s="271" t="n"/>
      <c r="E76" s="272" t="n"/>
      <c r="F76" s="99" t="n"/>
      <c r="G76" s="106" t="n"/>
      <c r="H76" s="106" t="n"/>
      <c r="I76" s="113" t="n"/>
      <c r="J76" s="113" t="n"/>
      <c r="K76" s="113" t="n"/>
      <c r="L76" s="115" t="n">
        <v>636.2</v>
      </c>
      <c r="M76" s="113" t="n"/>
      <c r="N76" s="93" t="n"/>
    </row>
    <row r="77" ht="55.35" customHeight="1">
      <c r="A77" s="87" t="inlineStr">
        <is>
          <t>5</t>
        </is>
      </c>
      <c r="B77" s="90" t="inlineStr">
        <is>
          <t>ФЕР01-02-099-07</t>
        </is>
      </c>
      <c r="C77" s="91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2" t="inlineStr">
        <is>
          <t>100 шт</t>
        </is>
      </c>
      <c r="G77" s="93" t="n">
        <v>0.19</v>
      </c>
      <c r="H77" s="94" t="n">
        <v>1</v>
      </c>
      <c r="I77" s="115" t="n">
        <v>0.19</v>
      </c>
      <c r="J77" s="93" t="n"/>
      <c r="K77" s="93" t="n"/>
      <c r="L77" s="93" t="n"/>
      <c r="M77" s="93" t="n"/>
      <c r="N77" s="93" t="n"/>
    </row>
    <row r="78" ht="19.35" customHeight="1">
      <c r="A78" s="95" t="n"/>
      <c r="B78" s="96" t="inlineStr">
        <is>
          <t>1</t>
        </is>
      </c>
      <c r="C78" s="97" t="inlineStr">
        <is>
          <t>ОТ</t>
        </is>
      </c>
      <c r="D78" s="271" t="n"/>
      <c r="E78" s="272" t="n"/>
      <c r="F78" s="98" t="n"/>
      <c r="G78" s="98" t="n"/>
      <c r="H78" s="98" t="n"/>
      <c r="I78" s="99" t="n"/>
      <c r="J78" s="100" t="n">
        <v>59.22</v>
      </c>
      <c r="K78" s="273" t="n">
        <v>1.2</v>
      </c>
      <c r="L78" s="100" t="n">
        <v>13.5</v>
      </c>
      <c r="M78" s="100" t="n">
        <v>71.26000000000001</v>
      </c>
      <c r="N78" s="100" t="n">
        <v>962.01</v>
      </c>
    </row>
    <row r="79" ht="19.35" customHeight="1">
      <c r="A79" s="95" t="n"/>
      <c r="B79" s="103" t="n"/>
      <c r="C79" s="97" t="inlineStr">
        <is>
          <t>ЗТ</t>
        </is>
      </c>
      <c r="D79" s="271" t="n"/>
      <c r="E79" s="272" t="n"/>
      <c r="F79" s="104" t="inlineStr">
        <is>
          <t>чел.-ч</t>
        </is>
      </c>
      <c r="G79" s="276" t="n">
        <v>6.3</v>
      </c>
      <c r="H79" s="273" t="n">
        <v>1.2</v>
      </c>
      <c r="I79" s="277" t="n">
        <v>1.4364</v>
      </c>
      <c r="J79" s="99" t="n"/>
      <c r="K79" s="99" t="n"/>
      <c r="L79" s="99" t="n"/>
      <c r="M79" s="99" t="n"/>
      <c r="N79" s="99" t="n"/>
    </row>
    <row r="80" ht="19.35" customHeight="1">
      <c r="A80" s="95" t="n"/>
      <c r="B80" s="103" t="n"/>
      <c r="C80" s="97" t="inlineStr">
        <is>
          <t>Итого по расценке</t>
        </is>
      </c>
      <c r="D80" s="271" t="n"/>
      <c r="E80" s="272" t="n"/>
      <c r="F80" s="98" t="n"/>
      <c r="G80" s="106" t="n"/>
      <c r="H80" s="106" t="n"/>
      <c r="I80" s="99" t="n"/>
      <c r="J80" s="100" t="n">
        <v>59.22</v>
      </c>
      <c r="K80" s="99" t="n"/>
      <c r="L80" s="100" t="n">
        <v>13.5</v>
      </c>
      <c r="M80" s="99" t="n"/>
      <c r="N80" s="107" t="n"/>
    </row>
    <row r="81" ht="19.35" customHeight="1">
      <c r="A81" s="95" t="n"/>
      <c r="B81" s="108" t="n"/>
      <c r="C81" s="97" t="inlineStr">
        <is>
          <t>ФОТ</t>
        </is>
      </c>
      <c r="D81" s="271" t="n"/>
      <c r="E81" s="272" t="n"/>
      <c r="F81" s="98" t="n"/>
      <c r="G81" s="106" t="n"/>
      <c r="H81" s="106" t="n"/>
      <c r="I81" s="99" t="n"/>
      <c r="J81" s="99" t="n"/>
      <c r="K81" s="99" t="n"/>
      <c r="L81" s="100" t="n">
        <v>13.5</v>
      </c>
      <c r="M81" s="99" t="n"/>
      <c r="N81" s="100" t="n">
        <v>962.01</v>
      </c>
    </row>
    <row r="82" ht="42" customHeight="1">
      <c r="A82" s="95" t="n"/>
      <c r="B82" s="109" t="inlineStr">
        <is>
          <t>Пр/812-001.4-1</t>
        </is>
      </c>
      <c r="C82" s="97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4" t="inlineStr">
        <is>
          <t>%</t>
        </is>
      </c>
      <c r="G82" s="110" t="n">
        <v>89</v>
      </c>
      <c r="H82" s="111" t="n"/>
      <c r="I82" s="110" t="n">
        <v>89</v>
      </c>
      <c r="J82" s="99" t="n"/>
      <c r="K82" s="99" t="n"/>
      <c r="L82" s="100" t="n">
        <v>12.02</v>
      </c>
      <c r="M82" s="99" t="n"/>
      <c r="N82" s="152" t="n">
        <v>856.1900000000001</v>
      </c>
    </row>
    <row r="83" ht="42" customHeight="1">
      <c r="A83" s="95" t="n"/>
      <c r="B83" s="109" t="inlineStr">
        <is>
          <t>Пр/774-001.4</t>
        </is>
      </c>
      <c r="C83" s="97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4" t="inlineStr">
        <is>
          <t>%</t>
        </is>
      </c>
      <c r="G83" s="110" t="n">
        <v>41</v>
      </c>
      <c r="H83" s="111" t="n"/>
      <c r="I83" s="110" t="n">
        <v>41</v>
      </c>
      <c r="J83" s="99" t="n"/>
      <c r="K83" s="99" t="n"/>
      <c r="L83" s="100" t="n">
        <v>5.54</v>
      </c>
      <c r="M83" s="99" t="n"/>
      <c r="N83" s="100" t="n">
        <v>394.42</v>
      </c>
    </row>
    <row r="84" ht="19.35" customHeight="1">
      <c r="A84" s="95" t="n"/>
      <c r="B84" s="108" t="n"/>
      <c r="C84" s="87" t="inlineStr">
        <is>
          <t>Всего по позиции</t>
        </is>
      </c>
      <c r="D84" s="271" t="n"/>
      <c r="E84" s="272" t="n"/>
      <c r="F84" s="99" t="n"/>
      <c r="G84" s="106" t="n"/>
      <c r="H84" s="106" t="n"/>
      <c r="I84" s="113" t="n"/>
      <c r="J84" s="113" t="n"/>
      <c r="K84" s="113" t="n"/>
      <c r="L84" s="115" t="n">
        <v>31.06</v>
      </c>
      <c r="M84" s="113" t="n"/>
      <c r="N84" s="93" t="n"/>
    </row>
    <row r="85" ht="55.35" customHeight="1">
      <c r="A85" s="87" t="inlineStr">
        <is>
          <t>6</t>
        </is>
      </c>
      <c r="B85" s="90" t="inlineStr">
        <is>
          <t>ФЕР01-02-099-10</t>
        </is>
      </c>
      <c r="C85" s="91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2" t="inlineStr">
        <is>
          <t>100 шт</t>
        </is>
      </c>
      <c r="G85" s="93" t="n">
        <v>0.09</v>
      </c>
      <c r="H85" s="94" t="n">
        <v>1</v>
      </c>
      <c r="I85" s="115" t="n">
        <v>0.09</v>
      </c>
      <c r="J85" s="93" t="n"/>
      <c r="K85" s="93" t="n"/>
      <c r="L85" s="93" t="n"/>
      <c r="M85" s="93" t="n"/>
      <c r="N85" s="93" t="n"/>
    </row>
    <row r="86" ht="19.35" customHeight="1">
      <c r="A86" s="95" t="n"/>
      <c r="B86" s="96" t="inlineStr">
        <is>
          <t>1</t>
        </is>
      </c>
      <c r="C86" s="97" t="inlineStr">
        <is>
          <t>ОТ</t>
        </is>
      </c>
      <c r="D86" s="271" t="n"/>
      <c r="E86" s="272" t="n"/>
      <c r="F86" s="98" t="n"/>
      <c r="G86" s="98" t="n"/>
      <c r="H86" s="98" t="n"/>
      <c r="I86" s="99" t="n"/>
      <c r="J86" s="100" t="n">
        <v>115.62</v>
      </c>
      <c r="K86" s="273" t="n">
        <v>1.2</v>
      </c>
      <c r="L86" s="100" t="n">
        <v>12.49</v>
      </c>
      <c r="M86" s="100" t="n">
        <v>71.26000000000001</v>
      </c>
      <c r="N86" s="100" t="n">
        <v>890.04</v>
      </c>
    </row>
    <row r="87" ht="19.35" customHeight="1">
      <c r="A87" s="95" t="n"/>
      <c r="B87" s="103" t="n"/>
      <c r="C87" s="97" t="inlineStr">
        <is>
          <t>ЗТ</t>
        </is>
      </c>
      <c r="D87" s="271" t="n"/>
      <c r="E87" s="272" t="n"/>
      <c r="F87" s="104" t="inlineStr">
        <is>
          <t>чел.-ч</t>
        </is>
      </c>
      <c r="G87" s="276" t="n">
        <v>12.3</v>
      </c>
      <c r="H87" s="273" t="n">
        <v>1.2</v>
      </c>
      <c r="I87" s="277" t="n">
        <v>1.3284</v>
      </c>
      <c r="J87" s="99" t="n"/>
      <c r="K87" s="99" t="n"/>
      <c r="L87" s="99" t="n"/>
      <c r="M87" s="99" t="n"/>
      <c r="N87" s="99" t="n"/>
    </row>
    <row r="88" ht="19.35" customHeight="1">
      <c r="A88" s="95" t="n"/>
      <c r="B88" s="103" t="n"/>
      <c r="C88" s="97" t="inlineStr">
        <is>
          <t>Итого по расценке</t>
        </is>
      </c>
      <c r="D88" s="271" t="n"/>
      <c r="E88" s="272" t="n"/>
      <c r="F88" s="98" t="n"/>
      <c r="G88" s="106" t="n"/>
      <c r="H88" s="106" t="n"/>
      <c r="I88" s="99" t="n"/>
      <c r="J88" s="100" t="n">
        <v>115.62</v>
      </c>
      <c r="K88" s="99" t="n"/>
      <c r="L88" s="100" t="n">
        <v>12.49</v>
      </c>
      <c r="M88" s="99" t="n"/>
      <c r="N88" s="107" t="n"/>
    </row>
    <row r="89" ht="19.35" customHeight="1">
      <c r="A89" s="95" t="n"/>
      <c r="B89" s="108" t="n"/>
      <c r="C89" s="97" t="inlineStr">
        <is>
          <t>ФОТ</t>
        </is>
      </c>
      <c r="D89" s="271" t="n"/>
      <c r="E89" s="272" t="n"/>
      <c r="F89" s="98" t="n"/>
      <c r="G89" s="106" t="n"/>
      <c r="H89" s="106" t="n"/>
      <c r="I89" s="99" t="n"/>
      <c r="J89" s="99" t="n"/>
      <c r="K89" s="99" t="n"/>
      <c r="L89" s="100" t="n">
        <v>12.49</v>
      </c>
      <c r="M89" s="99" t="n"/>
      <c r="N89" s="100" t="n">
        <v>890.04</v>
      </c>
    </row>
    <row r="90" ht="42" customHeight="1">
      <c r="A90" s="95" t="n"/>
      <c r="B90" s="109" t="inlineStr">
        <is>
          <t>Пр/812-001.4-1</t>
        </is>
      </c>
      <c r="C90" s="97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4" t="inlineStr">
        <is>
          <t>%</t>
        </is>
      </c>
      <c r="G90" s="110" t="n">
        <v>89</v>
      </c>
      <c r="H90" s="111" t="n"/>
      <c r="I90" s="110" t="n">
        <v>89</v>
      </c>
      <c r="J90" s="99" t="n"/>
      <c r="K90" s="99" t="n"/>
      <c r="L90" s="100" t="n">
        <v>11.12</v>
      </c>
      <c r="M90" s="99" t="n"/>
      <c r="N90" s="152" t="n">
        <v>792.14</v>
      </c>
    </row>
    <row r="91" ht="42" customHeight="1">
      <c r="A91" s="95" t="n"/>
      <c r="B91" s="109" t="inlineStr">
        <is>
          <t>Пр/774-001.4</t>
        </is>
      </c>
      <c r="C91" s="97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4" t="inlineStr">
        <is>
          <t>%</t>
        </is>
      </c>
      <c r="G91" s="110" t="n">
        <v>41</v>
      </c>
      <c r="H91" s="111" t="n"/>
      <c r="I91" s="110" t="n">
        <v>41</v>
      </c>
      <c r="J91" s="99" t="n"/>
      <c r="K91" s="99" t="n"/>
      <c r="L91" s="100" t="n">
        <v>5.12</v>
      </c>
      <c r="M91" s="99" t="n"/>
      <c r="N91" s="100" t="n">
        <v>364.92</v>
      </c>
    </row>
    <row r="92" ht="19.35" customHeight="1">
      <c r="A92" s="95" t="n"/>
      <c r="B92" s="108" t="n"/>
      <c r="C92" s="87" t="inlineStr">
        <is>
          <t>Всего по позиции</t>
        </is>
      </c>
      <c r="D92" s="271" t="n"/>
      <c r="E92" s="272" t="n"/>
      <c r="F92" s="99" t="n"/>
      <c r="G92" s="106" t="n"/>
      <c r="H92" s="106" t="n"/>
      <c r="I92" s="113" t="n"/>
      <c r="J92" s="113" t="n"/>
      <c r="K92" s="113" t="n"/>
      <c r="L92" s="115" t="n">
        <v>28.73</v>
      </c>
      <c r="M92" s="113" t="n"/>
      <c r="N92" s="93" t="n"/>
    </row>
    <row r="93" ht="68.65000000000001" customHeight="1">
      <c r="A93" s="87" t="inlineStr">
        <is>
          <t>7</t>
        </is>
      </c>
      <c r="B93" s="90" t="inlineStr">
        <is>
          <t>ФЕР01-02-100-01</t>
        </is>
      </c>
      <c r="C93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271" t="n"/>
      <c r="E93" s="272" t="n"/>
      <c r="F93" s="92" t="inlineStr">
        <is>
          <t>100 шт</t>
        </is>
      </c>
      <c r="G93" s="93" t="n">
        <v>19.3</v>
      </c>
      <c r="H93" s="94" t="n">
        <v>1</v>
      </c>
      <c r="I93" s="280" t="n">
        <v>19.3</v>
      </c>
      <c r="J93" s="93" t="n"/>
      <c r="K93" s="93" t="n"/>
      <c r="L93" s="93" t="n"/>
      <c r="M93" s="93" t="n"/>
      <c r="N93" s="93" t="n"/>
    </row>
    <row r="94" ht="19.35" customHeight="1">
      <c r="A94" s="95" t="n"/>
      <c r="B94" s="96" t="inlineStr">
        <is>
          <t>1</t>
        </is>
      </c>
      <c r="C94" s="97" t="inlineStr">
        <is>
          <t>ОТ</t>
        </is>
      </c>
      <c r="D94" s="271" t="n"/>
      <c r="E94" s="272" t="n"/>
      <c r="F94" s="98" t="n"/>
      <c r="G94" s="98" t="n"/>
      <c r="H94" s="98" t="n"/>
      <c r="I94" s="99" t="n"/>
      <c r="J94" s="100" t="n">
        <v>115.44</v>
      </c>
      <c r="K94" s="273" t="n">
        <v>1.2</v>
      </c>
      <c r="L94" s="102" t="n">
        <v>2673.59</v>
      </c>
      <c r="M94" s="100" t="n">
        <v>71.26000000000001</v>
      </c>
      <c r="N94" s="102" t="n">
        <v>190520.02</v>
      </c>
    </row>
    <row r="95" ht="19.35" customHeight="1">
      <c r="A95" s="95" t="n"/>
      <c r="B95" s="96" t="inlineStr">
        <is>
          <t>2</t>
        </is>
      </c>
      <c r="C95" s="97" t="inlineStr">
        <is>
          <t>ЭМ</t>
        </is>
      </c>
      <c r="D95" s="271" t="n"/>
      <c r="E95" s="272" t="n"/>
      <c r="F95" s="98" t="n"/>
      <c r="G95" s="98" t="n"/>
      <c r="H95" s="98" t="n"/>
      <c r="I95" s="99" t="n"/>
      <c r="J95" s="100" t="n">
        <v>655.4299999999999</v>
      </c>
      <c r="K95" s="273" t="n">
        <v>1.2</v>
      </c>
      <c r="L95" s="102" t="n">
        <v>15179.76</v>
      </c>
      <c r="M95" s="99" t="n"/>
      <c r="N95" s="99" t="n"/>
    </row>
    <row r="96" ht="19.35" customHeight="1">
      <c r="A96" s="95" t="n"/>
      <c r="B96" s="96" t="inlineStr">
        <is>
          <t>3</t>
        </is>
      </c>
      <c r="C96" s="97" t="inlineStr">
        <is>
          <t>в т.ч. ОТм</t>
        </is>
      </c>
      <c r="D96" s="271" t="n"/>
      <c r="E96" s="272" t="n"/>
      <c r="F96" s="98" t="n"/>
      <c r="G96" s="98" t="n"/>
      <c r="H96" s="98" t="n"/>
      <c r="I96" s="99" t="n"/>
      <c r="J96" s="100" t="n">
        <v>114.62</v>
      </c>
      <c r="K96" s="273" t="n">
        <v>1.2</v>
      </c>
      <c r="L96" s="102" t="n">
        <v>2654.6</v>
      </c>
      <c r="M96" s="100" t="n">
        <v>71.26000000000001</v>
      </c>
      <c r="N96" s="102" t="n">
        <v>189166.8</v>
      </c>
    </row>
    <row r="97" ht="19.35" customHeight="1">
      <c r="A97" s="95" t="n"/>
      <c r="B97" s="103" t="n"/>
      <c r="C97" s="97" t="inlineStr">
        <is>
          <t>ЗТ</t>
        </is>
      </c>
      <c r="D97" s="271" t="n"/>
      <c r="E97" s="272" t="n"/>
      <c r="F97" s="104" t="inlineStr">
        <is>
          <t>чел.-ч</t>
        </is>
      </c>
      <c r="G97" s="276" t="n">
        <v>14.8</v>
      </c>
      <c r="H97" s="273" t="n">
        <v>1.2</v>
      </c>
      <c r="I97" s="278" t="n">
        <v>342.768</v>
      </c>
      <c r="J97" s="99" t="n"/>
      <c r="K97" s="99" t="n"/>
      <c r="L97" s="99" t="n"/>
      <c r="M97" s="99" t="n"/>
      <c r="N97" s="99" t="n"/>
    </row>
    <row r="98" ht="19.35" customHeight="1">
      <c r="A98" s="95" t="n"/>
      <c r="B98" s="103" t="n"/>
      <c r="C98" s="97" t="inlineStr">
        <is>
          <t>ЗТм</t>
        </is>
      </c>
      <c r="D98" s="271" t="n"/>
      <c r="E98" s="272" t="n"/>
      <c r="F98" s="104" t="inlineStr">
        <is>
          <t>чел.-ч</t>
        </is>
      </c>
      <c r="G98" s="100" t="n">
        <v>8.49</v>
      </c>
      <c r="H98" s="273" t="n">
        <v>1.2</v>
      </c>
      <c r="I98" s="277" t="n">
        <v>196.6284</v>
      </c>
      <c r="J98" s="99" t="n"/>
      <c r="K98" s="99" t="n"/>
      <c r="L98" s="99" t="n"/>
      <c r="M98" s="99" t="n"/>
      <c r="N98" s="99" t="n"/>
    </row>
    <row r="99" ht="19.35" customHeight="1">
      <c r="A99" s="95" t="n"/>
      <c r="B99" s="103" t="n"/>
      <c r="C99" s="97" t="inlineStr">
        <is>
          <t>Итого по расценке</t>
        </is>
      </c>
      <c r="D99" s="271" t="n"/>
      <c r="E99" s="272" t="n"/>
      <c r="F99" s="98" t="n"/>
      <c r="G99" s="106" t="n"/>
      <c r="H99" s="106" t="n"/>
      <c r="I99" s="99" t="n"/>
      <c r="J99" s="100" t="n">
        <v>770.87</v>
      </c>
      <c r="K99" s="99" t="n"/>
      <c r="L99" s="102" t="n">
        <v>17853.35</v>
      </c>
      <c r="M99" s="99" t="n"/>
      <c r="N99" s="107" t="n"/>
    </row>
    <row r="100" ht="19.35" customHeight="1">
      <c r="A100" s="95" t="n"/>
      <c r="B100" s="108" t="n"/>
      <c r="C100" s="97" t="inlineStr">
        <is>
          <t>ФОТ</t>
        </is>
      </c>
      <c r="D100" s="271" t="n"/>
      <c r="E100" s="272" t="n"/>
      <c r="F100" s="98" t="n"/>
      <c r="G100" s="106" t="n"/>
      <c r="H100" s="106" t="n"/>
      <c r="I100" s="99" t="n"/>
      <c r="J100" s="99" t="n"/>
      <c r="K100" s="99" t="n"/>
      <c r="L100" s="102" t="n">
        <v>5328.19</v>
      </c>
      <c r="M100" s="99" t="n"/>
      <c r="N100" s="102" t="n">
        <v>379686.82</v>
      </c>
    </row>
    <row r="101" ht="42" customHeight="1">
      <c r="A101" s="95" t="n"/>
      <c r="B101" s="109" t="inlineStr">
        <is>
          <t>Пр/812-001.4-1</t>
        </is>
      </c>
      <c r="C101" s="97" t="inlineStr">
        <is>
          <t>НР Земляные работы по другим видам работ (подготовительным, сопутствующим, укрепительным)</t>
        </is>
      </c>
      <c r="D101" s="271" t="n"/>
      <c r="E101" s="272" t="n"/>
      <c r="F101" s="104" t="inlineStr">
        <is>
          <t>%</t>
        </is>
      </c>
      <c r="G101" s="110" t="n">
        <v>89</v>
      </c>
      <c r="H101" s="111" t="n"/>
      <c r="I101" s="110" t="n">
        <v>89</v>
      </c>
      <c r="J101" s="99" t="n"/>
      <c r="K101" s="99" t="n"/>
      <c r="L101" s="102" t="n">
        <v>4742.09</v>
      </c>
      <c r="M101" s="99" t="n"/>
      <c r="N101" s="112" t="n">
        <v>337921.27</v>
      </c>
    </row>
    <row r="102" ht="42" customHeight="1">
      <c r="A102" s="95" t="n"/>
      <c r="B102" s="109" t="inlineStr">
        <is>
          <t>Пр/774-001.4</t>
        </is>
      </c>
      <c r="C102" s="97" t="inlineStr">
        <is>
          <t>СП Земляные работы по другим видам работ (подготовительным, сопутствующим, укрепительным)</t>
        </is>
      </c>
      <c r="D102" s="271" t="n"/>
      <c r="E102" s="272" t="n"/>
      <c r="F102" s="104" t="inlineStr">
        <is>
          <t>%</t>
        </is>
      </c>
      <c r="G102" s="110" t="n">
        <v>41</v>
      </c>
      <c r="H102" s="111" t="n"/>
      <c r="I102" s="110" t="n">
        <v>41</v>
      </c>
      <c r="J102" s="99" t="n"/>
      <c r="K102" s="99" t="n"/>
      <c r="L102" s="102" t="n">
        <v>2184.56</v>
      </c>
      <c r="M102" s="99" t="n"/>
      <c r="N102" s="102" t="n">
        <v>155671.6</v>
      </c>
    </row>
    <row r="103" ht="19.35" customHeight="1">
      <c r="A103" s="95" t="n"/>
      <c r="B103" s="108" t="n"/>
      <c r="C103" s="87" t="inlineStr">
        <is>
          <t>Всего по позиции</t>
        </is>
      </c>
      <c r="D103" s="271" t="n"/>
      <c r="E103" s="272" t="n"/>
      <c r="F103" s="99" t="n"/>
      <c r="G103" s="106" t="n"/>
      <c r="H103" s="106" t="n"/>
      <c r="I103" s="113" t="n"/>
      <c r="J103" s="113" t="n"/>
      <c r="K103" s="113" t="n"/>
      <c r="L103" s="114" t="n">
        <v>24780</v>
      </c>
      <c r="M103" s="113" t="n"/>
      <c r="N103" s="93" t="n"/>
    </row>
    <row r="104" ht="55.35" customHeight="1">
      <c r="A104" s="87" t="inlineStr">
        <is>
          <t>8</t>
        </is>
      </c>
      <c r="B104" s="90" t="inlineStr">
        <is>
          <t>ФЕР01-02-100-07</t>
        </is>
      </c>
      <c r="C104" s="91" t="inlineStr">
        <is>
          <t>При трелевке на каждые последующие 100 м добавлять: к расценке 01-02-100-01</t>
        </is>
      </c>
      <c r="D104" s="271" t="n"/>
      <c r="E104" s="272" t="n"/>
      <c r="F104" s="92" t="inlineStr">
        <is>
          <t>100 шт</t>
        </is>
      </c>
      <c r="G104" s="93" t="n">
        <v>19.3</v>
      </c>
      <c r="H104" s="94" t="n">
        <v>1</v>
      </c>
      <c r="I104" s="280" t="n">
        <v>19.3</v>
      </c>
      <c r="J104" s="93" t="n"/>
      <c r="K104" s="93" t="n"/>
      <c r="L104" s="93" t="n"/>
      <c r="M104" s="93" t="n"/>
      <c r="N104" s="93" t="n"/>
    </row>
    <row r="105" ht="19.35" customHeight="1">
      <c r="A105" s="95" t="n"/>
      <c r="B105" s="96" t="inlineStr">
        <is>
          <t>1</t>
        </is>
      </c>
      <c r="C105" s="97" t="inlineStr">
        <is>
          <t>ОТ</t>
        </is>
      </c>
      <c r="D105" s="271" t="n"/>
      <c r="E105" s="272" t="n"/>
      <c r="F105" s="98" t="n"/>
      <c r="G105" s="98" t="n"/>
      <c r="H105" s="98" t="n"/>
      <c r="I105" s="99" t="n"/>
      <c r="J105" s="100" t="n">
        <v>28.94</v>
      </c>
      <c r="K105" s="273" t="n">
        <v>1.2</v>
      </c>
      <c r="L105" s="100" t="n">
        <v>670.25</v>
      </c>
      <c r="M105" s="100" t="n">
        <v>71.26000000000001</v>
      </c>
      <c r="N105" s="102" t="n">
        <v>47762.02</v>
      </c>
    </row>
    <row r="106" ht="19.35" customHeight="1">
      <c r="A106" s="95" t="n"/>
      <c r="B106" s="96" t="inlineStr">
        <is>
          <t>2</t>
        </is>
      </c>
      <c r="C106" s="97" t="inlineStr">
        <is>
          <t>ЭМ</t>
        </is>
      </c>
      <c r="D106" s="271" t="n"/>
      <c r="E106" s="272" t="n"/>
      <c r="F106" s="98" t="n"/>
      <c r="G106" s="98" t="n"/>
      <c r="H106" s="98" t="n"/>
      <c r="I106" s="99" t="n"/>
      <c r="J106" s="100" t="n">
        <v>163.66</v>
      </c>
      <c r="K106" s="273" t="n">
        <v>1.2</v>
      </c>
      <c r="L106" s="102" t="n">
        <v>3790.37</v>
      </c>
      <c r="M106" s="99" t="n"/>
      <c r="N106" s="99" t="n"/>
    </row>
    <row r="107" ht="19.35" customHeight="1">
      <c r="A107" s="95" t="n"/>
      <c r="B107" s="96" t="inlineStr">
        <is>
          <t>3</t>
        </is>
      </c>
      <c r="C107" s="97" t="inlineStr">
        <is>
          <t>в т.ч. ОТм</t>
        </is>
      </c>
      <c r="D107" s="271" t="n"/>
      <c r="E107" s="272" t="n"/>
      <c r="F107" s="98" t="n"/>
      <c r="G107" s="98" t="n"/>
      <c r="H107" s="98" t="n"/>
      <c r="I107" s="99" t="n"/>
      <c r="J107" s="100" t="n">
        <v>28.62</v>
      </c>
      <c r="K107" s="273" t="n">
        <v>1.2</v>
      </c>
      <c r="L107" s="100" t="n">
        <v>662.84</v>
      </c>
      <c r="M107" s="100" t="n">
        <v>71.26000000000001</v>
      </c>
      <c r="N107" s="102" t="n">
        <v>47233.98</v>
      </c>
    </row>
    <row r="108" ht="19.35" customHeight="1">
      <c r="A108" s="95" t="n"/>
      <c r="B108" s="103" t="n"/>
      <c r="C108" s="97" t="inlineStr">
        <is>
          <t>ЗТ</t>
        </is>
      </c>
      <c r="D108" s="271" t="n"/>
      <c r="E108" s="272" t="n"/>
      <c r="F108" s="104" t="inlineStr">
        <is>
          <t>чел.-ч</t>
        </is>
      </c>
      <c r="G108" s="100" t="n">
        <v>3.71</v>
      </c>
      <c r="H108" s="273" t="n">
        <v>1.2</v>
      </c>
      <c r="I108" s="277" t="n">
        <v>85.92359999999999</v>
      </c>
      <c r="J108" s="99" t="n"/>
      <c r="K108" s="99" t="n"/>
      <c r="L108" s="99" t="n"/>
      <c r="M108" s="99" t="n"/>
      <c r="N108" s="99" t="n"/>
    </row>
    <row r="109" ht="19.35" customHeight="1">
      <c r="A109" s="95" t="n"/>
      <c r="B109" s="103" t="n"/>
      <c r="C109" s="97" t="inlineStr">
        <is>
          <t>ЗТм</t>
        </is>
      </c>
      <c r="D109" s="271" t="n"/>
      <c r="E109" s="272" t="n"/>
      <c r="F109" s="104" t="inlineStr">
        <is>
          <t>чел.-ч</t>
        </is>
      </c>
      <c r="G109" s="100" t="n">
        <v>2.12</v>
      </c>
      <c r="H109" s="273" t="n">
        <v>1.2</v>
      </c>
      <c r="I109" s="277" t="n">
        <v>49.0992</v>
      </c>
      <c r="J109" s="99" t="n"/>
      <c r="K109" s="99" t="n"/>
      <c r="L109" s="99" t="n"/>
      <c r="M109" s="99" t="n"/>
      <c r="N109" s="99" t="n"/>
    </row>
    <row r="110" ht="19.35" customHeight="1">
      <c r="A110" s="95" t="n"/>
      <c r="B110" s="103" t="n"/>
      <c r="C110" s="97" t="inlineStr">
        <is>
          <t>Итого по расценке</t>
        </is>
      </c>
      <c r="D110" s="271" t="n"/>
      <c r="E110" s="272" t="n"/>
      <c r="F110" s="98" t="n"/>
      <c r="G110" s="106" t="n"/>
      <c r="H110" s="106" t="n"/>
      <c r="I110" s="99" t="n"/>
      <c r="J110" s="100" t="n">
        <v>192.6</v>
      </c>
      <c r="K110" s="99" t="n"/>
      <c r="L110" s="102" t="n">
        <v>4460.62</v>
      </c>
      <c r="M110" s="99" t="n"/>
      <c r="N110" s="107" t="n"/>
    </row>
    <row r="111" ht="19.35" customHeight="1">
      <c r="A111" s="95" t="n"/>
      <c r="B111" s="108" t="n"/>
      <c r="C111" s="97" t="inlineStr">
        <is>
          <t>ФОТ</t>
        </is>
      </c>
      <c r="D111" s="271" t="n"/>
      <c r="E111" s="272" t="n"/>
      <c r="F111" s="98" t="n"/>
      <c r="G111" s="106" t="n"/>
      <c r="H111" s="106" t="n"/>
      <c r="I111" s="99" t="n"/>
      <c r="J111" s="99" t="n"/>
      <c r="K111" s="99" t="n"/>
      <c r="L111" s="102" t="n">
        <v>1333.09</v>
      </c>
      <c r="M111" s="99" t="n"/>
      <c r="N111" s="102" t="n">
        <v>94996</v>
      </c>
    </row>
    <row r="112" ht="42" customHeight="1">
      <c r="A112" s="95" t="n"/>
      <c r="B112" s="109" t="inlineStr">
        <is>
          <t>Пр/812-001.4-1</t>
        </is>
      </c>
      <c r="C112" s="97" t="inlineStr">
        <is>
          <t>НР Земляные работы по другим видам работ (подготовительным, сопутствующим, укрепительным)</t>
        </is>
      </c>
      <c r="D112" s="271" t="n"/>
      <c r="E112" s="272" t="n"/>
      <c r="F112" s="104" t="inlineStr">
        <is>
          <t>%</t>
        </is>
      </c>
      <c r="G112" s="110" t="n">
        <v>89</v>
      </c>
      <c r="H112" s="111" t="n"/>
      <c r="I112" s="110" t="n">
        <v>89</v>
      </c>
      <c r="J112" s="99" t="n"/>
      <c r="K112" s="99" t="n"/>
      <c r="L112" s="102" t="n">
        <v>1186.45</v>
      </c>
      <c r="M112" s="99" t="n"/>
      <c r="N112" s="112" t="n">
        <v>84546.44</v>
      </c>
    </row>
    <row r="113" ht="42" customHeight="1">
      <c r="A113" s="95" t="n"/>
      <c r="B113" s="109" t="inlineStr">
        <is>
          <t>Пр/774-001.4</t>
        </is>
      </c>
      <c r="C113" s="97" t="inlineStr">
        <is>
          <t>СП Земляные работы по другим видам работ (подготовительным, сопутствующим, укрепительным)</t>
        </is>
      </c>
      <c r="D113" s="271" t="n"/>
      <c r="E113" s="272" t="n"/>
      <c r="F113" s="104" t="inlineStr">
        <is>
          <t>%</t>
        </is>
      </c>
      <c r="G113" s="110" t="n">
        <v>41</v>
      </c>
      <c r="H113" s="111" t="n"/>
      <c r="I113" s="110" t="n">
        <v>41</v>
      </c>
      <c r="J113" s="99" t="n"/>
      <c r="K113" s="99" t="n"/>
      <c r="L113" s="100" t="n">
        <v>546.5700000000001</v>
      </c>
      <c r="M113" s="99" t="n"/>
      <c r="N113" s="102" t="n">
        <v>38948.36</v>
      </c>
    </row>
    <row r="114" ht="19.35" customHeight="1">
      <c r="A114" s="95" t="n"/>
      <c r="B114" s="108" t="n"/>
      <c r="C114" s="87" t="inlineStr">
        <is>
          <t>Всего по позиции</t>
        </is>
      </c>
      <c r="D114" s="271" t="n"/>
      <c r="E114" s="272" t="n"/>
      <c r="F114" s="99" t="n"/>
      <c r="G114" s="106" t="n"/>
      <c r="H114" s="106" t="n"/>
      <c r="I114" s="113" t="n"/>
      <c r="J114" s="113" t="n"/>
      <c r="K114" s="113" t="n"/>
      <c r="L114" s="114" t="n">
        <v>6193.64</v>
      </c>
      <c r="M114" s="113" t="n"/>
      <c r="N114" s="93" t="n"/>
    </row>
    <row r="115" ht="68.65000000000001" customHeight="1">
      <c r="A115" s="87" t="inlineStr">
        <is>
          <t>9</t>
        </is>
      </c>
      <c r="B115" s="90" t="inlineStr">
        <is>
          <t>ФЕР01-02-100-02</t>
        </is>
      </c>
      <c r="C115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271" t="n"/>
      <c r="E115" s="272" t="n"/>
      <c r="F115" s="92" t="inlineStr">
        <is>
          <t>100 шт</t>
        </is>
      </c>
      <c r="G115" s="93" t="n">
        <v>9.19</v>
      </c>
      <c r="H115" s="94" t="n">
        <v>1</v>
      </c>
      <c r="I115" s="115" t="n">
        <v>9.19</v>
      </c>
      <c r="J115" s="93" t="n"/>
      <c r="K115" s="93" t="n"/>
      <c r="L115" s="93" t="n"/>
      <c r="M115" s="93" t="n"/>
      <c r="N115" s="93" t="n"/>
    </row>
    <row r="116" ht="19.35" customHeight="1">
      <c r="A116" s="95" t="n"/>
      <c r="B116" s="96" t="inlineStr">
        <is>
          <t>1</t>
        </is>
      </c>
      <c r="C116" s="97" t="inlineStr">
        <is>
          <t>ОТ</t>
        </is>
      </c>
      <c r="D116" s="271" t="n"/>
      <c r="E116" s="272" t="n"/>
      <c r="F116" s="98" t="n"/>
      <c r="G116" s="98" t="n"/>
      <c r="H116" s="98" t="n"/>
      <c r="I116" s="99" t="n"/>
      <c r="J116" s="100" t="n">
        <v>201.24</v>
      </c>
      <c r="K116" s="273" t="n">
        <v>1.2</v>
      </c>
      <c r="L116" s="102" t="n">
        <v>2219.27</v>
      </c>
      <c r="M116" s="100" t="n">
        <v>71.26000000000001</v>
      </c>
      <c r="N116" s="102" t="n">
        <v>158145.18</v>
      </c>
    </row>
    <row r="117" ht="19.35" customHeight="1">
      <c r="A117" s="95" t="n"/>
      <c r="B117" s="96" t="inlineStr">
        <is>
          <t>2</t>
        </is>
      </c>
      <c r="C117" s="97" t="inlineStr">
        <is>
          <t>ЭМ</t>
        </is>
      </c>
      <c r="D117" s="271" t="n"/>
      <c r="E117" s="272" t="n"/>
      <c r="F117" s="98" t="n"/>
      <c r="G117" s="98" t="n"/>
      <c r="H117" s="98" t="n"/>
      <c r="I117" s="99" t="n"/>
      <c r="J117" s="102" t="n">
        <v>1142.56</v>
      </c>
      <c r="K117" s="273" t="n">
        <v>1.2</v>
      </c>
      <c r="L117" s="102" t="n">
        <v>12600.15</v>
      </c>
      <c r="M117" s="99" t="n"/>
      <c r="N117" s="99" t="n"/>
    </row>
    <row r="118" ht="19.35" customHeight="1">
      <c r="A118" s="95" t="n"/>
      <c r="B118" s="96" t="inlineStr">
        <is>
          <t>3</t>
        </is>
      </c>
      <c r="C118" s="97" t="inlineStr">
        <is>
          <t>в т.ч. ОТм</t>
        </is>
      </c>
      <c r="D118" s="271" t="n"/>
      <c r="E118" s="272" t="n"/>
      <c r="F118" s="98" t="n"/>
      <c r="G118" s="98" t="n"/>
      <c r="H118" s="98" t="n"/>
      <c r="I118" s="99" t="n"/>
      <c r="J118" s="100" t="n">
        <v>199.8</v>
      </c>
      <c r="K118" s="273" t="n">
        <v>1.2</v>
      </c>
      <c r="L118" s="102" t="n">
        <v>2203.39</v>
      </c>
      <c r="M118" s="100" t="n">
        <v>71.26000000000001</v>
      </c>
      <c r="N118" s="102" t="n">
        <v>157013.57</v>
      </c>
    </row>
    <row r="119" ht="19.35" customHeight="1">
      <c r="A119" s="95" t="n"/>
      <c r="B119" s="103" t="n"/>
      <c r="C119" s="97" t="inlineStr">
        <is>
          <t>ЗТ</t>
        </is>
      </c>
      <c r="D119" s="271" t="n"/>
      <c r="E119" s="272" t="n"/>
      <c r="F119" s="104" t="inlineStr">
        <is>
          <t>чел.-ч</t>
        </is>
      </c>
      <c r="G119" s="276" t="n">
        <v>25.8</v>
      </c>
      <c r="H119" s="273" t="n">
        <v>1.2</v>
      </c>
      <c r="I119" s="277" t="n">
        <v>284.5224</v>
      </c>
      <c r="J119" s="99" t="n"/>
      <c r="K119" s="99" t="n"/>
      <c r="L119" s="99" t="n"/>
      <c r="M119" s="99" t="n"/>
      <c r="N119" s="99" t="n"/>
    </row>
    <row r="120" ht="19.35" customHeight="1">
      <c r="A120" s="95" t="n"/>
      <c r="B120" s="103" t="n"/>
      <c r="C120" s="97" t="inlineStr">
        <is>
          <t>ЗТм</t>
        </is>
      </c>
      <c r="D120" s="271" t="n"/>
      <c r="E120" s="272" t="n"/>
      <c r="F120" s="104" t="inlineStr">
        <is>
          <t>чел.-ч</t>
        </is>
      </c>
      <c r="G120" s="276" t="n">
        <v>14.8</v>
      </c>
      <c r="H120" s="273" t="n">
        <v>1.2</v>
      </c>
      <c r="I120" s="277" t="n">
        <v>163.2144</v>
      </c>
      <c r="J120" s="99" t="n"/>
      <c r="K120" s="99" t="n"/>
      <c r="L120" s="99" t="n"/>
      <c r="M120" s="99" t="n"/>
      <c r="N120" s="99" t="n"/>
    </row>
    <row r="121" ht="19.35" customHeight="1">
      <c r="A121" s="95" t="n"/>
      <c r="B121" s="103" t="n"/>
      <c r="C121" s="97" t="inlineStr">
        <is>
          <t>Итого по расценке</t>
        </is>
      </c>
      <c r="D121" s="271" t="n"/>
      <c r="E121" s="272" t="n"/>
      <c r="F121" s="98" t="n"/>
      <c r="G121" s="106" t="n"/>
      <c r="H121" s="106" t="n"/>
      <c r="I121" s="99" t="n"/>
      <c r="J121" s="102" t="n">
        <v>1343.8</v>
      </c>
      <c r="K121" s="99" t="n"/>
      <c r="L121" s="102" t="n">
        <v>14819.42</v>
      </c>
      <c r="M121" s="99" t="n"/>
      <c r="N121" s="107" t="n"/>
    </row>
    <row r="122" ht="19.35" customHeight="1">
      <c r="A122" s="95" t="n"/>
      <c r="B122" s="108" t="n"/>
      <c r="C122" s="97" t="inlineStr">
        <is>
          <t>ФОТ</t>
        </is>
      </c>
      <c r="D122" s="271" t="n"/>
      <c r="E122" s="272" t="n"/>
      <c r="F122" s="98" t="n"/>
      <c r="G122" s="106" t="n"/>
      <c r="H122" s="106" t="n"/>
      <c r="I122" s="99" t="n"/>
      <c r="J122" s="99" t="n"/>
      <c r="K122" s="99" t="n"/>
      <c r="L122" s="102" t="n">
        <v>4422.66</v>
      </c>
      <c r="M122" s="99" t="n"/>
      <c r="N122" s="102" t="n">
        <v>315158.75</v>
      </c>
    </row>
    <row r="123" ht="42" customHeight="1">
      <c r="A123" s="95" t="n"/>
      <c r="B123" s="109" t="inlineStr">
        <is>
          <t>Пр/812-001.4-1</t>
        </is>
      </c>
      <c r="C123" s="97" t="inlineStr">
        <is>
          <t>НР Земляные работы по другим видам работ (подготовительным, сопутствующим, укрепительным)</t>
        </is>
      </c>
      <c r="D123" s="271" t="n"/>
      <c r="E123" s="272" t="n"/>
      <c r="F123" s="104" t="inlineStr">
        <is>
          <t>%</t>
        </is>
      </c>
      <c r="G123" s="110" t="n">
        <v>89</v>
      </c>
      <c r="H123" s="111" t="n"/>
      <c r="I123" s="110" t="n">
        <v>89</v>
      </c>
      <c r="J123" s="99" t="n"/>
      <c r="K123" s="99" t="n"/>
      <c r="L123" s="102" t="n">
        <v>3936.17</v>
      </c>
      <c r="M123" s="99" t="n"/>
      <c r="N123" s="112" t="n">
        <v>280491.29</v>
      </c>
    </row>
    <row r="124" ht="42" customHeight="1">
      <c r="A124" s="95" t="n"/>
      <c r="B124" s="109" t="inlineStr">
        <is>
          <t>Пр/774-001.4</t>
        </is>
      </c>
      <c r="C124" s="97" t="inlineStr">
        <is>
          <t>СП Земляные работы по другим видам работ (подготовительным, сопутствующим, укрепительным)</t>
        </is>
      </c>
      <c r="D124" s="271" t="n"/>
      <c r="E124" s="272" t="n"/>
      <c r="F124" s="104" t="inlineStr">
        <is>
          <t>%</t>
        </is>
      </c>
      <c r="G124" s="110" t="n">
        <v>41</v>
      </c>
      <c r="H124" s="111" t="n"/>
      <c r="I124" s="110" t="n">
        <v>41</v>
      </c>
      <c r="J124" s="99" t="n"/>
      <c r="K124" s="99" t="n"/>
      <c r="L124" s="102" t="n">
        <v>1813.29</v>
      </c>
      <c r="M124" s="99" t="n"/>
      <c r="N124" s="102" t="n">
        <v>129215.09</v>
      </c>
    </row>
    <row r="125" ht="19.35" customHeight="1">
      <c r="A125" s="95" t="n"/>
      <c r="B125" s="108" t="n"/>
      <c r="C125" s="87" t="inlineStr">
        <is>
          <t>Всего по позиции</t>
        </is>
      </c>
      <c r="D125" s="271" t="n"/>
      <c r="E125" s="272" t="n"/>
      <c r="F125" s="99" t="n"/>
      <c r="G125" s="106" t="n"/>
      <c r="H125" s="106" t="n"/>
      <c r="I125" s="113" t="n"/>
      <c r="J125" s="113" t="n"/>
      <c r="K125" s="113" t="n"/>
      <c r="L125" s="114" t="n">
        <v>20568.88</v>
      </c>
      <c r="M125" s="113" t="n"/>
      <c r="N125" s="93" t="n"/>
    </row>
    <row r="126" ht="55.35" customHeight="1">
      <c r="A126" s="87" t="inlineStr">
        <is>
          <t>10</t>
        </is>
      </c>
      <c r="B126" s="90" t="inlineStr">
        <is>
          <t>ФЕР01-02-100-08</t>
        </is>
      </c>
      <c r="C126" s="91" t="inlineStr">
        <is>
          <t>При трелевке на каждые последующие 100 м добавлять: к расценке 01-02-100-02</t>
        </is>
      </c>
      <c r="D126" s="271" t="n"/>
      <c r="E126" s="272" t="n"/>
      <c r="F126" s="92" t="inlineStr">
        <is>
          <t>100 шт</t>
        </is>
      </c>
      <c r="G126" s="93" t="n">
        <v>9.19</v>
      </c>
      <c r="H126" s="94" t="n">
        <v>1</v>
      </c>
      <c r="I126" s="115" t="n">
        <v>9.19</v>
      </c>
      <c r="J126" s="93" t="n"/>
      <c r="K126" s="93" t="n"/>
      <c r="L126" s="93" t="n"/>
      <c r="M126" s="93" t="n"/>
      <c r="N126" s="93" t="n"/>
    </row>
    <row r="127" ht="19.35" customHeight="1">
      <c r="A127" s="95" t="n"/>
      <c r="B127" s="96" t="inlineStr">
        <is>
          <t>1</t>
        </is>
      </c>
      <c r="C127" s="97" t="inlineStr">
        <is>
          <t>ОТ</t>
        </is>
      </c>
      <c r="D127" s="271" t="n"/>
      <c r="E127" s="272" t="n"/>
      <c r="F127" s="98" t="n"/>
      <c r="G127" s="98" t="n"/>
      <c r="H127" s="98" t="n"/>
      <c r="I127" s="99" t="n"/>
      <c r="J127" s="100" t="n">
        <v>58.34</v>
      </c>
      <c r="K127" s="273" t="n">
        <v>1.2</v>
      </c>
      <c r="L127" s="100" t="n">
        <v>643.37</v>
      </c>
      <c r="M127" s="100" t="n">
        <v>71.26000000000001</v>
      </c>
      <c r="N127" s="102" t="n">
        <v>45846.55</v>
      </c>
    </row>
    <row r="128" ht="19.35" customHeight="1">
      <c r="A128" s="95" t="n"/>
      <c r="B128" s="96" t="inlineStr">
        <is>
          <t>2</t>
        </is>
      </c>
      <c r="C128" s="97" t="inlineStr">
        <is>
          <t>ЭМ</t>
        </is>
      </c>
      <c r="D128" s="271" t="n"/>
      <c r="E128" s="272" t="n"/>
      <c r="F128" s="98" t="n"/>
      <c r="G128" s="98" t="n"/>
      <c r="H128" s="98" t="n"/>
      <c r="I128" s="99" t="n"/>
      <c r="J128" s="100" t="n">
        <v>330.42</v>
      </c>
      <c r="K128" s="273" t="n">
        <v>1.2</v>
      </c>
      <c r="L128" s="102" t="n">
        <v>3643.87</v>
      </c>
      <c r="M128" s="99" t="n"/>
      <c r="N128" s="99" t="n"/>
    </row>
    <row r="129" ht="19.35" customHeight="1">
      <c r="A129" s="95" t="n"/>
      <c r="B129" s="96" t="inlineStr">
        <is>
          <t>3</t>
        </is>
      </c>
      <c r="C129" s="97" t="inlineStr">
        <is>
          <t>в т.ч. ОТм</t>
        </is>
      </c>
      <c r="D129" s="271" t="n"/>
      <c r="E129" s="272" t="n"/>
      <c r="F129" s="98" t="n"/>
      <c r="G129" s="98" t="n"/>
      <c r="H129" s="98" t="n"/>
      <c r="I129" s="99" t="n"/>
      <c r="J129" s="100" t="n">
        <v>57.78</v>
      </c>
      <c r="K129" s="273" t="n">
        <v>1.2</v>
      </c>
      <c r="L129" s="100" t="n">
        <v>637.2</v>
      </c>
      <c r="M129" s="100" t="n">
        <v>71.26000000000001</v>
      </c>
      <c r="N129" s="102" t="n">
        <v>45406.87</v>
      </c>
    </row>
    <row r="130" ht="19.35" customHeight="1">
      <c r="A130" s="95" t="n"/>
      <c r="B130" s="103" t="n"/>
      <c r="C130" s="97" t="inlineStr">
        <is>
          <t>ЗТ</t>
        </is>
      </c>
      <c r="D130" s="271" t="n"/>
      <c r="E130" s="272" t="n"/>
      <c r="F130" s="104" t="inlineStr">
        <is>
          <t>чел.-ч</t>
        </is>
      </c>
      <c r="G130" s="100" t="n">
        <v>7.48</v>
      </c>
      <c r="H130" s="273" t="n">
        <v>1.2</v>
      </c>
      <c r="I130" s="275" t="n">
        <v>82.48944</v>
      </c>
      <c r="J130" s="99" t="n"/>
      <c r="K130" s="99" t="n"/>
      <c r="L130" s="99" t="n"/>
      <c r="M130" s="99" t="n"/>
      <c r="N130" s="99" t="n"/>
    </row>
    <row r="131" ht="19.35" customHeight="1">
      <c r="A131" s="95" t="n"/>
      <c r="B131" s="103" t="n"/>
      <c r="C131" s="97" t="inlineStr">
        <is>
          <t>ЗТм</t>
        </is>
      </c>
      <c r="D131" s="271" t="n"/>
      <c r="E131" s="272" t="n"/>
      <c r="F131" s="104" t="inlineStr">
        <is>
          <t>чел.-ч</t>
        </is>
      </c>
      <c r="G131" s="100" t="n">
        <v>4.28</v>
      </c>
      <c r="H131" s="273" t="n">
        <v>1.2</v>
      </c>
      <c r="I131" s="275" t="n">
        <v>47.19984</v>
      </c>
      <c r="J131" s="99" t="n"/>
      <c r="K131" s="99" t="n"/>
      <c r="L131" s="99" t="n"/>
      <c r="M131" s="99" t="n"/>
      <c r="N131" s="99" t="n"/>
    </row>
    <row r="132" ht="19.35" customHeight="1">
      <c r="A132" s="95" t="n"/>
      <c r="B132" s="103" t="n"/>
      <c r="C132" s="97" t="inlineStr">
        <is>
          <t>Итого по расценке</t>
        </is>
      </c>
      <c r="D132" s="271" t="n"/>
      <c r="E132" s="272" t="n"/>
      <c r="F132" s="98" t="n"/>
      <c r="G132" s="106" t="n"/>
      <c r="H132" s="106" t="n"/>
      <c r="I132" s="99" t="n"/>
      <c r="J132" s="100" t="n">
        <v>388.76</v>
      </c>
      <c r="K132" s="99" t="n"/>
      <c r="L132" s="102" t="n">
        <v>4287.24</v>
      </c>
      <c r="M132" s="99" t="n"/>
      <c r="N132" s="107" t="n"/>
    </row>
    <row r="133" ht="19.35" customHeight="1">
      <c r="A133" s="95" t="n"/>
      <c r="B133" s="108" t="n"/>
      <c r="C133" s="97" t="inlineStr">
        <is>
          <t>ФОТ</t>
        </is>
      </c>
      <c r="D133" s="271" t="n"/>
      <c r="E133" s="272" t="n"/>
      <c r="F133" s="98" t="n"/>
      <c r="G133" s="106" t="n"/>
      <c r="H133" s="106" t="n"/>
      <c r="I133" s="99" t="n"/>
      <c r="J133" s="99" t="n"/>
      <c r="K133" s="99" t="n"/>
      <c r="L133" s="102" t="n">
        <v>1280.57</v>
      </c>
      <c r="M133" s="99" t="n"/>
      <c r="N133" s="102" t="n">
        <v>91253.42</v>
      </c>
    </row>
    <row r="134" ht="42" customHeight="1">
      <c r="A134" s="95" t="n"/>
      <c r="B134" s="109" t="inlineStr">
        <is>
          <t>Пр/812-001.4-1</t>
        </is>
      </c>
      <c r="C134" s="97" t="inlineStr">
        <is>
          <t>НР Земляные работы по другим видам работ (подготовительным, сопутствующим, укрепительным)</t>
        </is>
      </c>
      <c r="D134" s="271" t="n"/>
      <c r="E134" s="272" t="n"/>
      <c r="F134" s="104" t="inlineStr">
        <is>
          <t>%</t>
        </is>
      </c>
      <c r="G134" s="110" t="n">
        <v>89</v>
      </c>
      <c r="H134" s="111" t="n"/>
      <c r="I134" s="110" t="n">
        <v>89</v>
      </c>
      <c r="J134" s="99" t="n"/>
      <c r="K134" s="99" t="n"/>
      <c r="L134" s="102" t="n">
        <v>1139.71</v>
      </c>
      <c r="M134" s="99" t="n"/>
      <c r="N134" s="112" t="n">
        <v>81215.53999999999</v>
      </c>
    </row>
    <row r="135" ht="42" customHeight="1">
      <c r="A135" s="95" t="n"/>
      <c r="B135" s="109" t="inlineStr">
        <is>
          <t>Пр/774-001.4</t>
        </is>
      </c>
      <c r="C135" s="97" t="inlineStr">
        <is>
          <t>СП Земляные работы по другим видам работ (подготовительным, сопутствующим, укрепительным)</t>
        </is>
      </c>
      <c r="D135" s="271" t="n"/>
      <c r="E135" s="272" t="n"/>
      <c r="F135" s="104" t="inlineStr">
        <is>
          <t>%</t>
        </is>
      </c>
      <c r="G135" s="110" t="n">
        <v>41</v>
      </c>
      <c r="H135" s="111" t="n"/>
      <c r="I135" s="110" t="n">
        <v>41</v>
      </c>
      <c r="J135" s="99" t="n"/>
      <c r="K135" s="99" t="n"/>
      <c r="L135" s="100" t="n">
        <v>525.03</v>
      </c>
      <c r="M135" s="99" t="n"/>
      <c r="N135" s="102" t="n">
        <v>37413.9</v>
      </c>
    </row>
    <row r="136" ht="19.35" customHeight="1">
      <c r="A136" s="95" t="n"/>
      <c r="B136" s="108" t="n"/>
      <c r="C136" s="87" t="inlineStr">
        <is>
          <t>Всего по позиции</t>
        </is>
      </c>
      <c r="D136" s="271" t="n"/>
      <c r="E136" s="272" t="n"/>
      <c r="F136" s="99" t="n"/>
      <c r="G136" s="106" t="n"/>
      <c r="H136" s="106" t="n"/>
      <c r="I136" s="113" t="n"/>
      <c r="J136" s="113" t="n"/>
      <c r="K136" s="113" t="n"/>
      <c r="L136" s="114" t="n">
        <v>5951.98</v>
      </c>
      <c r="M136" s="113" t="n"/>
      <c r="N136" s="93" t="n"/>
    </row>
    <row r="137" ht="68.65000000000001" customHeight="1">
      <c r="A137" s="87" t="inlineStr">
        <is>
          <t>11</t>
        </is>
      </c>
      <c r="B137" s="90" t="inlineStr">
        <is>
          <t>ФЕР01-02-100-03</t>
        </is>
      </c>
      <c r="C137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271" t="n"/>
      <c r="E137" s="272" t="n"/>
      <c r="F137" s="92" t="inlineStr">
        <is>
          <t>100 шт</t>
        </is>
      </c>
      <c r="G137" s="93" t="n">
        <v>1.83</v>
      </c>
      <c r="H137" s="94" t="n">
        <v>1</v>
      </c>
      <c r="I137" s="115" t="n">
        <v>1.83</v>
      </c>
      <c r="J137" s="93" t="n"/>
      <c r="K137" s="93" t="n"/>
      <c r="L137" s="93" t="n"/>
      <c r="M137" s="93" t="n"/>
      <c r="N137" s="93" t="n"/>
    </row>
    <row r="138" ht="19.35" customHeight="1">
      <c r="A138" s="95" t="n"/>
      <c r="B138" s="96" t="inlineStr">
        <is>
          <t>1</t>
        </is>
      </c>
      <c r="C138" s="97" t="inlineStr">
        <is>
          <t>ОТ</t>
        </is>
      </c>
      <c r="D138" s="271" t="n"/>
      <c r="E138" s="272" t="n"/>
      <c r="F138" s="98" t="n"/>
      <c r="G138" s="98" t="n"/>
      <c r="H138" s="98" t="n"/>
      <c r="I138" s="99" t="n"/>
      <c r="J138" s="100" t="n">
        <v>326.82</v>
      </c>
      <c r="K138" s="273" t="n">
        <v>1.2</v>
      </c>
      <c r="L138" s="100" t="n">
        <v>717.7</v>
      </c>
      <c r="M138" s="100" t="n">
        <v>71.26000000000001</v>
      </c>
      <c r="N138" s="102" t="n">
        <v>51143.3</v>
      </c>
    </row>
    <row r="139" ht="19.35" customHeight="1">
      <c r="A139" s="95" t="n"/>
      <c r="B139" s="96" t="inlineStr">
        <is>
          <t>2</t>
        </is>
      </c>
      <c r="C139" s="97" t="inlineStr">
        <is>
          <t>ЭМ</t>
        </is>
      </c>
      <c r="D139" s="271" t="n"/>
      <c r="E139" s="272" t="n"/>
      <c r="F139" s="98" t="n"/>
      <c r="G139" s="98" t="n"/>
      <c r="H139" s="98" t="n"/>
      <c r="I139" s="99" t="n"/>
      <c r="J139" s="102" t="n">
        <v>1852.8</v>
      </c>
      <c r="K139" s="273" t="n">
        <v>1.2</v>
      </c>
      <c r="L139" s="102" t="n">
        <v>4068.75</v>
      </c>
      <c r="M139" s="99" t="n"/>
      <c r="N139" s="99" t="n"/>
    </row>
    <row r="140" ht="19.35" customHeight="1">
      <c r="A140" s="95" t="n"/>
      <c r="B140" s="96" t="inlineStr">
        <is>
          <t>3</t>
        </is>
      </c>
      <c r="C140" s="97" t="inlineStr">
        <is>
          <t>в т.ч. ОТм</t>
        </is>
      </c>
      <c r="D140" s="271" t="n"/>
      <c r="E140" s="272" t="n"/>
      <c r="F140" s="98" t="n"/>
      <c r="G140" s="98" t="n"/>
      <c r="H140" s="98" t="n"/>
      <c r="I140" s="99" t="n"/>
      <c r="J140" s="100" t="n">
        <v>324</v>
      </c>
      <c r="K140" s="273" t="n">
        <v>1.2</v>
      </c>
      <c r="L140" s="100" t="n">
        <v>711.5</v>
      </c>
      <c r="M140" s="100" t="n">
        <v>71.26000000000001</v>
      </c>
      <c r="N140" s="102" t="n">
        <v>50701.49</v>
      </c>
    </row>
    <row r="141" ht="19.35" customHeight="1">
      <c r="A141" s="95" t="n"/>
      <c r="B141" s="103" t="n"/>
      <c r="C141" s="97" t="inlineStr">
        <is>
          <t>ЗТ</t>
        </is>
      </c>
      <c r="D141" s="271" t="n"/>
      <c r="E141" s="272" t="n"/>
      <c r="F141" s="104" t="inlineStr">
        <is>
          <t>чел.-ч</t>
        </is>
      </c>
      <c r="G141" s="276" t="n">
        <v>41.9</v>
      </c>
      <c r="H141" s="273" t="n">
        <v>1.2</v>
      </c>
      <c r="I141" s="277" t="n">
        <v>92.0124</v>
      </c>
      <c r="J141" s="99" t="n"/>
      <c r="K141" s="99" t="n"/>
      <c r="L141" s="99" t="n"/>
      <c r="M141" s="99" t="n"/>
      <c r="N141" s="99" t="n"/>
    </row>
    <row r="142" ht="19.35" customHeight="1">
      <c r="A142" s="95" t="n"/>
      <c r="B142" s="103" t="n"/>
      <c r="C142" s="97" t="inlineStr">
        <is>
          <t>ЗТм</t>
        </is>
      </c>
      <c r="D142" s="271" t="n"/>
      <c r="E142" s="272" t="n"/>
      <c r="F142" s="104" t="inlineStr">
        <is>
          <t>чел.-ч</t>
        </is>
      </c>
      <c r="G142" s="119" t="n">
        <v>24</v>
      </c>
      <c r="H142" s="273" t="n">
        <v>1.2</v>
      </c>
      <c r="I142" s="278" t="n">
        <v>52.704</v>
      </c>
      <c r="J142" s="99" t="n"/>
      <c r="K142" s="99" t="n"/>
      <c r="L142" s="99" t="n"/>
      <c r="M142" s="99" t="n"/>
      <c r="N142" s="99" t="n"/>
    </row>
    <row r="143" ht="19.35" customHeight="1">
      <c r="A143" s="95" t="n"/>
      <c r="B143" s="103" t="n"/>
      <c r="C143" s="97" t="inlineStr">
        <is>
          <t>Итого по расценке</t>
        </is>
      </c>
      <c r="D143" s="271" t="n"/>
      <c r="E143" s="272" t="n"/>
      <c r="F143" s="98" t="n"/>
      <c r="G143" s="106" t="n"/>
      <c r="H143" s="106" t="n"/>
      <c r="I143" s="99" t="n"/>
      <c r="J143" s="102" t="n">
        <v>2179.62</v>
      </c>
      <c r="K143" s="99" t="n"/>
      <c r="L143" s="102" t="n">
        <v>4786.45</v>
      </c>
      <c r="M143" s="99" t="n"/>
      <c r="N143" s="107" t="n"/>
    </row>
    <row r="144" ht="19.35" customHeight="1">
      <c r="A144" s="95" t="n"/>
      <c r="B144" s="108" t="n"/>
      <c r="C144" s="97" t="inlineStr">
        <is>
          <t>ФОТ</t>
        </is>
      </c>
      <c r="D144" s="271" t="n"/>
      <c r="E144" s="272" t="n"/>
      <c r="F144" s="98" t="n"/>
      <c r="G144" s="106" t="n"/>
      <c r="H144" s="106" t="n"/>
      <c r="I144" s="99" t="n"/>
      <c r="J144" s="99" t="n"/>
      <c r="K144" s="99" t="n"/>
      <c r="L144" s="102" t="n">
        <v>1429.2</v>
      </c>
      <c r="M144" s="99" t="n"/>
      <c r="N144" s="102" t="n">
        <v>101844.79</v>
      </c>
    </row>
    <row r="145" ht="42" customHeight="1">
      <c r="A145" s="95" t="n"/>
      <c r="B145" s="109" t="inlineStr">
        <is>
          <t>Пр/812-001.4-1</t>
        </is>
      </c>
      <c r="C145" s="97" t="inlineStr">
        <is>
          <t>НР Земляные работы по другим видам работ (подготовительным, сопутствующим, укрепительным)</t>
        </is>
      </c>
      <c r="D145" s="271" t="n"/>
      <c r="E145" s="272" t="n"/>
      <c r="F145" s="104" t="inlineStr">
        <is>
          <t>%</t>
        </is>
      </c>
      <c r="G145" s="110" t="n">
        <v>89</v>
      </c>
      <c r="H145" s="111" t="n"/>
      <c r="I145" s="110" t="n">
        <v>89</v>
      </c>
      <c r="J145" s="99" t="n"/>
      <c r="K145" s="99" t="n"/>
      <c r="L145" s="102" t="n">
        <v>1271.99</v>
      </c>
      <c r="M145" s="99" t="n"/>
      <c r="N145" s="112" t="n">
        <v>90641.86</v>
      </c>
    </row>
    <row r="146" ht="42" customHeight="1">
      <c r="A146" s="95" t="n"/>
      <c r="B146" s="109" t="inlineStr">
        <is>
          <t>Пр/774-001.4</t>
        </is>
      </c>
      <c r="C146" s="97" t="inlineStr">
        <is>
          <t>СП Земляные работы по другим видам работ (подготовительным, сопутствующим, укрепительным)</t>
        </is>
      </c>
      <c r="D146" s="271" t="n"/>
      <c r="E146" s="272" t="n"/>
      <c r="F146" s="104" t="inlineStr">
        <is>
          <t>%</t>
        </is>
      </c>
      <c r="G146" s="110" t="n">
        <v>41</v>
      </c>
      <c r="H146" s="111" t="n"/>
      <c r="I146" s="110" t="n">
        <v>41</v>
      </c>
      <c r="J146" s="99" t="n"/>
      <c r="K146" s="99" t="n"/>
      <c r="L146" s="100" t="n">
        <v>585.97</v>
      </c>
      <c r="M146" s="99" t="n"/>
      <c r="N146" s="102" t="n">
        <v>41756.36</v>
      </c>
    </row>
    <row r="147" ht="19.35" customHeight="1">
      <c r="A147" s="95" t="n"/>
      <c r="B147" s="108" t="n"/>
      <c r="C147" s="87" t="inlineStr">
        <is>
          <t>Всего по позиции</t>
        </is>
      </c>
      <c r="D147" s="271" t="n"/>
      <c r="E147" s="272" t="n"/>
      <c r="F147" s="99" t="n"/>
      <c r="G147" s="106" t="n"/>
      <c r="H147" s="106" t="n"/>
      <c r="I147" s="113" t="n"/>
      <c r="J147" s="113" t="n"/>
      <c r="K147" s="113" t="n"/>
      <c r="L147" s="114" t="n">
        <v>6644.41</v>
      </c>
      <c r="M147" s="113" t="n"/>
      <c r="N147" s="93" t="n"/>
    </row>
    <row r="148" ht="55.35" customHeight="1">
      <c r="A148" s="87" t="inlineStr">
        <is>
          <t>12</t>
        </is>
      </c>
      <c r="B148" s="90" t="inlineStr">
        <is>
          <t>ФЕР01-02-100-09</t>
        </is>
      </c>
      <c r="C148" s="91" t="inlineStr">
        <is>
          <t>При трелевке на каждые последующие 100 м добавлять: к расценке 01-02-100-03</t>
        </is>
      </c>
      <c r="D148" s="271" t="n"/>
      <c r="E148" s="272" t="n"/>
      <c r="F148" s="92" t="inlineStr">
        <is>
          <t>100 шт</t>
        </is>
      </c>
      <c r="G148" s="93" t="n">
        <v>1.83</v>
      </c>
      <c r="H148" s="94" t="n">
        <v>1</v>
      </c>
      <c r="I148" s="115" t="n">
        <v>1.83</v>
      </c>
      <c r="J148" s="93" t="n"/>
      <c r="K148" s="93" t="n"/>
      <c r="L148" s="93" t="n"/>
      <c r="M148" s="93" t="n"/>
      <c r="N148" s="93" t="n"/>
    </row>
    <row r="149" ht="19.35" customHeight="1">
      <c r="A149" s="95" t="n"/>
      <c r="B149" s="96" t="inlineStr">
        <is>
          <t>1</t>
        </is>
      </c>
      <c r="C149" s="97" t="inlineStr">
        <is>
          <t>ОТ</t>
        </is>
      </c>
      <c r="D149" s="271" t="n"/>
      <c r="E149" s="272" t="n"/>
      <c r="F149" s="98" t="n"/>
      <c r="G149" s="98" t="n"/>
      <c r="H149" s="98" t="n"/>
      <c r="I149" s="99" t="n"/>
      <c r="J149" s="100" t="n">
        <v>93.59999999999999</v>
      </c>
      <c r="K149" s="273" t="n">
        <v>1.2</v>
      </c>
      <c r="L149" s="100" t="n">
        <v>205.55</v>
      </c>
      <c r="M149" s="100" t="n">
        <v>71.26000000000001</v>
      </c>
      <c r="N149" s="102" t="n">
        <v>14647.49</v>
      </c>
    </row>
    <row r="150" ht="19.35" customHeight="1">
      <c r="A150" s="95" t="n"/>
      <c r="B150" s="96" t="inlineStr">
        <is>
          <t>2</t>
        </is>
      </c>
      <c r="C150" s="97" t="inlineStr">
        <is>
          <t>ЭМ</t>
        </is>
      </c>
      <c r="D150" s="271" t="n"/>
      <c r="E150" s="272" t="n"/>
      <c r="F150" s="98" t="n"/>
      <c r="G150" s="98" t="n"/>
      <c r="H150" s="98" t="n"/>
      <c r="I150" s="99" t="n"/>
      <c r="J150" s="100" t="n">
        <v>531.14</v>
      </c>
      <c r="K150" s="273" t="n">
        <v>1.2</v>
      </c>
      <c r="L150" s="102" t="n">
        <v>1166.38</v>
      </c>
      <c r="M150" s="99" t="n"/>
      <c r="N150" s="99" t="n"/>
    </row>
    <row r="151" ht="19.35" customHeight="1">
      <c r="A151" s="95" t="n"/>
      <c r="B151" s="96" t="inlineStr">
        <is>
          <t>3</t>
        </is>
      </c>
      <c r="C151" s="97" t="inlineStr">
        <is>
          <t>в т.ч. ОТм</t>
        </is>
      </c>
      <c r="D151" s="271" t="n"/>
      <c r="E151" s="272" t="n"/>
      <c r="F151" s="98" t="n"/>
      <c r="G151" s="98" t="n"/>
      <c r="H151" s="98" t="n"/>
      <c r="I151" s="99" t="n"/>
      <c r="J151" s="100" t="n">
        <v>92.88</v>
      </c>
      <c r="K151" s="273" t="n">
        <v>1.2</v>
      </c>
      <c r="L151" s="100" t="n">
        <v>203.96</v>
      </c>
      <c r="M151" s="100" t="n">
        <v>71.26000000000001</v>
      </c>
      <c r="N151" s="102" t="n">
        <v>14534.19</v>
      </c>
    </row>
    <row r="152" ht="19.35" customHeight="1">
      <c r="A152" s="95" t="n"/>
      <c r="B152" s="103" t="n"/>
      <c r="C152" s="97" t="inlineStr">
        <is>
          <t>ЗТ</t>
        </is>
      </c>
      <c r="D152" s="271" t="n"/>
      <c r="E152" s="272" t="n"/>
      <c r="F152" s="104" t="inlineStr">
        <is>
          <t>чел.-ч</t>
        </is>
      </c>
      <c r="G152" s="119" t="n">
        <v>12</v>
      </c>
      <c r="H152" s="273" t="n">
        <v>1.2</v>
      </c>
      <c r="I152" s="278" t="n">
        <v>26.352</v>
      </c>
      <c r="J152" s="99" t="n"/>
      <c r="K152" s="99" t="n"/>
      <c r="L152" s="99" t="n"/>
      <c r="M152" s="99" t="n"/>
      <c r="N152" s="99" t="n"/>
    </row>
    <row r="153" ht="19.35" customHeight="1">
      <c r="A153" s="95" t="n"/>
      <c r="B153" s="103" t="n"/>
      <c r="C153" s="97" t="inlineStr">
        <is>
          <t>ЗТм</t>
        </is>
      </c>
      <c r="D153" s="271" t="n"/>
      <c r="E153" s="272" t="n"/>
      <c r="F153" s="104" t="inlineStr">
        <is>
          <t>чел.-ч</t>
        </is>
      </c>
      <c r="G153" s="100" t="n">
        <v>6.88</v>
      </c>
      <c r="H153" s="273" t="n">
        <v>1.2</v>
      </c>
      <c r="I153" s="275" t="n">
        <v>15.10848</v>
      </c>
      <c r="J153" s="99" t="n"/>
      <c r="K153" s="99" t="n"/>
      <c r="L153" s="99" t="n"/>
      <c r="M153" s="99" t="n"/>
      <c r="N153" s="99" t="n"/>
    </row>
    <row r="154" ht="19.35" customHeight="1">
      <c r="A154" s="95" t="n"/>
      <c r="B154" s="103" t="n"/>
      <c r="C154" s="97" t="inlineStr">
        <is>
          <t>Итого по расценке</t>
        </is>
      </c>
      <c r="D154" s="271" t="n"/>
      <c r="E154" s="272" t="n"/>
      <c r="F154" s="98" t="n"/>
      <c r="G154" s="106" t="n"/>
      <c r="H154" s="106" t="n"/>
      <c r="I154" s="99" t="n"/>
      <c r="J154" s="100" t="n">
        <v>624.74</v>
      </c>
      <c r="K154" s="99" t="n"/>
      <c r="L154" s="102" t="n">
        <v>1371.93</v>
      </c>
      <c r="M154" s="99" t="n"/>
      <c r="N154" s="107" t="n"/>
    </row>
    <row r="155" ht="19.35" customHeight="1">
      <c r="A155" s="95" t="n"/>
      <c r="B155" s="108" t="n"/>
      <c r="C155" s="97" t="inlineStr">
        <is>
          <t>ФОТ</t>
        </is>
      </c>
      <c r="D155" s="271" t="n"/>
      <c r="E155" s="272" t="n"/>
      <c r="F155" s="98" t="n"/>
      <c r="G155" s="106" t="n"/>
      <c r="H155" s="106" t="n"/>
      <c r="I155" s="99" t="n"/>
      <c r="J155" s="99" t="n"/>
      <c r="K155" s="99" t="n"/>
      <c r="L155" s="100" t="n">
        <v>409.51</v>
      </c>
      <c r="M155" s="99" t="n"/>
      <c r="N155" s="102" t="n">
        <v>29181.68</v>
      </c>
    </row>
    <row r="156" ht="42" customHeight="1">
      <c r="A156" s="95" t="n"/>
      <c r="B156" s="109" t="inlineStr">
        <is>
          <t>Пр/812-001.4-1</t>
        </is>
      </c>
      <c r="C156" s="97" t="inlineStr">
        <is>
          <t>НР Земляные работы по другим видам работ (подготовительным, сопутствующим, укрепительным)</t>
        </is>
      </c>
      <c r="D156" s="271" t="n"/>
      <c r="E156" s="272" t="n"/>
      <c r="F156" s="104" t="inlineStr">
        <is>
          <t>%</t>
        </is>
      </c>
      <c r="G156" s="110" t="n">
        <v>89</v>
      </c>
      <c r="H156" s="111" t="n"/>
      <c r="I156" s="110" t="n">
        <v>89</v>
      </c>
      <c r="J156" s="99" t="n"/>
      <c r="K156" s="99" t="n"/>
      <c r="L156" s="100" t="n">
        <v>364.46</v>
      </c>
      <c r="M156" s="99" t="n"/>
      <c r="N156" s="112" t="n">
        <v>25971.7</v>
      </c>
    </row>
    <row r="157" ht="42" customHeight="1">
      <c r="A157" s="95" t="n"/>
      <c r="B157" s="109" t="inlineStr">
        <is>
          <t>Пр/774-001.4</t>
        </is>
      </c>
      <c r="C157" s="97" t="inlineStr">
        <is>
          <t>СП Земляные работы по другим видам работ (подготовительным, сопутствующим, укрепительным)</t>
        </is>
      </c>
      <c r="D157" s="271" t="n"/>
      <c r="E157" s="272" t="n"/>
      <c r="F157" s="104" t="inlineStr">
        <is>
          <t>%</t>
        </is>
      </c>
      <c r="G157" s="110" t="n">
        <v>41</v>
      </c>
      <c r="H157" s="111" t="n"/>
      <c r="I157" s="110" t="n">
        <v>41</v>
      </c>
      <c r="J157" s="99" t="n"/>
      <c r="K157" s="99" t="n"/>
      <c r="L157" s="100" t="n">
        <v>167.9</v>
      </c>
      <c r="M157" s="99" t="n"/>
      <c r="N157" s="102" t="n">
        <v>11964.49</v>
      </c>
    </row>
    <row r="158" ht="19.35" customHeight="1">
      <c r="A158" s="95" t="n"/>
      <c r="B158" s="108" t="n"/>
      <c r="C158" s="87" t="inlineStr">
        <is>
          <t>Всего по позиции</t>
        </is>
      </c>
      <c r="D158" s="271" t="n"/>
      <c r="E158" s="272" t="n"/>
      <c r="F158" s="99" t="n"/>
      <c r="G158" s="106" t="n"/>
      <c r="H158" s="106" t="n"/>
      <c r="I158" s="113" t="n"/>
      <c r="J158" s="113" t="n"/>
      <c r="K158" s="113" t="n"/>
      <c r="L158" s="114" t="n">
        <v>1904.29</v>
      </c>
      <c r="M158" s="113" t="n"/>
      <c r="N158" s="93" t="n"/>
    </row>
    <row r="159" ht="19.35" customHeight="1">
      <c r="A159" s="121" t="n"/>
      <c r="B159" s="121" t="n"/>
      <c r="C159" s="122" t="inlineStr">
        <is>
          <t>Итого по разделу 1. Вырубка просеки</t>
        </is>
      </c>
      <c r="L159" s="123" t="n">
        <v>161091.99</v>
      </c>
      <c r="M159" s="121" t="n"/>
      <c r="N159" s="124" t="n"/>
    </row>
    <row r="160" ht="19.35" customHeight="1">
      <c r="A160" s="125" t="n"/>
      <c r="B160" s="126" t="n"/>
      <c r="C160" s="127" t="inlineStr">
        <is>
          <t>Итого прямые затраты по разделу</t>
        </is>
      </c>
      <c r="L160" s="128" t="n">
        <v>88904.57000000001</v>
      </c>
      <c r="M160" s="129" t="n"/>
      <c r="N160" s="128" t="n">
        <v>4300336.38</v>
      </c>
    </row>
    <row r="161" ht="19.35" customHeight="1">
      <c r="A161" s="125" t="n"/>
      <c r="B161" s="126" t="n"/>
      <c r="C161" s="127" t="inlineStr">
        <is>
          <t>в том числе</t>
        </is>
      </c>
      <c r="L161" s="128" t="n"/>
      <c r="M161" s="129" t="n"/>
      <c r="N161" s="128" t="n"/>
    </row>
    <row r="162" ht="19.35" customHeight="1">
      <c r="A162" s="125" t="n"/>
      <c r="B162" s="126" t="n"/>
      <c r="C162" s="127" t="inlineStr">
        <is>
          <t>- оплата труда (ОТ)</t>
        </is>
      </c>
      <c r="L162" s="128" t="n">
        <v>48455.29</v>
      </c>
      <c r="M162" s="129" t="n"/>
      <c r="N162" s="128" t="n">
        <v>3452923.96</v>
      </c>
    </row>
    <row r="163" ht="19.35" customHeight="1">
      <c r="A163" s="125" t="n"/>
      <c r="B163" s="126" t="n"/>
      <c r="C163" s="127" t="inlineStr">
        <is>
          <t>- эксплуатация машин и механизмов</t>
        </is>
      </c>
      <c r="L163" s="128" t="n">
        <v>40449.28</v>
      </c>
      <c r="M163" s="129" t="n"/>
      <c r="N163" s="128" t="n">
        <v>847412.42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эксплуатация машин и механизмов без учета доплат к оплате труда машинистов</t>
        </is>
      </c>
      <c r="L165" s="128" t="n">
        <v>40449.28</v>
      </c>
      <c r="M165" s="129" t="n"/>
      <c r="N165" s="128" t="n">
        <v>847412.42</v>
      </c>
    </row>
    <row r="166" ht="19.35" customHeight="1">
      <c r="A166" s="125" t="n"/>
      <c r="B166" s="130" t="n"/>
      <c r="C166" s="131" t="inlineStr">
        <is>
          <t>в том числе</t>
        </is>
      </c>
      <c r="L166" s="128" t="n"/>
      <c r="M166" s="129" t="n"/>
      <c r="N166" s="128" t="n"/>
    </row>
    <row r="167" ht="19.35" customHeight="1">
      <c r="A167" s="125" t="n"/>
      <c r="B167" s="130" t="n"/>
      <c r="C167" s="131" t="inlineStr">
        <is>
          <t>оплата труда машинистов (ОТм)</t>
        </is>
      </c>
      <c r="L167" s="128" t="n">
        <v>7073.49</v>
      </c>
      <c r="M167" s="129" t="n"/>
      <c r="N167" s="128" t="n">
        <v>504056.9</v>
      </c>
    </row>
    <row r="168" ht="19.35" customHeight="1">
      <c r="A168" s="125" t="n"/>
      <c r="B168" s="126" t="n"/>
      <c r="C168" s="127" t="inlineStr">
        <is>
          <t>Итого ФОТ (справочно)</t>
        </is>
      </c>
      <c r="L168" s="128" t="n">
        <v>55528.78</v>
      </c>
      <c r="M168" s="129" t="n"/>
      <c r="N168" s="128" t="n">
        <v>3956980.86</v>
      </c>
    </row>
    <row r="169" ht="19.35" customHeight="1">
      <c r="A169" s="125" t="n"/>
      <c r="B169" s="126" t="n"/>
      <c r="C169" s="127" t="inlineStr">
        <is>
          <t>Итого накладные расходы</t>
        </is>
      </c>
      <c r="L169" s="128" t="n">
        <v>49420.62</v>
      </c>
      <c r="M169" s="129" t="n"/>
      <c r="N169" s="128" t="n">
        <v>3521712.97</v>
      </c>
    </row>
    <row r="170" ht="19.35" customHeight="1">
      <c r="A170" s="125" t="n"/>
      <c r="B170" s="126" t="n"/>
      <c r="C170" s="127" t="inlineStr">
        <is>
          <t>Итого сметная прибыль</t>
        </is>
      </c>
      <c r="L170" s="128" t="n">
        <v>22766.8</v>
      </c>
      <c r="M170" s="129" t="n"/>
      <c r="N170" s="128" t="n">
        <v>1622362.16</v>
      </c>
    </row>
    <row r="171" ht="19.35" customHeight="1">
      <c r="A171" s="125" t="n"/>
      <c r="B171" s="132" t="n"/>
      <c r="C171" s="133" t="inlineStr">
        <is>
          <t>Итого по разделу</t>
        </is>
      </c>
      <c r="L171" s="123" t="n">
        <v>161091.99</v>
      </c>
      <c r="M171" s="134" t="n"/>
      <c r="N171" s="123" t="n">
        <v>9444411.51</v>
      </c>
    </row>
    <row r="172" ht="19.35" customHeight="1">
      <c r="A172" s="125" t="n"/>
      <c r="B172" s="130" t="n"/>
      <c r="C172" s="131" t="inlineStr">
        <is>
          <t>Справочно</t>
        </is>
      </c>
      <c r="L172" s="128" t="n"/>
      <c r="M172" s="129" t="n"/>
      <c r="N172" s="128" t="n"/>
    </row>
    <row r="173" ht="19.35" customHeight="1">
      <c r="A173" s="125" t="n"/>
      <c r="B173" s="126" t="n"/>
      <c r="C173" s="131" t="inlineStr">
        <is>
          <t>затраты труда рабочих</t>
        </is>
      </c>
      <c r="I173" s="135" t="n">
        <v>5731.83876</v>
      </c>
      <c r="J173" s="136" t="n"/>
      <c r="K173" s="136" t="n"/>
      <c r="L173" s="129" t="n"/>
      <c r="M173" s="129" t="n"/>
      <c r="N173" s="129" t="n"/>
    </row>
    <row r="174" ht="19.35" customHeight="1">
      <c r="A174" s="125" t="n"/>
      <c r="B174" s="126" t="n"/>
      <c r="C174" s="131" t="inlineStr">
        <is>
          <t>затраты труда машинистов</t>
        </is>
      </c>
      <c r="I174" s="135" t="n">
        <v>523.9543200000001</v>
      </c>
      <c r="J174" s="136" t="n"/>
      <c r="K174" s="136" t="n"/>
      <c r="L174" s="129" t="n"/>
      <c r="M174" s="129" t="n"/>
      <c r="N174" s="129" t="n"/>
    </row>
    <row r="175" ht="19.35" customHeight="1">
      <c r="A175" s="137" t="n"/>
      <c r="B175" s="138" t="n"/>
      <c r="C175" s="139" t="inlineStr">
        <is>
          <t>ВСЕГО по смете</t>
        </is>
      </c>
      <c r="D175" s="140" t="n"/>
      <c r="E175" s="140" t="n"/>
      <c r="F175" s="141" t="n"/>
      <c r="G175" s="141" t="n"/>
      <c r="H175" s="141" t="n"/>
      <c r="I175" s="141" t="n"/>
      <c r="J175" s="141" t="n"/>
      <c r="K175" s="141" t="n"/>
      <c r="L175" s="142" t="n"/>
      <c r="M175" s="141" t="n"/>
      <c r="N175" s="143" t="n"/>
    </row>
    <row r="176" ht="19.35" customHeight="1">
      <c r="A176" s="125" t="n"/>
      <c r="B176" s="132" t="n"/>
      <c r="C176" s="133" t="inlineStr">
        <is>
          <t>Итого по всем разделам</t>
        </is>
      </c>
      <c r="L176" s="123" t="n">
        <v>161091.99</v>
      </c>
      <c r="M176" s="124" t="n"/>
      <c r="N176" s="123" t="n"/>
    </row>
    <row r="177" ht="19.35" customHeight="1">
      <c r="A177" s="125" t="n"/>
      <c r="B177" s="126" t="n"/>
      <c r="C177" s="127" t="inlineStr">
        <is>
          <t>ВСЕГО строительные работы</t>
        </is>
      </c>
      <c r="L177" s="128" t="n">
        <v>161091.99</v>
      </c>
      <c r="M177" s="129" t="n"/>
      <c r="N177" s="128" t="n">
        <v>9444411.51</v>
      </c>
    </row>
    <row r="178" ht="19.35" customHeight="1">
      <c r="A178" s="125" t="n"/>
      <c r="B178" s="130" t="n"/>
      <c r="C178" s="131" t="inlineStr">
        <is>
          <t>в том числе</t>
        </is>
      </c>
      <c r="L178" s="128" t="n"/>
      <c r="M178" s="129" t="n"/>
      <c r="N178" s="128" t="n"/>
    </row>
    <row r="179" ht="19.35" customHeight="1">
      <c r="A179" s="125" t="n"/>
      <c r="B179" s="130" t="n"/>
      <c r="C179" s="131" t="inlineStr">
        <is>
          <t>всего прямые затраты</t>
        </is>
      </c>
      <c r="L179" s="128" t="n">
        <v>88904.57000000001</v>
      </c>
      <c r="M179" s="129" t="n"/>
      <c r="N179" s="128" t="n">
        <v>4300336.38</v>
      </c>
    </row>
    <row r="180" ht="19.35" customHeight="1">
      <c r="A180" s="125" t="n"/>
      <c r="B180" s="130" t="n"/>
      <c r="C180" s="131" t="inlineStr">
        <is>
          <t>в том числе</t>
        </is>
      </c>
      <c r="L180" s="128" t="n"/>
      <c r="M180" s="129" t="n"/>
      <c r="N180" s="128" t="n"/>
    </row>
    <row r="181" ht="19.35" customHeight="1">
      <c r="A181" s="125" t="n"/>
      <c r="B181" s="130" t="n"/>
      <c r="C181" s="131" t="inlineStr">
        <is>
          <t>- оплата труда (ОТ)</t>
        </is>
      </c>
      <c r="L181" s="128" t="n">
        <v>48455.29</v>
      </c>
      <c r="M181" s="129" t="n"/>
      <c r="N181" s="128" t="n">
        <v>3452923.96</v>
      </c>
    </row>
    <row r="182" ht="19.35" customHeight="1">
      <c r="A182" s="125" t="n"/>
      <c r="B182" s="130" t="n"/>
      <c r="C182" s="131" t="inlineStr">
        <is>
          <t>- эксплуатация машин и механизмов</t>
        </is>
      </c>
      <c r="L182" s="128" t="n">
        <v>40449.28</v>
      </c>
      <c r="M182" s="129" t="n"/>
      <c r="N182" s="128" t="n">
        <v>847412.42</v>
      </c>
    </row>
    <row r="183" ht="19.35" customHeight="1">
      <c r="A183" s="125" t="n"/>
      <c r="B183" s="130" t="n"/>
      <c r="C183" s="131" t="inlineStr">
        <is>
          <t>в т.ч. эксплуатация машин и механизмов без учета доплат к оплате труда машинистов</t>
        </is>
      </c>
      <c r="L183" s="128" t="n">
        <v>40449.28</v>
      </c>
      <c r="M183" s="129" t="n"/>
      <c r="N183" s="128" t="n">
        <v>847412.42</v>
      </c>
    </row>
    <row r="184" ht="19.35" customHeight="1">
      <c r="A184" s="125" t="n"/>
      <c r="B184" s="130" t="n"/>
      <c r="C184" s="131" t="inlineStr">
        <is>
          <t>- в т.ч. оплата труда машинистов (ОТм)</t>
        </is>
      </c>
      <c r="L184" s="128" t="n">
        <v>7073.49</v>
      </c>
      <c r="M184" s="129" t="n"/>
      <c r="N184" s="128" t="n">
        <v>504056.9</v>
      </c>
    </row>
    <row r="185" ht="19.35" customHeight="1">
      <c r="A185" s="125" t="n"/>
      <c r="B185" s="130" t="n"/>
      <c r="C185" s="131" t="inlineStr">
        <is>
          <t>всего ФОТ (справочно)</t>
        </is>
      </c>
      <c r="L185" s="128" t="n">
        <v>55528.78</v>
      </c>
      <c r="M185" s="129" t="n"/>
      <c r="N185" s="128" t="n">
        <v>3956980.86</v>
      </c>
    </row>
    <row r="186" ht="19.35" customHeight="1">
      <c r="A186" s="125" t="n"/>
      <c r="B186" s="130" t="n"/>
      <c r="C186" s="131" t="inlineStr">
        <is>
          <t>всего накладные расходы</t>
        </is>
      </c>
      <c r="L186" s="128" t="n">
        <v>49420.62</v>
      </c>
      <c r="M186" s="129" t="n"/>
      <c r="N186" s="128" t="n">
        <v>3521712.97</v>
      </c>
    </row>
    <row r="187" ht="19.35" customHeight="1">
      <c r="A187" s="125" t="n"/>
      <c r="B187" s="130" t="n"/>
      <c r="C187" s="131" t="inlineStr">
        <is>
          <t>всего сметная прибыль</t>
        </is>
      </c>
      <c r="L187" s="128" t="n">
        <v>22766.8</v>
      </c>
      <c r="M187" s="129" t="n"/>
      <c r="N187" s="128" t="n">
        <v>1622362.16</v>
      </c>
    </row>
    <row r="188" ht="19.35" customHeight="1">
      <c r="A188" s="125" t="n"/>
      <c r="B188" s="132" t="n"/>
      <c r="C188" s="133" t="inlineStr">
        <is>
          <t>ВСЕГО по смете</t>
        </is>
      </c>
      <c r="L188" s="123" t="n">
        <v>161091.99</v>
      </c>
      <c r="M188" s="124" t="n"/>
      <c r="N188" s="123" t="n">
        <v>9444411.51</v>
      </c>
    </row>
    <row r="189" ht="19.35" customHeight="1">
      <c r="A189" s="125" t="n"/>
      <c r="B189" s="130" t="n"/>
      <c r="C189" s="131" t="inlineStr">
        <is>
          <t>Всего прямые затраты</t>
        </is>
      </c>
      <c r="L189" s="128" t="n">
        <v>88904.57000000001</v>
      </c>
      <c r="M189" s="129" t="n"/>
      <c r="N189" s="128" t="n">
        <v>4300336.38</v>
      </c>
    </row>
    <row r="190" ht="19.35" customHeight="1">
      <c r="A190" s="125" t="n"/>
      <c r="B190" s="130" t="n"/>
      <c r="C190" s="131" t="inlineStr">
        <is>
          <t>в том числе</t>
        </is>
      </c>
      <c r="L190" s="128" t="n"/>
      <c r="M190" s="129" t="n"/>
      <c r="N190" s="128" t="n"/>
    </row>
    <row r="191" ht="19.35" customHeight="1">
      <c r="A191" s="125" t="n"/>
      <c r="B191" s="130" t="n"/>
      <c r="C191" s="131" t="inlineStr">
        <is>
          <t>- оплата труда рабочих (ОТ)</t>
        </is>
      </c>
      <c r="L191" s="128" t="n">
        <v>48455.29</v>
      </c>
      <c r="M191" s="129" t="n"/>
      <c r="N191" s="128" t="n">
        <v>3452923.96</v>
      </c>
    </row>
    <row r="192" ht="19.35" customHeight="1">
      <c r="A192" s="125" t="n"/>
      <c r="B192" s="130" t="n"/>
      <c r="C192" s="131" t="inlineStr">
        <is>
          <t>- эксплуатация машин и механизмов</t>
        </is>
      </c>
      <c r="L192" s="128" t="n">
        <v>40449.28</v>
      </c>
      <c r="M192" s="129" t="n"/>
      <c r="N192" s="128" t="n">
        <v>847412.42</v>
      </c>
    </row>
    <row r="193" ht="19.35" customHeight="1">
      <c r="A193" s="125" t="n"/>
      <c r="B193" s="130" t="n"/>
      <c r="C193" s="131" t="inlineStr">
        <is>
          <t>в т.ч. эксплуатация машин и механизмов без учета доплат к оплате труда машинистов</t>
        </is>
      </c>
      <c r="L193" s="128" t="n">
        <v>40449.28</v>
      </c>
      <c r="M193" s="129" t="n"/>
      <c r="N193" s="128" t="n">
        <v>847412.42</v>
      </c>
    </row>
    <row r="194" ht="19.35" customHeight="1">
      <c r="A194" s="125" t="n"/>
      <c r="B194" s="130" t="n"/>
      <c r="C194" s="131" t="inlineStr">
        <is>
          <t>- в т.ч. оплата труда машинистов (ОТм)</t>
        </is>
      </c>
      <c r="L194" s="128" t="n">
        <v>7073.49</v>
      </c>
      <c r="M194" s="129" t="n"/>
      <c r="N194" s="128" t="n">
        <v>504056.9</v>
      </c>
    </row>
    <row r="195" ht="19.35" customHeight="1">
      <c r="A195" s="125" t="n"/>
      <c r="B195" s="130" t="n"/>
      <c r="C195" s="131" t="inlineStr">
        <is>
          <t>Всего ФОТ (справочно)</t>
        </is>
      </c>
      <c r="L195" s="128" t="n">
        <v>55528.78</v>
      </c>
      <c r="M195" s="129" t="n"/>
      <c r="N195" s="128" t="n">
        <v>3956980.86</v>
      </c>
    </row>
    <row r="196" ht="19.35" customHeight="1">
      <c r="A196" s="125" t="n"/>
      <c r="B196" s="130" t="n"/>
      <c r="C196" s="131" t="inlineStr">
        <is>
          <t>Всего накладные расходы</t>
        </is>
      </c>
      <c r="L196" s="128" t="n">
        <v>49420.62</v>
      </c>
      <c r="M196" s="129" t="n"/>
      <c r="N196" s="128" t="n">
        <v>3521712.97</v>
      </c>
    </row>
    <row r="197" ht="19.35" customHeight="1">
      <c r="A197" s="125" t="n"/>
      <c r="B197" s="130" t="n"/>
      <c r="C197" s="131" t="inlineStr">
        <is>
          <t>Всего сметная прибыль</t>
        </is>
      </c>
      <c r="L197" s="128" t="n">
        <v>22766.8</v>
      </c>
      <c r="M197" s="129" t="n"/>
      <c r="N197" s="128" t="n">
        <v>1622362.16</v>
      </c>
    </row>
    <row r="198" ht="19.35" customHeight="1">
      <c r="A198" s="125" t="n"/>
      <c r="B198" s="130" t="n"/>
      <c r="C198" s="131" t="inlineStr">
        <is>
          <t>Справочно</t>
        </is>
      </c>
      <c r="L198" s="128" t="n"/>
      <c r="M198" s="129" t="n"/>
      <c r="N198" s="128" t="n"/>
    </row>
    <row r="199" ht="19.35" customHeight="1">
      <c r="A199" s="125" t="n"/>
      <c r="B199" s="126" t="n"/>
      <c r="C199" s="131" t="inlineStr">
        <is>
          <t>затраты труда рабочих</t>
        </is>
      </c>
      <c r="I199" s="135" t="n">
        <v>5731.83876</v>
      </c>
      <c r="J199" s="136" t="n"/>
      <c r="K199" s="136" t="n"/>
      <c r="L199" s="129" t="n"/>
      <c r="M199" s="129" t="n"/>
      <c r="N199" s="129" t="n"/>
    </row>
    <row r="200" ht="19.35" customHeight="1">
      <c r="A200" s="125" t="n"/>
      <c r="B200" s="126" t="n"/>
      <c r="C200" s="131" t="inlineStr">
        <is>
          <t>затраты труда машинистов</t>
        </is>
      </c>
      <c r="I200" s="135" t="n">
        <v>523.9543200000001</v>
      </c>
      <c r="J200" s="136" t="n"/>
      <c r="K200" s="136" t="n"/>
      <c r="L200" s="129" t="n"/>
      <c r="M200" s="129" t="n"/>
      <c r="N200" s="129" t="n"/>
    </row>
    <row r="201" ht="19.35" customHeight="1">
      <c r="A201" s="125" t="n"/>
      <c r="B201" s="144" t="n"/>
      <c r="C201" s="144" t="n"/>
      <c r="D201" s="122" t="n"/>
      <c r="E201" s="122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</row>
    <row r="202" ht="19.35" customHeight="1">
      <c r="A202" s="145" t="inlineStr">
        <is>
          <t>Составил: ______________________________________/  Григорова И. А. /</t>
        </is>
      </c>
    </row>
    <row r="203" ht="19.35" customHeight="1">
      <c r="A203" s="145" t="n"/>
      <c r="B203" s="145" t="n"/>
      <c r="C203" s="146" t="inlineStr">
        <is>
          <t>должность, подпись (инициалы, фамилия)</t>
        </is>
      </c>
      <c r="G203" s="147" t="n"/>
      <c r="H203" s="147" t="n"/>
      <c r="I203" s="147" t="n"/>
      <c r="J203" s="145" t="n"/>
      <c r="K203" s="145" t="n"/>
      <c r="L203" s="145" t="n"/>
      <c r="M203" s="145" t="n"/>
      <c r="N203" s="145" t="n"/>
    </row>
    <row r="204" ht="19.35" customHeight="1">
      <c r="A204" s="145" t="inlineStr">
        <is>
          <t>Проверил: ______________________________________ /  Черкасов А. В. /</t>
        </is>
      </c>
    </row>
    <row r="205" ht="19.35" customHeight="1">
      <c r="A205" s="4" t="n"/>
      <c r="B205" s="4" t="n"/>
      <c r="C205" s="146" t="inlineStr">
        <is>
          <t>должность, подпись (инициалы, фамилия)</t>
        </is>
      </c>
      <c r="G205" s="147" t="n"/>
      <c r="H205" s="147" t="n"/>
      <c r="I205" s="147" t="n"/>
      <c r="J205" s="4" t="n"/>
      <c r="K205" s="4" t="n"/>
      <c r="L205" s="4" t="n"/>
      <c r="M205" s="4" t="n"/>
      <c r="N205" s="4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xl/worksheets/sheet16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02-30-14</t>
        </is>
      </c>
    </row>
    <row r="25" ht="19.35" customHeight="1">
      <c r="A25" s="55" t="inlineStr">
        <is>
          <t>30 ВЛ 220 Амурская-Благовещенская №2. Благовещенский р-он Новопетровский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403.13</v>
      </c>
      <c r="M31" s="64" t="n">
        <v>5.66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927.1900000000001</v>
      </c>
      <c r="E32" s="71" t="inlineStr">
        <is>
          <t>(</t>
        </is>
      </c>
      <c r="F32" s="70" t="n">
        <v>13.01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675.0700000000001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927.1900000000001</v>
      </c>
      <c r="E34" s="71" t="inlineStr">
        <is>
          <t>(</t>
        </is>
      </c>
      <c r="F34" s="77" t="n">
        <v>13.01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233-338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19.11</v>
      </c>
      <c r="H44" s="94" t="n">
        <v>1</v>
      </c>
      <c r="I44" s="115" t="n">
        <v>19.11</v>
      </c>
      <c r="J44" s="93" t="n"/>
      <c r="K44" s="93" t="n"/>
      <c r="L44" s="93" t="n"/>
      <c r="M44" s="93" t="n"/>
      <c r="N44" s="93" t="n"/>
    </row>
    <row r="45" ht="24.6" customHeight="1">
      <c r="A45" s="95" t="n"/>
      <c r="B45" s="96" t="inlineStr">
        <is>
          <t>Прил.1.12 п.3.213</t>
        </is>
      </c>
      <c r="C45" s="97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5" t="n"/>
      <c r="B46" s="96" t="inlineStr">
        <is>
          <t>1</t>
        </is>
      </c>
      <c r="C46" s="97" t="inlineStr">
        <is>
          <t>ОТ</t>
        </is>
      </c>
      <c r="D46" s="271" t="n"/>
      <c r="E46" s="272" t="n"/>
      <c r="F46" s="98" t="n"/>
      <c r="G46" s="98" t="n"/>
      <c r="H46" s="98" t="n"/>
      <c r="I46" s="99" t="n"/>
      <c r="J46" s="100" t="n">
        <v>112.29</v>
      </c>
      <c r="K46" s="148" t="n">
        <v>0.96</v>
      </c>
      <c r="L46" s="102" t="n">
        <v>2060.03</v>
      </c>
      <c r="M46" s="100" t="n">
        <v>71.26000000000001</v>
      </c>
      <c r="N46" s="102" t="n">
        <v>146797.74</v>
      </c>
    </row>
    <row r="47" ht="19.35" customHeight="1">
      <c r="A47" s="95" t="n"/>
      <c r="B47" s="103" t="n"/>
      <c r="C47" s="97" t="inlineStr">
        <is>
          <t>ЗТ</t>
        </is>
      </c>
      <c r="D47" s="271" t="n"/>
      <c r="E47" s="272" t="n"/>
      <c r="F47" s="104" t="inlineStr">
        <is>
          <t>чел.-ч</t>
        </is>
      </c>
      <c r="G47" s="276" t="n">
        <v>13.4</v>
      </c>
      <c r="H47" s="148" t="n">
        <v>0.96</v>
      </c>
      <c r="I47" s="275" t="n">
        <v>245.83104</v>
      </c>
      <c r="J47" s="99" t="n"/>
      <c r="K47" s="99" t="n"/>
      <c r="L47" s="99" t="n"/>
      <c r="M47" s="99" t="n"/>
      <c r="N47" s="99" t="n"/>
    </row>
    <row r="48" ht="19.35" customHeight="1">
      <c r="A48" s="95" t="n"/>
      <c r="B48" s="103" t="n"/>
      <c r="C48" s="97" t="inlineStr">
        <is>
          <t>Итого по расценке</t>
        </is>
      </c>
      <c r="D48" s="271" t="n"/>
      <c r="E48" s="272" t="n"/>
      <c r="F48" s="98" t="n"/>
      <c r="G48" s="106" t="n"/>
      <c r="H48" s="106" t="n"/>
      <c r="I48" s="99" t="n"/>
      <c r="J48" s="100" t="n">
        <v>112.29</v>
      </c>
      <c r="K48" s="99" t="n"/>
      <c r="L48" s="102" t="n">
        <v>2060.03</v>
      </c>
      <c r="M48" s="99" t="n"/>
      <c r="N48" s="107" t="n"/>
    </row>
    <row r="49" ht="19.35" customHeight="1">
      <c r="A49" s="95" t="n"/>
      <c r="B49" s="108" t="n"/>
      <c r="C49" s="97" t="inlineStr">
        <is>
          <t>ФОТ</t>
        </is>
      </c>
      <c r="D49" s="271" t="n"/>
      <c r="E49" s="272" t="n"/>
      <c r="F49" s="98" t="n"/>
      <c r="G49" s="106" t="n"/>
      <c r="H49" s="106" t="n"/>
      <c r="I49" s="99" t="n"/>
      <c r="J49" s="99" t="n"/>
      <c r="K49" s="99" t="n"/>
      <c r="L49" s="102" t="n">
        <v>2060.03</v>
      </c>
      <c r="M49" s="99" t="n"/>
      <c r="N49" s="102" t="n">
        <v>146797.74</v>
      </c>
    </row>
    <row r="50" ht="42" customHeight="1">
      <c r="A50" s="95" t="n"/>
      <c r="B50" s="109" t="inlineStr">
        <is>
          <t>Пр/812-001.4-1</t>
        </is>
      </c>
      <c r="C50" s="97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89</v>
      </c>
      <c r="H50" s="111" t="n"/>
      <c r="I50" s="110" t="n">
        <v>89</v>
      </c>
      <c r="J50" s="99" t="n"/>
      <c r="K50" s="99" t="n"/>
      <c r="L50" s="102" t="n">
        <v>1833.43</v>
      </c>
      <c r="M50" s="99" t="n"/>
      <c r="N50" s="112" t="n">
        <v>130649.99</v>
      </c>
    </row>
    <row r="51" ht="42" customHeight="1">
      <c r="A51" s="95" t="n"/>
      <c r="B51" s="109" t="inlineStr">
        <is>
          <t>Пр/774-001.4</t>
        </is>
      </c>
      <c r="C51" s="97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4" t="inlineStr">
        <is>
          <t>%</t>
        </is>
      </c>
      <c r="G51" s="110" t="n">
        <v>41</v>
      </c>
      <c r="H51" s="111" t="n"/>
      <c r="I51" s="110" t="n">
        <v>41</v>
      </c>
      <c r="J51" s="99" t="n"/>
      <c r="K51" s="99" t="n"/>
      <c r="L51" s="100" t="n">
        <v>844.61</v>
      </c>
      <c r="M51" s="99" t="n"/>
      <c r="N51" s="102" t="n">
        <v>60187.07</v>
      </c>
    </row>
    <row r="52" ht="19.35" customHeight="1">
      <c r="A52" s="95" t="n"/>
      <c r="B52" s="108" t="n"/>
      <c r="C52" s="87" t="inlineStr">
        <is>
          <t>Всего по позиции</t>
        </is>
      </c>
      <c r="D52" s="271" t="n"/>
      <c r="E52" s="272" t="n"/>
      <c r="F52" s="99" t="n"/>
      <c r="G52" s="106" t="n"/>
      <c r="H52" s="106" t="n"/>
      <c r="I52" s="113" t="n"/>
      <c r="J52" s="113" t="n"/>
      <c r="K52" s="113" t="n"/>
      <c r="L52" s="114" t="n">
        <v>4738.07</v>
      </c>
      <c r="M52" s="113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9.1</v>
      </c>
      <c r="H53" s="94" t="n">
        <v>1</v>
      </c>
      <c r="I53" s="280" t="n">
        <v>9.1</v>
      </c>
      <c r="J53" s="93" t="n"/>
      <c r="K53" s="93" t="n"/>
      <c r="L53" s="93" t="n"/>
      <c r="M53" s="93" t="n"/>
      <c r="N53" s="93" t="n"/>
    </row>
    <row r="54" ht="24.6" customHeight="1">
      <c r="A54" s="95" t="n"/>
      <c r="B54" s="96" t="inlineStr">
        <is>
          <t>Прил.1.12 п.3.213</t>
        </is>
      </c>
      <c r="C54" s="97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5" t="n"/>
      <c r="B55" s="96" t="inlineStr">
        <is>
          <t>1</t>
        </is>
      </c>
      <c r="C55" s="97" t="inlineStr">
        <is>
          <t>ОТ</t>
        </is>
      </c>
      <c r="D55" s="271" t="n"/>
      <c r="E55" s="272" t="n"/>
      <c r="F55" s="98" t="n"/>
      <c r="G55" s="98" t="n"/>
      <c r="H55" s="98" t="n"/>
      <c r="I55" s="99" t="n"/>
      <c r="J55" s="100" t="n">
        <v>323.47</v>
      </c>
      <c r="K55" s="148" t="n">
        <v>0.96</v>
      </c>
      <c r="L55" s="102" t="n">
        <v>2825.83</v>
      </c>
      <c r="M55" s="100" t="n">
        <v>71.26000000000001</v>
      </c>
      <c r="N55" s="102" t="n">
        <v>201368.65</v>
      </c>
    </row>
    <row r="56" ht="19.35" customHeight="1">
      <c r="A56" s="95" t="n"/>
      <c r="B56" s="103" t="n"/>
      <c r="C56" s="97" t="inlineStr">
        <is>
          <t>ЗТ</t>
        </is>
      </c>
      <c r="D56" s="271" t="n"/>
      <c r="E56" s="272" t="n"/>
      <c r="F56" s="104" t="inlineStr">
        <is>
          <t>чел.-ч</t>
        </is>
      </c>
      <c r="G56" s="276" t="n">
        <v>38.6</v>
      </c>
      <c r="H56" s="148" t="n">
        <v>0.96</v>
      </c>
      <c r="I56" s="277" t="n">
        <v>337.2096</v>
      </c>
      <c r="J56" s="99" t="n"/>
      <c r="K56" s="99" t="n"/>
      <c r="L56" s="99" t="n"/>
      <c r="M56" s="99" t="n"/>
      <c r="N56" s="99" t="n"/>
    </row>
    <row r="57" ht="19.35" customHeight="1">
      <c r="A57" s="95" t="n"/>
      <c r="B57" s="103" t="n"/>
      <c r="C57" s="97" t="inlineStr">
        <is>
          <t>Итого по расценке</t>
        </is>
      </c>
      <c r="D57" s="271" t="n"/>
      <c r="E57" s="272" t="n"/>
      <c r="F57" s="98" t="n"/>
      <c r="G57" s="106" t="n"/>
      <c r="H57" s="106" t="n"/>
      <c r="I57" s="99" t="n"/>
      <c r="J57" s="100" t="n">
        <v>323.47</v>
      </c>
      <c r="K57" s="99" t="n"/>
      <c r="L57" s="102" t="n">
        <v>2825.83</v>
      </c>
      <c r="M57" s="99" t="n"/>
      <c r="N57" s="107" t="n"/>
    </row>
    <row r="58" ht="19.35" customHeight="1">
      <c r="A58" s="95" t="n"/>
      <c r="B58" s="108" t="n"/>
      <c r="C58" s="97" t="inlineStr">
        <is>
          <t>ФОТ</t>
        </is>
      </c>
      <c r="D58" s="271" t="n"/>
      <c r="E58" s="272" t="n"/>
      <c r="F58" s="98" t="n"/>
      <c r="G58" s="106" t="n"/>
      <c r="H58" s="106" t="n"/>
      <c r="I58" s="99" t="n"/>
      <c r="J58" s="99" t="n"/>
      <c r="K58" s="99" t="n"/>
      <c r="L58" s="102" t="n">
        <v>2825.83</v>
      </c>
      <c r="M58" s="99" t="n"/>
      <c r="N58" s="102" t="n">
        <v>201368.65</v>
      </c>
    </row>
    <row r="59" ht="42" customHeight="1">
      <c r="A59" s="95" t="n"/>
      <c r="B59" s="109" t="inlineStr">
        <is>
          <t>Пр/812-001.4-1</t>
        </is>
      </c>
      <c r="C59" s="97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89</v>
      </c>
      <c r="H59" s="111" t="n"/>
      <c r="I59" s="110" t="n">
        <v>89</v>
      </c>
      <c r="J59" s="99" t="n"/>
      <c r="K59" s="99" t="n"/>
      <c r="L59" s="102" t="n">
        <v>2514.99</v>
      </c>
      <c r="M59" s="99" t="n"/>
      <c r="N59" s="112" t="n">
        <v>179218.1</v>
      </c>
    </row>
    <row r="60" ht="42" customHeight="1">
      <c r="A60" s="95" t="n"/>
      <c r="B60" s="109" t="inlineStr">
        <is>
          <t>Пр/774-001.4</t>
        </is>
      </c>
      <c r="C60" s="97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4" t="inlineStr">
        <is>
          <t>%</t>
        </is>
      </c>
      <c r="G60" s="110" t="n">
        <v>41</v>
      </c>
      <c r="H60" s="111" t="n"/>
      <c r="I60" s="110" t="n">
        <v>41</v>
      </c>
      <c r="J60" s="99" t="n"/>
      <c r="K60" s="99" t="n"/>
      <c r="L60" s="102" t="n">
        <v>1158.59</v>
      </c>
      <c r="M60" s="99" t="n"/>
      <c r="N60" s="102" t="n">
        <v>82561.14999999999</v>
      </c>
    </row>
    <row r="61" ht="19.35" customHeight="1">
      <c r="A61" s="95" t="n"/>
      <c r="B61" s="108" t="n"/>
      <c r="C61" s="87" t="inlineStr">
        <is>
          <t>Всего по позиции</t>
        </is>
      </c>
      <c r="D61" s="271" t="n"/>
      <c r="E61" s="272" t="n"/>
      <c r="F61" s="99" t="n"/>
      <c r="G61" s="106" t="n"/>
      <c r="H61" s="106" t="n"/>
      <c r="I61" s="113" t="n"/>
      <c r="J61" s="113" t="n"/>
      <c r="K61" s="113" t="n"/>
      <c r="L61" s="114" t="n">
        <v>6499.41</v>
      </c>
      <c r="M61" s="113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1.83</v>
      </c>
      <c r="H62" s="94" t="n">
        <v>1</v>
      </c>
      <c r="I62" s="115" t="n">
        <v>1.83</v>
      </c>
      <c r="J62" s="93" t="n"/>
      <c r="K62" s="93" t="n"/>
      <c r="L62" s="93" t="n"/>
      <c r="M62" s="93" t="n"/>
      <c r="N62" s="93" t="n"/>
    </row>
    <row r="63" ht="24.6" customHeight="1">
      <c r="A63" s="95" t="n"/>
      <c r="B63" s="96" t="inlineStr">
        <is>
          <t>Прил.1.12 п.3.213</t>
        </is>
      </c>
      <c r="C63" s="97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5" t="n"/>
      <c r="B64" s="96" t="inlineStr">
        <is>
          <t>1</t>
        </is>
      </c>
      <c r="C64" s="97" t="inlineStr">
        <is>
          <t>ОТ</t>
        </is>
      </c>
      <c r="D64" s="271" t="n"/>
      <c r="E64" s="272" t="n"/>
      <c r="F64" s="98" t="n"/>
      <c r="G64" s="98" t="n"/>
      <c r="H64" s="98" t="n"/>
      <c r="I64" s="99" t="n"/>
      <c r="J64" s="100" t="n">
        <v>406.43</v>
      </c>
      <c r="K64" s="148" t="n">
        <v>0.96</v>
      </c>
      <c r="L64" s="100" t="n">
        <v>714.02</v>
      </c>
      <c r="M64" s="100" t="n">
        <v>71.26000000000001</v>
      </c>
      <c r="N64" s="102" t="n">
        <v>50881.07</v>
      </c>
    </row>
    <row r="65" ht="19.35" customHeight="1">
      <c r="A65" s="95" t="n"/>
      <c r="B65" s="103" t="n"/>
      <c r="C65" s="97" t="inlineStr">
        <is>
          <t>ЗТ</t>
        </is>
      </c>
      <c r="D65" s="271" t="n"/>
      <c r="E65" s="272" t="n"/>
      <c r="F65" s="104" t="inlineStr">
        <is>
          <t>чел.-ч</t>
        </is>
      </c>
      <c r="G65" s="276" t="n">
        <v>48.5</v>
      </c>
      <c r="H65" s="148" t="n">
        <v>0.96</v>
      </c>
      <c r="I65" s="277" t="n">
        <v>85.20480000000001</v>
      </c>
      <c r="J65" s="99" t="n"/>
      <c r="K65" s="99" t="n"/>
      <c r="L65" s="99" t="n"/>
      <c r="M65" s="99" t="n"/>
      <c r="N65" s="99" t="n"/>
    </row>
    <row r="66" ht="19.35" customHeight="1">
      <c r="A66" s="95" t="n"/>
      <c r="B66" s="103" t="n"/>
      <c r="C66" s="97" t="inlineStr">
        <is>
          <t>Итого по расценке</t>
        </is>
      </c>
      <c r="D66" s="271" t="n"/>
      <c r="E66" s="272" t="n"/>
      <c r="F66" s="98" t="n"/>
      <c r="G66" s="106" t="n"/>
      <c r="H66" s="106" t="n"/>
      <c r="I66" s="99" t="n"/>
      <c r="J66" s="100" t="n">
        <v>406.43</v>
      </c>
      <c r="K66" s="99" t="n"/>
      <c r="L66" s="100" t="n">
        <v>714.02</v>
      </c>
      <c r="M66" s="99" t="n"/>
      <c r="N66" s="107" t="n"/>
    </row>
    <row r="67" ht="19.35" customHeight="1">
      <c r="A67" s="95" t="n"/>
      <c r="B67" s="108" t="n"/>
      <c r="C67" s="97" t="inlineStr">
        <is>
          <t>ФОТ</t>
        </is>
      </c>
      <c r="D67" s="271" t="n"/>
      <c r="E67" s="272" t="n"/>
      <c r="F67" s="98" t="n"/>
      <c r="G67" s="106" t="n"/>
      <c r="H67" s="106" t="n"/>
      <c r="I67" s="99" t="n"/>
      <c r="J67" s="99" t="n"/>
      <c r="K67" s="99" t="n"/>
      <c r="L67" s="100" t="n">
        <v>714.02</v>
      </c>
      <c r="M67" s="99" t="n"/>
      <c r="N67" s="102" t="n">
        <v>50881.07</v>
      </c>
    </row>
    <row r="68" ht="42" customHeight="1">
      <c r="A68" s="95" t="n"/>
      <c r="B68" s="109" t="inlineStr">
        <is>
          <t>Пр/812-001.4-1</t>
        </is>
      </c>
      <c r="C68" s="97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4" t="inlineStr">
        <is>
          <t>%</t>
        </is>
      </c>
      <c r="G68" s="110" t="n">
        <v>89</v>
      </c>
      <c r="H68" s="111" t="n"/>
      <c r="I68" s="110" t="n">
        <v>89</v>
      </c>
      <c r="J68" s="99" t="n"/>
      <c r="K68" s="99" t="n"/>
      <c r="L68" s="100" t="n">
        <v>635.48</v>
      </c>
      <c r="M68" s="99" t="n"/>
      <c r="N68" s="112" t="n">
        <v>45284.15</v>
      </c>
    </row>
    <row r="69" ht="42" customHeight="1">
      <c r="A69" s="95" t="n"/>
      <c r="B69" s="109" t="inlineStr">
        <is>
          <t>Пр/774-001.4</t>
        </is>
      </c>
      <c r="C69" s="97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4" t="inlineStr">
        <is>
          <t>%</t>
        </is>
      </c>
      <c r="G69" s="110" t="n">
        <v>41</v>
      </c>
      <c r="H69" s="111" t="n"/>
      <c r="I69" s="110" t="n">
        <v>41</v>
      </c>
      <c r="J69" s="99" t="n"/>
      <c r="K69" s="99" t="n"/>
      <c r="L69" s="100" t="n">
        <v>292.75</v>
      </c>
      <c r="M69" s="99" t="n"/>
      <c r="N69" s="102" t="n">
        <v>20861.24</v>
      </c>
    </row>
    <row r="70" ht="19.35" customHeight="1">
      <c r="A70" s="95" t="n"/>
      <c r="B70" s="108" t="n"/>
      <c r="C70" s="87" t="inlineStr">
        <is>
          <t>Всего по позиции</t>
        </is>
      </c>
      <c r="D70" s="271" t="n"/>
      <c r="E70" s="272" t="n"/>
      <c r="F70" s="99" t="n"/>
      <c r="G70" s="106" t="n"/>
      <c r="H70" s="106" t="n"/>
      <c r="I70" s="113" t="n"/>
      <c r="J70" s="113" t="n"/>
      <c r="K70" s="113" t="n"/>
      <c r="L70" s="114" t="n">
        <v>1642.25</v>
      </c>
      <c r="M70" s="113" t="n"/>
      <c r="N70" s="93" t="n"/>
    </row>
    <row r="71" ht="55.35" customHeight="1">
      <c r="A71" s="87" t="inlineStr">
        <is>
          <t>4</t>
        </is>
      </c>
      <c r="B71" s="90" t="inlineStr">
        <is>
          <t>ФЕР01-02-101-09</t>
        </is>
      </c>
      <c r="C71" s="91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2" t="inlineStr">
        <is>
          <t>100 деревьев</t>
        </is>
      </c>
      <c r="G71" s="93" t="n">
        <v>0.19</v>
      </c>
      <c r="H71" s="94" t="n">
        <v>1</v>
      </c>
      <c r="I71" s="115" t="n">
        <v>0.19</v>
      </c>
      <c r="J71" s="93" t="n"/>
      <c r="K71" s="93" t="n"/>
      <c r="L71" s="93" t="n"/>
      <c r="M71" s="93" t="n"/>
      <c r="N71" s="93" t="n"/>
    </row>
    <row r="72" ht="24.6" customHeight="1">
      <c r="A72" s="95" t="n"/>
      <c r="B72" s="96" t="inlineStr">
        <is>
          <t>Прил.1.12 п.3.213</t>
        </is>
      </c>
      <c r="C72" s="97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5" t="n"/>
      <c r="B73" s="96" t="inlineStr">
        <is>
          <t>1</t>
        </is>
      </c>
      <c r="C73" s="97" t="inlineStr">
        <is>
          <t>ОТ</t>
        </is>
      </c>
      <c r="D73" s="271" t="n"/>
      <c r="E73" s="272" t="n"/>
      <c r="F73" s="98" t="n"/>
      <c r="G73" s="98" t="n"/>
      <c r="H73" s="98" t="n"/>
      <c r="I73" s="99" t="n"/>
      <c r="J73" s="100" t="n">
        <v>131.57</v>
      </c>
      <c r="K73" s="148" t="n">
        <v>0.96</v>
      </c>
      <c r="L73" s="100" t="n">
        <v>24</v>
      </c>
      <c r="M73" s="100" t="n">
        <v>71.26000000000001</v>
      </c>
      <c r="N73" s="102" t="n">
        <v>1710.24</v>
      </c>
    </row>
    <row r="74" ht="19.35" customHeight="1">
      <c r="A74" s="95" t="n"/>
      <c r="B74" s="103" t="n"/>
      <c r="C74" s="97" t="inlineStr">
        <is>
          <t>ЗТ</t>
        </is>
      </c>
      <c r="D74" s="271" t="n"/>
      <c r="E74" s="272" t="n"/>
      <c r="F74" s="104" t="inlineStr">
        <is>
          <t>чел.-ч</t>
        </is>
      </c>
      <c r="G74" s="276" t="n">
        <v>15.7</v>
      </c>
      <c r="H74" s="148" t="n">
        <v>0.96</v>
      </c>
      <c r="I74" s="275" t="n">
        <v>2.86368</v>
      </c>
      <c r="J74" s="99" t="n"/>
      <c r="K74" s="99" t="n"/>
      <c r="L74" s="99" t="n"/>
      <c r="M74" s="99" t="n"/>
      <c r="N74" s="99" t="n"/>
    </row>
    <row r="75" ht="19.35" customHeight="1">
      <c r="A75" s="95" t="n"/>
      <c r="B75" s="103" t="n"/>
      <c r="C75" s="97" t="inlineStr">
        <is>
          <t>Итого по расценке</t>
        </is>
      </c>
      <c r="D75" s="271" t="n"/>
      <c r="E75" s="272" t="n"/>
      <c r="F75" s="98" t="n"/>
      <c r="G75" s="106" t="n"/>
      <c r="H75" s="106" t="n"/>
      <c r="I75" s="99" t="n"/>
      <c r="J75" s="100" t="n">
        <v>131.57</v>
      </c>
      <c r="K75" s="99" t="n"/>
      <c r="L75" s="100" t="n">
        <v>24</v>
      </c>
      <c r="M75" s="99" t="n"/>
      <c r="N75" s="107" t="n"/>
    </row>
    <row r="76" ht="19.35" customHeight="1">
      <c r="A76" s="95" t="n"/>
      <c r="B76" s="108" t="n"/>
      <c r="C76" s="97" t="inlineStr">
        <is>
          <t>ФОТ</t>
        </is>
      </c>
      <c r="D76" s="271" t="n"/>
      <c r="E76" s="272" t="n"/>
      <c r="F76" s="98" t="n"/>
      <c r="G76" s="106" t="n"/>
      <c r="H76" s="106" t="n"/>
      <c r="I76" s="99" t="n"/>
      <c r="J76" s="99" t="n"/>
      <c r="K76" s="99" t="n"/>
      <c r="L76" s="100" t="n">
        <v>24</v>
      </c>
      <c r="M76" s="99" t="n"/>
      <c r="N76" s="102" t="n">
        <v>1710.24</v>
      </c>
    </row>
    <row r="77" ht="42" customHeight="1">
      <c r="A77" s="95" t="n"/>
      <c r="B77" s="109" t="inlineStr">
        <is>
          <t>Пр/812-001.4-1</t>
        </is>
      </c>
      <c r="C77" s="97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4" t="inlineStr">
        <is>
          <t>%</t>
        </is>
      </c>
      <c r="G77" s="110" t="n">
        <v>89</v>
      </c>
      <c r="H77" s="111" t="n"/>
      <c r="I77" s="110" t="n">
        <v>89</v>
      </c>
      <c r="J77" s="99" t="n"/>
      <c r="K77" s="99" t="n"/>
      <c r="L77" s="100" t="n">
        <v>21.36</v>
      </c>
      <c r="M77" s="99" t="n"/>
      <c r="N77" s="112" t="n">
        <v>1522.11</v>
      </c>
    </row>
    <row r="78" ht="42" customHeight="1">
      <c r="A78" s="95" t="n"/>
      <c r="B78" s="109" t="inlineStr">
        <is>
          <t>Пр/774-001.4</t>
        </is>
      </c>
      <c r="C78" s="97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4" t="inlineStr">
        <is>
          <t>%</t>
        </is>
      </c>
      <c r="G78" s="110" t="n">
        <v>41</v>
      </c>
      <c r="H78" s="111" t="n"/>
      <c r="I78" s="110" t="n">
        <v>41</v>
      </c>
      <c r="J78" s="99" t="n"/>
      <c r="K78" s="99" t="n"/>
      <c r="L78" s="100" t="n">
        <v>9.84</v>
      </c>
      <c r="M78" s="99" t="n"/>
      <c r="N78" s="100" t="n">
        <v>701.2</v>
      </c>
    </row>
    <row r="79" ht="19.35" customHeight="1">
      <c r="A79" s="95" t="n"/>
      <c r="B79" s="108" t="n"/>
      <c r="C79" s="87" t="inlineStr">
        <is>
          <t>Всего по позиции</t>
        </is>
      </c>
      <c r="D79" s="271" t="n"/>
      <c r="E79" s="272" t="n"/>
      <c r="F79" s="99" t="n"/>
      <c r="G79" s="106" t="n"/>
      <c r="H79" s="106" t="n"/>
      <c r="I79" s="113" t="n"/>
      <c r="J79" s="113" t="n"/>
      <c r="K79" s="113" t="n"/>
      <c r="L79" s="115" t="n">
        <v>55.2</v>
      </c>
      <c r="M79" s="113" t="n"/>
      <c r="N79" s="93" t="n"/>
    </row>
    <row r="80" ht="55.35" customHeight="1">
      <c r="A80" s="87" t="inlineStr">
        <is>
          <t>5</t>
        </is>
      </c>
      <c r="B80" s="90" t="inlineStr">
        <is>
          <t>ФЕР01-02-101-12</t>
        </is>
      </c>
      <c r="C80" s="91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2" t="inlineStr">
        <is>
          <t>100 деревьев</t>
        </is>
      </c>
      <c r="G80" s="93" t="n">
        <v>0.09</v>
      </c>
      <c r="H80" s="94" t="n">
        <v>1</v>
      </c>
      <c r="I80" s="115" t="n">
        <v>0.09</v>
      </c>
      <c r="J80" s="93" t="n"/>
      <c r="K80" s="93" t="n"/>
      <c r="L80" s="93" t="n"/>
      <c r="M80" s="93" t="n"/>
      <c r="N80" s="93" t="n"/>
    </row>
    <row r="81" ht="24.6" customHeight="1">
      <c r="A81" s="95" t="n"/>
      <c r="B81" s="96" t="inlineStr">
        <is>
          <t>Прил.1.12 п.3.213</t>
        </is>
      </c>
      <c r="C81" s="97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5" t="n"/>
      <c r="B82" s="96" t="inlineStr">
        <is>
          <t>1</t>
        </is>
      </c>
      <c r="C82" s="97" t="inlineStr">
        <is>
          <t>ОТ</t>
        </is>
      </c>
      <c r="D82" s="271" t="n"/>
      <c r="E82" s="272" t="n"/>
      <c r="F82" s="98" t="n"/>
      <c r="G82" s="98" t="n"/>
      <c r="H82" s="98" t="n"/>
      <c r="I82" s="99" t="n"/>
      <c r="J82" s="100" t="n">
        <v>384.64</v>
      </c>
      <c r="K82" s="148" t="n">
        <v>0.96</v>
      </c>
      <c r="L82" s="100" t="n">
        <v>33.23</v>
      </c>
      <c r="M82" s="100" t="n">
        <v>71.26000000000001</v>
      </c>
      <c r="N82" s="102" t="n">
        <v>2367.97</v>
      </c>
    </row>
    <row r="83" ht="19.35" customHeight="1">
      <c r="A83" s="95" t="n"/>
      <c r="B83" s="103" t="n"/>
      <c r="C83" s="97" t="inlineStr">
        <is>
          <t>ЗТ</t>
        </is>
      </c>
      <c r="D83" s="271" t="n"/>
      <c r="E83" s="272" t="n"/>
      <c r="F83" s="104" t="inlineStr">
        <is>
          <t>чел.-ч</t>
        </is>
      </c>
      <c r="G83" s="276" t="n">
        <v>45.9</v>
      </c>
      <c r="H83" s="148" t="n">
        <v>0.96</v>
      </c>
      <c r="I83" s="275" t="n">
        <v>3.96576</v>
      </c>
      <c r="J83" s="99" t="n"/>
      <c r="K83" s="99" t="n"/>
      <c r="L83" s="99" t="n"/>
      <c r="M83" s="99" t="n"/>
      <c r="N83" s="99" t="n"/>
    </row>
    <row r="84" ht="19.35" customHeight="1">
      <c r="A84" s="95" t="n"/>
      <c r="B84" s="103" t="n"/>
      <c r="C84" s="97" t="inlineStr">
        <is>
          <t>Итого по расценке</t>
        </is>
      </c>
      <c r="D84" s="271" t="n"/>
      <c r="E84" s="272" t="n"/>
      <c r="F84" s="98" t="n"/>
      <c r="G84" s="106" t="n"/>
      <c r="H84" s="106" t="n"/>
      <c r="I84" s="99" t="n"/>
      <c r="J84" s="100" t="n">
        <v>384.64</v>
      </c>
      <c r="K84" s="99" t="n"/>
      <c r="L84" s="100" t="n">
        <v>33.23</v>
      </c>
      <c r="M84" s="99" t="n"/>
      <c r="N84" s="107" t="n"/>
    </row>
    <row r="85" ht="19.35" customHeight="1">
      <c r="A85" s="95" t="n"/>
      <c r="B85" s="108" t="n"/>
      <c r="C85" s="97" t="inlineStr">
        <is>
          <t>ФОТ</t>
        </is>
      </c>
      <c r="D85" s="271" t="n"/>
      <c r="E85" s="272" t="n"/>
      <c r="F85" s="98" t="n"/>
      <c r="G85" s="106" t="n"/>
      <c r="H85" s="106" t="n"/>
      <c r="I85" s="99" t="n"/>
      <c r="J85" s="99" t="n"/>
      <c r="K85" s="99" t="n"/>
      <c r="L85" s="100" t="n">
        <v>33.23</v>
      </c>
      <c r="M85" s="99" t="n"/>
      <c r="N85" s="102" t="n">
        <v>2367.97</v>
      </c>
    </row>
    <row r="86" ht="42" customHeight="1">
      <c r="A86" s="95" t="n"/>
      <c r="B86" s="109" t="inlineStr">
        <is>
          <t>Пр/812-001.4-1</t>
        </is>
      </c>
      <c r="C86" s="97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4" t="inlineStr">
        <is>
          <t>%</t>
        </is>
      </c>
      <c r="G86" s="110" t="n">
        <v>89</v>
      </c>
      <c r="H86" s="111" t="n"/>
      <c r="I86" s="110" t="n">
        <v>89</v>
      </c>
      <c r="J86" s="99" t="n"/>
      <c r="K86" s="99" t="n"/>
      <c r="L86" s="100" t="n">
        <v>29.57</v>
      </c>
      <c r="M86" s="99" t="n"/>
      <c r="N86" s="112" t="n">
        <v>2107.49</v>
      </c>
    </row>
    <row r="87" ht="42" customHeight="1">
      <c r="A87" s="95" t="n"/>
      <c r="B87" s="109" t="inlineStr">
        <is>
          <t>Пр/774-001.4</t>
        </is>
      </c>
      <c r="C87" s="97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4" t="inlineStr">
        <is>
          <t>%</t>
        </is>
      </c>
      <c r="G87" s="110" t="n">
        <v>41</v>
      </c>
      <c r="H87" s="111" t="n"/>
      <c r="I87" s="110" t="n">
        <v>41</v>
      </c>
      <c r="J87" s="99" t="n"/>
      <c r="K87" s="99" t="n"/>
      <c r="L87" s="100" t="n">
        <v>13.62</v>
      </c>
      <c r="M87" s="99" t="n"/>
      <c r="N87" s="100" t="n">
        <v>970.87</v>
      </c>
    </row>
    <row r="88" ht="19.35" customHeight="1">
      <c r="A88" s="95" t="n"/>
      <c r="B88" s="108" t="n"/>
      <c r="C88" s="87" t="inlineStr">
        <is>
          <t>Всего по позиции</t>
        </is>
      </c>
      <c r="D88" s="271" t="n"/>
      <c r="E88" s="272" t="n"/>
      <c r="F88" s="99" t="n"/>
      <c r="G88" s="106" t="n"/>
      <c r="H88" s="106" t="n"/>
      <c r="I88" s="113" t="n"/>
      <c r="J88" s="113" t="n"/>
      <c r="K88" s="113" t="n"/>
      <c r="L88" s="115" t="n">
        <v>76.42</v>
      </c>
      <c r="M88" s="113" t="n"/>
      <c r="N88" s="93" t="n"/>
    </row>
    <row r="89" ht="19.35" customHeight="1">
      <c r="A89" s="121" t="n"/>
      <c r="B89" s="121" t="n"/>
      <c r="C89" s="122" t="inlineStr">
        <is>
          <t>Итого по разделу 1. Вырубка просеки</t>
        </is>
      </c>
      <c r="L89" s="123" t="n">
        <v>13011.35</v>
      </c>
      <c r="M89" s="121" t="n"/>
      <c r="N89" s="124" t="n"/>
    </row>
    <row r="90" ht="19.35" customHeight="1">
      <c r="A90" s="125" t="n"/>
      <c r="B90" s="126" t="n"/>
      <c r="C90" s="127" t="inlineStr">
        <is>
          <t>Итого прямые затраты по разделу</t>
        </is>
      </c>
      <c r="L90" s="128" t="n">
        <v>5657.11</v>
      </c>
      <c r="M90" s="129" t="n"/>
      <c r="N90" s="128" t="n">
        <v>403125.67</v>
      </c>
    </row>
    <row r="91" ht="19.35" customHeight="1">
      <c r="A91" s="125" t="n"/>
      <c r="B91" s="126" t="n"/>
      <c r="C91" s="127" t="inlineStr">
        <is>
          <t>в том числе</t>
        </is>
      </c>
      <c r="L91" s="128" t="n"/>
      <c r="M91" s="129" t="n"/>
      <c r="N91" s="128" t="n"/>
    </row>
    <row r="92" ht="19.35" customHeight="1">
      <c r="A92" s="125" t="n"/>
      <c r="B92" s="126" t="n"/>
      <c r="C92" s="127" t="inlineStr">
        <is>
          <t>- оплата труда (ОТ)</t>
        </is>
      </c>
      <c r="L92" s="128" t="n">
        <v>5657.11</v>
      </c>
      <c r="M92" s="129" t="n"/>
      <c r="N92" s="128" t="n">
        <v>403125.67</v>
      </c>
    </row>
    <row r="93" ht="19.35" customHeight="1">
      <c r="A93" s="125" t="n"/>
      <c r="B93" s="126" t="n"/>
      <c r="C93" s="127" t="inlineStr">
        <is>
          <t>- эксплуатация машин и механизмов</t>
        </is>
      </c>
      <c r="L93" s="128" t="n">
        <v>0</v>
      </c>
      <c r="M93" s="129" t="n"/>
      <c r="N93" s="128" t="n">
        <v>0</v>
      </c>
    </row>
    <row r="94" ht="19.35" customHeight="1">
      <c r="A94" s="125" t="n"/>
      <c r="B94" s="130" t="n"/>
      <c r="C94" s="131" t="inlineStr">
        <is>
          <t>в том числе</t>
        </is>
      </c>
      <c r="L94" s="128" t="n"/>
      <c r="M94" s="129" t="n"/>
      <c r="N94" s="128" t="n"/>
    </row>
    <row r="95" ht="19.35" customHeight="1">
      <c r="A95" s="125" t="n"/>
      <c r="B95" s="130" t="n"/>
      <c r="C95" s="131" t="inlineStr">
        <is>
          <t>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в том числе</t>
        </is>
      </c>
      <c r="L96" s="128" t="n"/>
      <c r="M96" s="129" t="n"/>
      <c r="N96" s="128" t="n"/>
    </row>
    <row r="97" ht="19.35" customHeight="1">
      <c r="A97" s="125" t="n"/>
      <c r="B97" s="130" t="n"/>
      <c r="C97" s="131" t="inlineStr">
        <is>
          <t>оплата труда машинистов (ОТм)</t>
        </is>
      </c>
      <c r="L97" s="128" t="n">
        <v>0</v>
      </c>
      <c r="M97" s="129" t="n"/>
      <c r="N97" s="128" t="n">
        <v>0</v>
      </c>
    </row>
    <row r="98" ht="19.35" customHeight="1">
      <c r="A98" s="125" t="n"/>
      <c r="B98" s="126" t="n"/>
      <c r="C98" s="127" t="inlineStr">
        <is>
          <t>Итого ФОТ (справочно)</t>
        </is>
      </c>
      <c r="L98" s="128" t="n">
        <v>5657.11</v>
      </c>
      <c r="M98" s="129" t="n"/>
      <c r="N98" s="128" t="n">
        <v>403125.67</v>
      </c>
    </row>
    <row r="99" ht="19.35" customHeight="1">
      <c r="A99" s="125" t="n"/>
      <c r="B99" s="126" t="n"/>
      <c r="C99" s="127" t="inlineStr">
        <is>
          <t>Итого накладные расходы</t>
        </is>
      </c>
      <c r="L99" s="128" t="n">
        <v>5034.83</v>
      </c>
      <c r="M99" s="129" t="n"/>
      <c r="N99" s="128" t="n">
        <v>358781.84</v>
      </c>
    </row>
    <row r="100" ht="19.35" customHeight="1">
      <c r="A100" s="125" t="n"/>
      <c r="B100" s="126" t="n"/>
      <c r="C100" s="127" t="inlineStr">
        <is>
          <t>Итого сметная прибыль</t>
        </is>
      </c>
      <c r="L100" s="128" t="n">
        <v>2319.41</v>
      </c>
      <c r="M100" s="129" t="n"/>
      <c r="N100" s="128" t="n">
        <v>165281.53</v>
      </c>
    </row>
    <row r="101" ht="19.35" customHeight="1">
      <c r="A101" s="125" t="n"/>
      <c r="B101" s="132" t="n"/>
      <c r="C101" s="133" t="inlineStr">
        <is>
          <t>Итого по разделу</t>
        </is>
      </c>
      <c r="L101" s="123" t="n">
        <v>13011.35</v>
      </c>
      <c r="M101" s="134" t="n"/>
      <c r="N101" s="123" t="n">
        <v>927189.04</v>
      </c>
    </row>
    <row r="102" ht="19.35" customHeight="1">
      <c r="A102" s="125" t="n"/>
      <c r="B102" s="130" t="n"/>
      <c r="C102" s="131" t="inlineStr">
        <is>
          <t>Справочно</t>
        </is>
      </c>
      <c r="L102" s="128" t="n"/>
      <c r="M102" s="129" t="n"/>
      <c r="N102" s="128" t="n"/>
    </row>
    <row r="103" ht="19.35" customHeight="1">
      <c r="A103" s="125" t="n"/>
      <c r="B103" s="126" t="n"/>
      <c r="C103" s="131" t="inlineStr">
        <is>
          <t>затраты труда рабочих</t>
        </is>
      </c>
      <c r="I103" s="135" t="n">
        <v>675.07488</v>
      </c>
      <c r="J103" s="136" t="n"/>
      <c r="K103" s="136" t="n"/>
      <c r="L103" s="129" t="n"/>
      <c r="M103" s="129" t="n"/>
      <c r="N103" s="129" t="n"/>
    </row>
    <row r="104" ht="19.35" customHeight="1">
      <c r="A104" s="125" t="n"/>
      <c r="B104" s="126" t="n"/>
      <c r="C104" s="131" t="inlineStr">
        <is>
          <t>затраты труда машинистов</t>
        </is>
      </c>
      <c r="I104" s="135" t="n">
        <v>0</v>
      </c>
      <c r="J104" s="136" t="n"/>
      <c r="K104" s="136" t="n"/>
      <c r="L104" s="129" t="n"/>
      <c r="M104" s="129" t="n"/>
      <c r="N104" s="129" t="n"/>
    </row>
    <row r="105" ht="19.35" customHeight="1">
      <c r="A105" s="137" t="n"/>
      <c r="B105" s="138" t="n"/>
      <c r="C105" s="139" t="inlineStr">
        <is>
          <t>ВСЕГО по смете</t>
        </is>
      </c>
      <c r="D105" s="140" t="n"/>
      <c r="E105" s="140" t="n"/>
      <c r="F105" s="141" t="n"/>
      <c r="G105" s="141" t="n"/>
      <c r="H105" s="141" t="n"/>
      <c r="I105" s="141" t="n"/>
      <c r="J105" s="141" t="n"/>
      <c r="K105" s="141" t="n"/>
      <c r="L105" s="142" t="n"/>
      <c r="M105" s="141" t="n"/>
      <c r="N105" s="143" t="n"/>
    </row>
    <row r="106" ht="19.35" customHeight="1">
      <c r="A106" s="125" t="n"/>
      <c r="B106" s="132" t="n"/>
      <c r="C106" s="133" t="inlineStr">
        <is>
          <t>Итого по всем разделам</t>
        </is>
      </c>
      <c r="L106" s="123" t="n">
        <v>13011.35</v>
      </c>
      <c r="M106" s="124" t="n"/>
      <c r="N106" s="123" t="n"/>
    </row>
    <row r="107" ht="19.35" customHeight="1">
      <c r="A107" s="125" t="n"/>
      <c r="B107" s="126" t="n"/>
      <c r="C107" s="127" t="inlineStr">
        <is>
          <t>ВСЕГО строительные работы</t>
        </is>
      </c>
      <c r="L107" s="128" t="n">
        <v>13011.35</v>
      </c>
      <c r="M107" s="129" t="n"/>
      <c r="N107" s="128" t="n">
        <v>927189.04</v>
      </c>
    </row>
    <row r="108" ht="19.35" customHeight="1">
      <c r="A108" s="125" t="n"/>
      <c r="B108" s="130" t="n"/>
      <c r="C108" s="131" t="inlineStr">
        <is>
          <t>в том числе</t>
        </is>
      </c>
      <c r="L108" s="128" t="n"/>
      <c r="M108" s="129" t="n"/>
      <c r="N108" s="128" t="n"/>
    </row>
    <row r="109" ht="19.35" customHeight="1">
      <c r="A109" s="125" t="n"/>
      <c r="B109" s="130" t="n"/>
      <c r="C109" s="131" t="inlineStr">
        <is>
          <t>всего прямые затраты</t>
        </is>
      </c>
      <c r="L109" s="128" t="n">
        <v>5657.11</v>
      </c>
      <c r="M109" s="129" t="n"/>
      <c r="N109" s="128" t="n">
        <v>403125.67</v>
      </c>
    </row>
    <row r="110" ht="19.35" customHeight="1">
      <c r="A110" s="125" t="n"/>
      <c r="B110" s="130" t="n"/>
      <c r="C110" s="131" t="inlineStr">
        <is>
          <t>в том числе</t>
        </is>
      </c>
      <c r="L110" s="128" t="n"/>
      <c r="M110" s="129" t="n"/>
      <c r="N110" s="128" t="n"/>
    </row>
    <row r="111" ht="19.35" customHeight="1">
      <c r="A111" s="125" t="n"/>
      <c r="B111" s="130" t="n"/>
      <c r="C111" s="131" t="inlineStr">
        <is>
          <t>- оплата труда (ОТ)</t>
        </is>
      </c>
      <c r="L111" s="128" t="n">
        <v>5657.11</v>
      </c>
      <c r="M111" s="129" t="n"/>
      <c r="N111" s="128" t="n">
        <v>403125.67</v>
      </c>
    </row>
    <row r="112" ht="19.35" customHeight="1">
      <c r="A112" s="125" t="n"/>
      <c r="B112" s="130" t="n"/>
      <c r="C112" s="131" t="inlineStr">
        <is>
          <t>- эксплуатация машин и механизмов</t>
        </is>
      </c>
      <c r="L112" s="128" t="n">
        <v>0</v>
      </c>
      <c r="M112" s="129" t="n"/>
      <c r="N112" s="128" t="n">
        <v>0</v>
      </c>
    </row>
    <row r="113" ht="19.35" customHeight="1">
      <c r="A113" s="125" t="n"/>
      <c r="B113" s="130" t="n"/>
      <c r="C113" s="131" t="inlineStr">
        <is>
          <t>в т.ч. эксплуатация машин и механизмов без учета доплат к оплате труда машинистов</t>
        </is>
      </c>
      <c r="L113" s="128" t="n">
        <v>0</v>
      </c>
      <c r="M113" s="129" t="n"/>
      <c r="N113" s="128" t="n">
        <v>0</v>
      </c>
    </row>
    <row r="114" ht="19.35" customHeight="1">
      <c r="A114" s="125" t="n"/>
      <c r="B114" s="130" t="n"/>
      <c r="C114" s="131" t="inlineStr">
        <is>
          <t>- в т.ч. оплата труда машинистов (ОТм)</t>
        </is>
      </c>
      <c r="L114" s="128" t="n">
        <v>0</v>
      </c>
      <c r="M114" s="129" t="n"/>
      <c r="N114" s="128" t="n">
        <v>0</v>
      </c>
    </row>
    <row r="115" ht="19.35" customHeight="1">
      <c r="A115" s="125" t="n"/>
      <c r="B115" s="130" t="n"/>
      <c r="C115" s="131" t="inlineStr">
        <is>
          <t>всего ФОТ (справочно)</t>
        </is>
      </c>
      <c r="L115" s="128" t="n">
        <v>5657.11</v>
      </c>
      <c r="M115" s="129" t="n"/>
      <c r="N115" s="128" t="n">
        <v>403125.67</v>
      </c>
    </row>
    <row r="116" ht="19.35" customHeight="1">
      <c r="A116" s="125" t="n"/>
      <c r="B116" s="130" t="n"/>
      <c r="C116" s="131" t="inlineStr">
        <is>
          <t>всего накладные расходы</t>
        </is>
      </c>
      <c r="L116" s="128" t="n">
        <v>5034.83</v>
      </c>
      <c r="M116" s="129" t="n"/>
      <c r="N116" s="128" t="n">
        <v>358781.84</v>
      </c>
    </row>
    <row r="117" ht="19.35" customHeight="1">
      <c r="A117" s="125" t="n"/>
      <c r="B117" s="130" t="n"/>
      <c r="C117" s="131" t="inlineStr">
        <is>
          <t>всего сметная прибыль</t>
        </is>
      </c>
      <c r="L117" s="128" t="n">
        <v>2319.41</v>
      </c>
      <c r="M117" s="129" t="n"/>
      <c r="N117" s="128" t="n">
        <v>165281.53</v>
      </c>
    </row>
    <row r="118" ht="19.35" customHeight="1">
      <c r="A118" s="125" t="n"/>
      <c r="B118" s="132" t="n"/>
      <c r="C118" s="133" t="inlineStr">
        <is>
          <t>ВСЕГО по смете</t>
        </is>
      </c>
      <c r="L118" s="123" t="n">
        <v>13011.35</v>
      </c>
      <c r="M118" s="124" t="n"/>
      <c r="N118" s="123" t="n">
        <v>927189.04</v>
      </c>
    </row>
    <row r="119" ht="19.35" customHeight="1">
      <c r="A119" s="125" t="n"/>
      <c r="B119" s="130" t="n"/>
      <c r="C119" s="131" t="inlineStr">
        <is>
          <t>Всего прямые затраты</t>
        </is>
      </c>
      <c r="L119" s="128" t="n">
        <v>5657.11</v>
      </c>
      <c r="M119" s="129" t="n"/>
      <c r="N119" s="128" t="n">
        <v>403125.67</v>
      </c>
    </row>
    <row r="120" ht="19.35" customHeight="1">
      <c r="A120" s="125" t="n"/>
      <c r="B120" s="130" t="n"/>
      <c r="C120" s="131" t="inlineStr">
        <is>
          <t>в том числе</t>
        </is>
      </c>
      <c r="L120" s="128" t="n"/>
      <c r="M120" s="129" t="n"/>
      <c r="N120" s="128" t="n"/>
    </row>
    <row r="121" ht="19.35" customHeight="1">
      <c r="A121" s="125" t="n"/>
      <c r="B121" s="130" t="n"/>
      <c r="C121" s="131" t="inlineStr">
        <is>
          <t>- оплата труда рабочих (ОТ)</t>
        </is>
      </c>
      <c r="L121" s="128" t="n">
        <v>5657.11</v>
      </c>
      <c r="M121" s="129" t="n"/>
      <c r="N121" s="128" t="n">
        <v>403125.67</v>
      </c>
    </row>
    <row r="122" ht="19.35" customHeight="1">
      <c r="A122" s="125" t="n"/>
      <c r="B122" s="130" t="n"/>
      <c r="C122" s="131" t="inlineStr">
        <is>
          <t>- эксплуатация машин и механизмов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в т.ч. эксплуатация машин и механизмов без учета доплат к оплате труда машинистов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- в т.ч. оплата труда машинистов (ОТм)</t>
        </is>
      </c>
      <c r="L124" s="128" t="n">
        <v>0</v>
      </c>
      <c r="M124" s="129" t="n"/>
      <c r="N124" s="128" t="n">
        <v>0</v>
      </c>
    </row>
    <row r="125" ht="19.35" customHeight="1">
      <c r="A125" s="125" t="n"/>
      <c r="B125" s="130" t="n"/>
      <c r="C125" s="131" t="inlineStr">
        <is>
          <t>Всего ФОТ (справочно)</t>
        </is>
      </c>
      <c r="L125" s="128" t="n">
        <v>5657.11</v>
      </c>
      <c r="M125" s="129" t="n"/>
      <c r="N125" s="128" t="n">
        <v>403125.67</v>
      </c>
    </row>
    <row r="126" ht="19.35" customHeight="1">
      <c r="A126" s="125" t="n"/>
      <c r="B126" s="130" t="n"/>
      <c r="C126" s="131" t="inlineStr">
        <is>
          <t>Всего накладные расходы</t>
        </is>
      </c>
      <c r="L126" s="128" t="n">
        <v>5034.83</v>
      </c>
      <c r="M126" s="129" t="n"/>
      <c r="N126" s="128" t="n">
        <v>358781.84</v>
      </c>
    </row>
    <row r="127" ht="19.35" customHeight="1">
      <c r="A127" s="125" t="n"/>
      <c r="B127" s="130" t="n"/>
      <c r="C127" s="131" t="inlineStr">
        <is>
          <t>Всего сметная прибыль</t>
        </is>
      </c>
      <c r="L127" s="128" t="n">
        <v>2319.41</v>
      </c>
      <c r="M127" s="129" t="n"/>
      <c r="N127" s="128" t="n">
        <v>165281.53</v>
      </c>
    </row>
    <row r="128" ht="19.35" customHeight="1">
      <c r="A128" s="125" t="n"/>
      <c r="B128" s="130" t="n"/>
      <c r="C128" s="131" t="inlineStr">
        <is>
          <t>Справочно</t>
        </is>
      </c>
      <c r="L128" s="128" t="n"/>
      <c r="M128" s="129" t="n"/>
      <c r="N128" s="128" t="n"/>
    </row>
    <row r="129" ht="19.35" customHeight="1">
      <c r="A129" s="125" t="n"/>
      <c r="B129" s="126" t="n"/>
      <c r="C129" s="131" t="inlineStr">
        <is>
          <t>затраты труда рабочих</t>
        </is>
      </c>
      <c r="I129" s="135" t="n">
        <v>675.07488</v>
      </c>
      <c r="J129" s="136" t="n"/>
      <c r="K129" s="136" t="n"/>
      <c r="L129" s="129" t="n"/>
      <c r="M129" s="129" t="n"/>
      <c r="N129" s="129" t="n"/>
    </row>
    <row r="130" ht="19.35" customHeight="1">
      <c r="A130" s="125" t="n"/>
      <c r="B130" s="126" t="n"/>
      <c r="C130" s="131" t="inlineStr">
        <is>
          <t>затраты труда машинистов</t>
        </is>
      </c>
      <c r="I130" s="135" t="n">
        <v>0</v>
      </c>
      <c r="J130" s="136" t="n"/>
      <c r="K130" s="136" t="n"/>
      <c r="L130" s="129" t="n"/>
      <c r="M130" s="129" t="n"/>
      <c r="N130" s="129" t="n"/>
    </row>
    <row r="131" ht="19.35" customHeight="1">
      <c r="A131" s="125" t="n"/>
      <c r="B131" s="144" t="n"/>
      <c r="C131" s="144" t="n"/>
      <c r="D131" s="122" t="n"/>
      <c r="E131" s="122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</row>
    <row r="132" ht="19.35" customHeight="1">
      <c r="A132" s="145" t="inlineStr">
        <is>
          <t>Составил: ______________________________________/  Григорова И. А. /</t>
        </is>
      </c>
    </row>
    <row r="133" ht="19.35" customHeight="1">
      <c r="A133" s="145" t="n"/>
      <c r="B133" s="145" t="n"/>
      <c r="C133" s="146" t="inlineStr">
        <is>
          <t>должность, подпись (инициалы, фамилия)</t>
        </is>
      </c>
      <c r="G133" s="147" t="n"/>
      <c r="H133" s="147" t="n"/>
      <c r="I133" s="147" t="n"/>
      <c r="J133" s="145" t="n"/>
      <c r="K133" s="145" t="n"/>
      <c r="L133" s="145" t="n"/>
      <c r="M133" s="145" t="n"/>
      <c r="N133" s="145" t="n"/>
    </row>
    <row r="134" ht="19.35" customHeight="1">
      <c r="A134" s="145" t="inlineStr">
        <is>
          <t>Проверил: ______________________________________ /  Черкасов А. В. /</t>
        </is>
      </c>
    </row>
    <row r="135" ht="19.35" customHeight="1">
      <c r="A135" s="4" t="n"/>
      <c r="B135" s="4" t="n"/>
      <c r="C135" s="146" t="inlineStr">
        <is>
          <t>должность, подпись (инициалы, фамилия)</t>
        </is>
      </c>
      <c r="G135" s="147" t="n"/>
      <c r="H135" s="147" t="n"/>
      <c r="I135" s="147" t="n"/>
      <c r="J135" s="4" t="n"/>
      <c r="K135" s="4" t="n"/>
      <c r="L135" s="4" t="n"/>
      <c r="M135" s="4" t="n"/>
      <c r="N135" s="4" t="n"/>
    </row>
  </sheetData>
  <mergeCells count="145">
    <mergeCell ref="C103:H103"/>
    <mergeCell ref="C44:E44"/>
    <mergeCell ref="C121:K121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7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02-30-15</t>
        </is>
      </c>
    </row>
    <row r="25" ht="19.35" customHeight="1">
      <c r="A25" s="55" t="inlineStr">
        <is>
          <t>30 ВЛ 220 Амурская-Благовещенская №2. Городское уч. л-во Благовещенского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3686.67</v>
      </c>
      <c r="M31" s="64" t="n">
        <v>51.74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9943.08</v>
      </c>
      <c r="E32" s="71" t="inlineStr">
        <is>
          <t>(</t>
        </is>
      </c>
      <c r="F32" s="70" t="n">
        <v>167.35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6113.64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510.37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9943.08</v>
      </c>
      <c r="E34" s="71" t="inlineStr">
        <is>
          <t>(</t>
        </is>
      </c>
      <c r="F34" s="77" t="n">
        <v>167.35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932</v>
      </c>
      <c r="H44" s="94" t="n">
        <v>1</v>
      </c>
      <c r="I44" s="94" t="n">
        <v>932</v>
      </c>
      <c r="J44" s="93" t="n"/>
      <c r="K44" s="93" t="n"/>
      <c r="L44" s="93" t="n"/>
      <c r="M44" s="93" t="n"/>
      <c r="N44" s="93" t="n"/>
    </row>
    <row r="45" ht="19.35" customHeight="1">
      <c r="A45" s="95" t="n"/>
      <c r="B45" s="96" t="inlineStr">
        <is>
          <t>1</t>
        </is>
      </c>
      <c r="C45" s="97" t="inlineStr">
        <is>
          <t>ОТ</t>
        </is>
      </c>
      <c r="D45" s="271" t="n"/>
      <c r="E45" s="272" t="n"/>
      <c r="F45" s="98" t="n"/>
      <c r="G45" s="98" t="n"/>
      <c r="H45" s="98" t="n"/>
      <c r="I45" s="99" t="n"/>
      <c r="J45" s="100" t="n">
        <v>37.79</v>
      </c>
      <c r="K45" s="273" t="n">
        <v>1.2</v>
      </c>
      <c r="L45" s="102" t="n">
        <v>42264.34</v>
      </c>
      <c r="M45" s="100" t="n">
        <v>71.26000000000001</v>
      </c>
      <c r="N45" s="102" t="n">
        <v>3011756.87</v>
      </c>
    </row>
    <row r="46" ht="19.35" customHeight="1">
      <c r="A46" s="95" t="n"/>
      <c r="B46" s="103" t="n"/>
      <c r="C46" s="97" t="inlineStr">
        <is>
          <t>ЗТ</t>
        </is>
      </c>
      <c r="D46" s="271" t="n"/>
      <c r="E46" s="272" t="n"/>
      <c r="F46" s="104" t="inlineStr">
        <is>
          <t>чел.-ч</t>
        </is>
      </c>
      <c r="G46" s="100" t="n">
        <v>4.43</v>
      </c>
      <c r="H46" s="273" t="n">
        <v>1.2</v>
      </c>
      <c r="I46" s="279" t="n">
        <v>4954.512</v>
      </c>
      <c r="J46" s="99" t="n"/>
      <c r="K46" s="99" t="n"/>
      <c r="L46" s="99" t="n"/>
      <c r="M46" s="99" t="n"/>
      <c r="N46" s="99" t="n"/>
    </row>
    <row r="47" ht="19.35" customHeight="1">
      <c r="A47" s="95" t="n"/>
      <c r="B47" s="103" t="n"/>
      <c r="C47" s="97" t="inlineStr">
        <is>
          <t>Итого по расценке</t>
        </is>
      </c>
      <c r="D47" s="271" t="n"/>
      <c r="E47" s="272" t="n"/>
      <c r="F47" s="98" t="n"/>
      <c r="G47" s="106" t="n"/>
      <c r="H47" s="106" t="n"/>
      <c r="I47" s="99" t="n"/>
      <c r="J47" s="100" t="n">
        <v>37.79</v>
      </c>
      <c r="K47" s="99" t="n"/>
      <c r="L47" s="102" t="n">
        <v>42264.34</v>
      </c>
      <c r="M47" s="99" t="n"/>
      <c r="N47" s="107" t="n"/>
    </row>
    <row r="48" ht="19.35" customHeight="1">
      <c r="A48" s="95" t="n"/>
      <c r="B48" s="108" t="n"/>
      <c r="C48" s="97" t="inlineStr">
        <is>
          <t>ФОТ</t>
        </is>
      </c>
      <c r="D48" s="271" t="n"/>
      <c r="E48" s="272" t="n"/>
      <c r="F48" s="98" t="n"/>
      <c r="G48" s="106" t="n"/>
      <c r="H48" s="106" t="n"/>
      <c r="I48" s="99" t="n"/>
      <c r="J48" s="99" t="n"/>
      <c r="K48" s="99" t="n"/>
      <c r="L48" s="102" t="n">
        <v>42264.34</v>
      </c>
      <c r="M48" s="99" t="n"/>
      <c r="N48" s="102" t="n">
        <v>3011756.87</v>
      </c>
    </row>
    <row r="49" ht="42" customHeight="1">
      <c r="A49" s="95" t="n"/>
      <c r="B49" s="109" t="inlineStr">
        <is>
          <t>Пр/812-001.4-1</t>
        </is>
      </c>
      <c r="C49" s="97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4" t="inlineStr">
        <is>
          <t>%</t>
        </is>
      </c>
      <c r="G49" s="110" t="n">
        <v>89</v>
      </c>
      <c r="H49" s="111" t="n"/>
      <c r="I49" s="110" t="n">
        <v>89</v>
      </c>
      <c r="J49" s="99" t="n"/>
      <c r="K49" s="99" t="n"/>
      <c r="L49" s="102" t="n">
        <v>37615.26</v>
      </c>
      <c r="M49" s="99" t="n"/>
      <c r="N49" s="112" t="n">
        <v>2680463.61</v>
      </c>
    </row>
    <row r="50" ht="42" customHeight="1">
      <c r="A50" s="95" t="n"/>
      <c r="B50" s="109" t="inlineStr">
        <is>
          <t>Пр/774-001.4</t>
        </is>
      </c>
      <c r="C50" s="97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41</v>
      </c>
      <c r="H50" s="111" t="n"/>
      <c r="I50" s="110" t="n">
        <v>41</v>
      </c>
      <c r="J50" s="99" t="n"/>
      <c r="K50" s="99" t="n"/>
      <c r="L50" s="102" t="n">
        <v>17328.38</v>
      </c>
      <c r="M50" s="99" t="n"/>
      <c r="N50" s="102" t="n">
        <v>1234820.32</v>
      </c>
    </row>
    <row r="51" ht="19.35" customHeight="1">
      <c r="A51" s="95" t="n"/>
      <c r="B51" s="108" t="n"/>
      <c r="C51" s="87" t="inlineStr">
        <is>
          <t>Всего по позиции</t>
        </is>
      </c>
      <c r="D51" s="271" t="n"/>
      <c r="E51" s="272" t="n"/>
      <c r="F51" s="99" t="n"/>
      <c r="G51" s="106" t="n"/>
      <c r="H51" s="106" t="n"/>
      <c r="I51" s="113" t="n"/>
      <c r="J51" s="113" t="n"/>
      <c r="K51" s="113" t="n"/>
      <c r="L51" s="114" t="n">
        <v>97207.98</v>
      </c>
      <c r="M51" s="113" t="n"/>
      <c r="N51" s="93" t="n"/>
    </row>
    <row r="52" ht="19.35" customHeight="1">
      <c r="A52" s="89" t="inlineStr">
        <is>
          <t>Пролет 323-333,338-457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13.61</v>
      </c>
      <c r="H53" s="94" t="n">
        <v>1</v>
      </c>
      <c r="I53" s="115" t="n">
        <v>13.61</v>
      </c>
      <c r="J53" s="93" t="n"/>
      <c r="K53" s="93" t="n"/>
      <c r="L53" s="93" t="n"/>
      <c r="M53" s="93" t="n"/>
      <c r="N53" s="93" t="n"/>
    </row>
    <row r="54" ht="19.35" customHeight="1">
      <c r="A54" s="95" t="n"/>
      <c r="B54" s="96" t="inlineStr">
        <is>
          <t>1</t>
        </is>
      </c>
      <c r="C54" s="97" t="inlineStr">
        <is>
          <t>ОТ</t>
        </is>
      </c>
      <c r="D54" s="271" t="n"/>
      <c r="E54" s="272" t="n"/>
      <c r="F54" s="98" t="n"/>
      <c r="G54" s="98" t="n"/>
      <c r="H54" s="98" t="n"/>
      <c r="I54" s="99" t="n"/>
      <c r="J54" s="100" t="n">
        <v>48.97</v>
      </c>
      <c r="K54" s="273" t="n">
        <v>1.2</v>
      </c>
      <c r="L54" s="100" t="n">
        <v>799.78</v>
      </c>
      <c r="M54" s="100" t="n">
        <v>71.26000000000001</v>
      </c>
      <c r="N54" s="102" t="n">
        <v>56992.32</v>
      </c>
    </row>
    <row r="55" ht="19.35" customHeight="1">
      <c r="A55" s="95" t="n"/>
      <c r="B55" s="103" t="n"/>
      <c r="C55" s="97" t="inlineStr">
        <is>
          <t>ЗТ</t>
        </is>
      </c>
      <c r="D55" s="271" t="n"/>
      <c r="E55" s="272" t="n"/>
      <c r="F55" s="104" t="inlineStr">
        <is>
          <t>чел.-ч</t>
        </is>
      </c>
      <c r="G55" s="100" t="n">
        <v>5.21</v>
      </c>
      <c r="H55" s="273" t="n">
        <v>1.2</v>
      </c>
      <c r="I55" s="275" t="n">
        <v>85.08972</v>
      </c>
      <c r="J55" s="99" t="n"/>
      <c r="K55" s="99" t="n"/>
      <c r="L55" s="99" t="n"/>
      <c r="M55" s="99" t="n"/>
      <c r="N55" s="99" t="n"/>
    </row>
    <row r="56" ht="19.35" customHeight="1">
      <c r="A56" s="95" t="n"/>
      <c r="B56" s="103" t="n"/>
      <c r="C56" s="97" t="inlineStr">
        <is>
          <t>Итого по расценке</t>
        </is>
      </c>
      <c r="D56" s="271" t="n"/>
      <c r="E56" s="272" t="n"/>
      <c r="F56" s="98" t="n"/>
      <c r="G56" s="106" t="n"/>
      <c r="H56" s="106" t="n"/>
      <c r="I56" s="99" t="n"/>
      <c r="J56" s="100" t="n">
        <v>48.97</v>
      </c>
      <c r="K56" s="99" t="n"/>
      <c r="L56" s="100" t="n">
        <v>799.78</v>
      </c>
      <c r="M56" s="99" t="n"/>
      <c r="N56" s="107" t="n"/>
    </row>
    <row r="57" ht="19.35" customHeight="1">
      <c r="A57" s="95" t="n"/>
      <c r="B57" s="108" t="n"/>
      <c r="C57" s="97" t="inlineStr">
        <is>
          <t>ФОТ</t>
        </is>
      </c>
      <c r="D57" s="271" t="n"/>
      <c r="E57" s="272" t="n"/>
      <c r="F57" s="98" t="n"/>
      <c r="G57" s="106" t="n"/>
      <c r="H57" s="106" t="n"/>
      <c r="I57" s="99" t="n"/>
      <c r="J57" s="99" t="n"/>
      <c r="K57" s="99" t="n"/>
      <c r="L57" s="100" t="n">
        <v>799.78</v>
      </c>
      <c r="M57" s="99" t="n"/>
      <c r="N57" s="102" t="n">
        <v>56992.32</v>
      </c>
    </row>
    <row r="58" ht="42" customHeight="1">
      <c r="A58" s="95" t="n"/>
      <c r="B58" s="109" t="inlineStr">
        <is>
          <t>Пр/812-001.4-1</t>
        </is>
      </c>
      <c r="C58" s="97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4" t="inlineStr">
        <is>
          <t>%</t>
        </is>
      </c>
      <c r="G58" s="110" t="n">
        <v>89</v>
      </c>
      <c r="H58" s="111" t="n"/>
      <c r="I58" s="110" t="n">
        <v>89</v>
      </c>
      <c r="J58" s="99" t="n"/>
      <c r="K58" s="99" t="n"/>
      <c r="L58" s="100" t="n">
        <v>711.8</v>
      </c>
      <c r="M58" s="99" t="n"/>
      <c r="N58" s="112" t="n">
        <v>50723.16</v>
      </c>
    </row>
    <row r="59" ht="42" customHeight="1">
      <c r="A59" s="95" t="n"/>
      <c r="B59" s="109" t="inlineStr">
        <is>
          <t>Пр/774-001.4</t>
        </is>
      </c>
      <c r="C59" s="97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41</v>
      </c>
      <c r="H59" s="111" t="n"/>
      <c r="I59" s="110" t="n">
        <v>41</v>
      </c>
      <c r="J59" s="99" t="n"/>
      <c r="K59" s="99" t="n"/>
      <c r="L59" s="100" t="n">
        <v>327.91</v>
      </c>
      <c r="M59" s="99" t="n"/>
      <c r="N59" s="102" t="n">
        <v>23366.85</v>
      </c>
    </row>
    <row r="60" ht="19.35" customHeight="1">
      <c r="A60" s="95" t="n"/>
      <c r="B60" s="108" t="n"/>
      <c r="C60" s="87" t="inlineStr">
        <is>
          <t>Всего по позиции</t>
        </is>
      </c>
      <c r="D60" s="271" t="n"/>
      <c r="E60" s="272" t="n"/>
      <c r="F60" s="99" t="n"/>
      <c r="G60" s="106" t="n"/>
      <c r="H60" s="106" t="n"/>
      <c r="I60" s="113" t="n"/>
      <c r="J60" s="113" t="n"/>
      <c r="K60" s="113" t="n"/>
      <c r="L60" s="114" t="n">
        <v>1839.49</v>
      </c>
      <c r="M60" s="113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6.6</v>
      </c>
      <c r="H61" s="94" t="n">
        <v>1</v>
      </c>
      <c r="I61" s="280" t="n">
        <v>6.6</v>
      </c>
      <c r="J61" s="93" t="n"/>
      <c r="K61" s="93" t="n"/>
      <c r="L61" s="93" t="n"/>
      <c r="M61" s="93" t="n"/>
      <c r="N61" s="93" t="n"/>
    </row>
    <row r="62" ht="19.35" customHeight="1">
      <c r="A62" s="95" t="n"/>
      <c r="B62" s="96" t="inlineStr">
        <is>
          <t>1</t>
        </is>
      </c>
      <c r="C62" s="97" t="inlineStr">
        <is>
          <t>ОТ</t>
        </is>
      </c>
      <c r="D62" s="271" t="n"/>
      <c r="E62" s="272" t="n"/>
      <c r="F62" s="98" t="n"/>
      <c r="G62" s="98" t="n"/>
      <c r="H62" s="98" t="n"/>
      <c r="I62" s="99" t="n"/>
      <c r="J62" s="100" t="n">
        <v>94.94</v>
      </c>
      <c r="K62" s="273" t="n">
        <v>1.2</v>
      </c>
      <c r="L62" s="100" t="n">
        <v>751.92</v>
      </c>
      <c r="M62" s="100" t="n">
        <v>71.26000000000001</v>
      </c>
      <c r="N62" s="102" t="n">
        <v>53581.82</v>
      </c>
    </row>
    <row r="63" ht="19.35" customHeight="1">
      <c r="A63" s="95" t="n"/>
      <c r="B63" s="103" t="n"/>
      <c r="C63" s="97" t="inlineStr">
        <is>
          <t>ЗТ</t>
        </is>
      </c>
      <c r="D63" s="271" t="n"/>
      <c r="E63" s="272" t="n"/>
      <c r="F63" s="104" t="inlineStr">
        <is>
          <t>чел.-ч</t>
        </is>
      </c>
      <c r="G63" s="276" t="n">
        <v>10.1</v>
      </c>
      <c r="H63" s="273" t="n">
        <v>1.2</v>
      </c>
      <c r="I63" s="278" t="n">
        <v>79.992</v>
      </c>
      <c r="J63" s="99" t="n"/>
      <c r="K63" s="99" t="n"/>
      <c r="L63" s="99" t="n"/>
      <c r="M63" s="99" t="n"/>
      <c r="N63" s="99" t="n"/>
    </row>
    <row r="64" ht="19.35" customHeight="1">
      <c r="A64" s="95" t="n"/>
      <c r="B64" s="103" t="n"/>
      <c r="C64" s="97" t="inlineStr">
        <is>
          <t>Итого по расценке</t>
        </is>
      </c>
      <c r="D64" s="271" t="n"/>
      <c r="E64" s="272" t="n"/>
      <c r="F64" s="98" t="n"/>
      <c r="G64" s="106" t="n"/>
      <c r="H64" s="106" t="n"/>
      <c r="I64" s="99" t="n"/>
      <c r="J64" s="100" t="n">
        <v>94.94</v>
      </c>
      <c r="K64" s="99" t="n"/>
      <c r="L64" s="100" t="n">
        <v>751.92</v>
      </c>
      <c r="M64" s="99" t="n"/>
      <c r="N64" s="107" t="n"/>
    </row>
    <row r="65" ht="19.35" customHeight="1">
      <c r="A65" s="95" t="n"/>
      <c r="B65" s="108" t="n"/>
      <c r="C65" s="97" t="inlineStr">
        <is>
          <t>ФОТ</t>
        </is>
      </c>
      <c r="D65" s="271" t="n"/>
      <c r="E65" s="272" t="n"/>
      <c r="F65" s="98" t="n"/>
      <c r="G65" s="106" t="n"/>
      <c r="H65" s="106" t="n"/>
      <c r="I65" s="99" t="n"/>
      <c r="J65" s="99" t="n"/>
      <c r="K65" s="99" t="n"/>
      <c r="L65" s="100" t="n">
        <v>751.92</v>
      </c>
      <c r="M65" s="99" t="n"/>
      <c r="N65" s="102" t="n">
        <v>53581.82</v>
      </c>
    </row>
    <row r="66" ht="42" customHeight="1">
      <c r="A66" s="95" t="n"/>
      <c r="B66" s="109" t="inlineStr">
        <is>
          <t>Пр/812-001.4-1</t>
        </is>
      </c>
      <c r="C66" s="97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4" t="inlineStr">
        <is>
          <t>%</t>
        </is>
      </c>
      <c r="G66" s="110" t="n">
        <v>89</v>
      </c>
      <c r="H66" s="111" t="n"/>
      <c r="I66" s="110" t="n">
        <v>89</v>
      </c>
      <c r="J66" s="99" t="n"/>
      <c r="K66" s="99" t="n"/>
      <c r="L66" s="100" t="n">
        <v>669.21</v>
      </c>
      <c r="M66" s="99" t="n"/>
      <c r="N66" s="112" t="n">
        <v>47687.82</v>
      </c>
    </row>
    <row r="67" ht="42" customHeight="1">
      <c r="A67" s="95" t="n"/>
      <c r="B67" s="109" t="inlineStr">
        <is>
          <t>Пр/774-001.4</t>
        </is>
      </c>
      <c r="C67" s="97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4" t="inlineStr">
        <is>
          <t>%</t>
        </is>
      </c>
      <c r="G67" s="110" t="n">
        <v>41</v>
      </c>
      <c r="H67" s="111" t="n"/>
      <c r="I67" s="110" t="n">
        <v>41</v>
      </c>
      <c r="J67" s="99" t="n"/>
      <c r="K67" s="99" t="n"/>
      <c r="L67" s="100" t="n">
        <v>308.29</v>
      </c>
      <c r="M67" s="99" t="n"/>
      <c r="N67" s="102" t="n">
        <v>21968.55</v>
      </c>
    </row>
    <row r="68" ht="19.35" customHeight="1">
      <c r="A68" s="95" t="n"/>
      <c r="B68" s="108" t="n"/>
      <c r="C68" s="87" t="inlineStr">
        <is>
          <t>Всего по позиции</t>
        </is>
      </c>
      <c r="D68" s="271" t="n"/>
      <c r="E68" s="272" t="n"/>
      <c r="F68" s="99" t="n"/>
      <c r="G68" s="106" t="n"/>
      <c r="H68" s="106" t="n"/>
      <c r="I68" s="113" t="n"/>
      <c r="J68" s="113" t="n"/>
      <c r="K68" s="113" t="n"/>
      <c r="L68" s="114" t="n">
        <v>1729.42</v>
      </c>
      <c r="M68" s="113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1.47</v>
      </c>
      <c r="H69" s="94" t="n">
        <v>1</v>
      </c>
      <c r="I69" s="115" t="n">
        <v>1.47</v>
      </c>
      <c r="J69" s="93" t="n"/>
      <c r="K69" s="93" t="n"/>
      <c r="L69" s="93" t="n"/>
      <c r="M69" s="93" t="n"/>
      <c r="N69" s="93" t="n"/>
    </row>
    <row r="70" ht="19.35" customHeight="1">
      <c r="A70" s="95" t="n"/>
      <c r="B70" s="96" t="inlineStr">
        <is>
          <t>1</t>
        </is>
      </c>
      <c r="C70" s="97" t="inlineStr">
        <is>
          <t>ОТ</t>
        </is>
      </c>
      <c r="D70" s="271" t="n"/>
      <c r="E70" s="272" t="n"/>
      <c r="F70" s="98" t="n"/>
      <c r="G70" s="98" t="n"/>
      <c r="H70" s="98" t="n"/>
      <c r="I70" s="99" t="n"/>
      <c r="J70" s="100" t="n">
        <v>125.96</v>
      </c>
      <c r="K70" s="273" t="n">
        <v>1.2</v>
      </c>
      <c r="L70" s="100" t="n">
        <v>222.19</v>
      </c>
      <c r="M70" s="100" t="n">
        <v>71.26000000000001</v>
      </c>
      <c r="N70" s="102" t="n">
        <v>15833.26</v>
      </c>
    </row>
    <row r="71" ht="19.35" customHeight="1">
      <c r="A71" s="95" t="n"/>
      <c r="B71" s="103" t="n"/>
      <c r="C71" s="97" t="inlineStr">
        <is>
          <t>ЗТ</t>
        </is>
      </c>
      <c r="D71" s="271" t="n"/>
      <c r="E71" s="272" t="n"/>
      <c r="F71" s="104" t="inlineStr">
        <is>
          <t>чел.-ч</t>
        </is>
      </c>
      <c r="G71" s="276" t="n">
        <v>13.4</v>
      </c>
      <c r="H71" s="273" t="n">
        <v>1.2</v>
      </c>
      <c r="I71" s="277" t="n">
        <v>23.6376</v>
      </c>
      <c r="J71" s="99" t="n"/>
      <c r="K71" s="99" t="n"/>
      <c r="L71" s="99" t="n"/>
      <c r="M71" s="99" t="n"/>
      <c r="N71" s="99" t="n"/>
    </row>
    <row r="72" ht="19.35" customHeight="1">
      <c r="A72" s="95" t="n"/>
      <c r="B72" s="103" t="n"/>
      <c r="C72" s="97" t="inlineStr">
        <is>
          <t>Итого по расценке</t>
        </is>
      </c>
      <c r="D72" s="271" t="n"/>
      <c r="E72" s="272" t="n"/>
      <c r="F72" s="98" t="n"/>
      <c r="G72" s="106" t="n"/>
      <c r="H72" s="106" t="n"/>
      <c r="I72" s="99" t="n"/>
      <c r="J72" s="100" t="n">
        <v>125.96</v>
      </c>
      <c r="K72" s="99" t="n"/>
      <c r="L72" s="100" t="n">
        <v>222.19</v>
      </c>
      <c r="M72" s="99" t="n"/>
      <c r="N72" s="107" t="n"/>
    </row>
    <row r="73" ht="19.35" customHeight="1">
      <c r="A73" s="95" t="n"/>
      <c r="B73" s="108" t="n"/>
      <c r="C73" s="97" t="inlineStr">
        <is>
          <t>ФОТ</t>
        </is>
      </c>
      <c r="D73" s="271" t="n"/>
      <c r="E73" s="272" t="n"/>
      <c r="F73" s="98" t="n"/>
      <c r="G73" s="106" t="n"/>
      <c r="H73" s="106" t="n"/>
      <c r="I73" s="99" t="n"/>
      <c r="J73" s="99" t="n"/>
      <c r="K73" s="99" t="n"/>
      <c r="L73" s="100" t="n">
        <v>222.19</v>
      </c>
      <c r="M73" s="99" t="n"/>
      <c r="N73" s="102" t="n">
        <v>15833.26</v>
      </c>
    </row>
    <row r="74" ht="42" customHeight="1">
      <c r="A74" s="95" t="n"/>
      <c r="B74" s="109" t="inlineStr">
        <is>
          <t>Пр/812-001.4-1</t>
        </is>
      </c>
      <c r="C74" s="97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4" t="inlineStr">
        <is>
          <t>%</t>
        </is>
      </c>
      <c r="G74" s="110" t="n">
        <v>89</v>
      </c>
      <c r="H74" s="111" t="n"/>
      <c r="I74" s="110" t="n">
        <v>89</v>
      </c>
      <c r="J74" s="99" t="n"/>
      <c r="K74" s="99" t="n"/>
      <c r="L74" s="100" t="n">
        <v>197.75</v>
      </c>
      <c r="M74" s="99" t="n"/>
      <c r="N74" s="112" t="n">
        <v>14091.6</v>
      </c>
    </row>
    <row r="75" ht="42" customHeight="1">
      <c r="A75" s="95" t="n"/>
      <c r="B75" s="109" t="inlineStr">
        <is>
          <t>Пр/774-001.4</t>
        </is>
      </c>
      <c r="C75" s="97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4" t="inlineStr">
        <is>
          <t>%</t>
        </is>
      </c>
      <c r="G75" s="110" t="n">
        <v>41</v>
      </c>
      <c r="H75" s="111" t="n"/>
      <c r="I75" s="110" t="n">
        <v>41</v>
      </c>
      <c r="J75" s="99" t="n"/>
      <c r="K75" s="99" t="n"/>
      <c r="L75" s="100" t="n">
        <v>91.09999999999999</v>
      </c>
      <c r="M75" s="99" t="n"/>
      <c r="N75" s="102" t="n">
        <v>6491.64</v>
      </c>
    </row>
    <row r="76" ht="19.35" customHeight="1">
      <c r="A76" s="95" t="n"/>
      <c r="B76" s="108" t="n"/>
      <c r="C76" s="87" t="inlineStr">
        <is>
          <t>Всего по позиции</t>
        </is>
      </c>
      <c r="D76" s="271" t="n"/>
      <c r="E76" s="272" t="n"/>
      <c r="F76" s="99" t="n"/>
      <c r="G76" s="106" t="n"/>
      <c r="H76" s="106" t="n"/>
      <c r="I76" s="113" t="n"/>
      <c r="J76" s="113" t="n"/>
      <c r="K76" s="113" t="n"/>
      <c r="L76" s="115" t="n">
        <v>511.04</v>
      </c>
      <c r="M76" s="113" t="n"/>
      <c r="N76" s="93" t="n"/>
    </row>
    <row r="77" ht="55.35" customHeight="1">
      <c r="A77" s="87" t="inlineStr">
        <is>
          <t>5</t>
        </is>
      </c>
      <c r="B77" s="90" t="inlineStr">
        <is>
          <t>ФЕР01-02-099-07</t>
        </is>
      </c>
      <c r="C77" s="91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2" t="inlineStr">
        <is>
          <t>100 шт</t>
        </is>
      </c>
      <c r="G77" s="93" t="n">
        <v>5.16</v>
      </c>
      <c r="H77" s="94" t="n">
        <v>1</v>
      </c>
      <c r="I77" s="115" t="n">
        <v>5.16</v>
      </c>
      <c r="J77" s="93" t="n"/>
      <c r="K77" s="93" t="n"/>
      <c r="L77" s="93" t="n"/>
      <c r="M77" s="93" t="n"/>
      <c r="N77" s="93" t="n"/>
    </row>
    <row r="78" ht="19.35" customHeight="1">
      <c r="A78" s="95" t="n"/>
      <c r="B78" s="96" t="inlineStr">
        <is>
          <t>1</t>
        </is>
      </c>
      <c r="C78" s="97" t="inlineStr">
        <is>
          <t>ОТ</t>
        </is>
      </c>
      <c r="D78" s="271" t="n"/>
      <c r="E78" s="272" t="n"/>
      <c r="F78" s="98" t="n"/>
      <c r="G78" s="98" t="n"/>
      <c r="H78" s="98" t="n"/>
      <c r="I78" s="99" t="n"/>
      <c r="J78" s="100" t="n">
        <v>59.22</v>
      </c>
      <c r="K78" s="273" t="n">
        <v>1.2</v>
      </c>
      <c r="L78" s="100" t="n">
        <v>366.69</v>
      </c>
      <c r="M78" s="100" t="n">
        <v>71.26000000000001</v>
      </c>
      <c r="N78" s="102" t="n">
        <v>26130.33</v>
      </c>
    </row>
    <row r="79" ht="19.35" customHeight="1">
      <c r="A79" s="95" t="n"/>
      <c r="B79" s="103" t="n"/>
      <c r="C79" s="97" t="inlineStr">
        <is>
          <t>ЗТ</t>
        </is>
      </c>
      <c r="D79" s="271" t="n"/>
      <c r="E79" s="272" t="n"/>
      <c r="F79" s="104" t="inlineStr">
        <is>
          <t>чел.-ч</t>
        </is>
      </c>
      <c r="G79" s="276" t="n">
        <v>6.3</v>
      </c>
      <c r="H79" s="273" t="n">
        <v>1.2</v>
      </c>
      <c r="I79" s="277" t="n">
        <v>39.0096</v>
      </c>
      <c r="J79" s="99" t="n"/>
      <c r="K79" s="99" t="n"/>
      <c r="L79" s="99" t="n"/>
      <c r="M79" s="99" t="n"/>
      <c r="N79" s="99" t="n"/>
    </row>
    <row r="80" ht="19.35" customHeight="1">
      <c r="A80" s="95" t="n"/>
      <c r="B80" s="103" t="n"/>
      <c r="C80" s="97" t="inlineStr">
        <is>
          <t>Итого по расценке</t>
        </is>
      </c>
      <c r="D80" s="271" t="n"/>
      <c r="E80" s="272" t="n"/>
      <c r="F80" s="98" t="n"/>
      <c r="G80" s="106" t="n"/>
      <c r="H80" s="106" t="n"/>
      <c r="I80" s="99" t="n"/>
      <c r="J80" s="100" t="n">
        <v>59.22</v>
      </c>
      <c r="K80" s="99" t="n"/>
      <c r="L80" s="100" t="n">
        <v>366.69</v>
      </c>
      <c r="M80" s="99" t="n"/>
      <c r="N80" s="107" t="n"/>
    </row>
    <row r="81" ht="19.35" customHeight="1">
      <c r="A81" s="95" t="n"/>
      <c r="B81" s="108" t="n"/>
      <c r="C81" s="97" t="inlineStr">
        <is>
          <t>ФОТ</t>
        </is>
      </c>
      <c r="D81" s="271" t="n"/>
      <c r="E81" s="272" t="n"/>
      <c r="F81" s="98" t="n"/>
      <c r="G81" s="106" t="n"/>
      <c r="H81" s="106" t="n"/>
      <c r="I81" s="99" t="n"/>
      <c r="J81" s="99" t="n"/>
      <c r="K81" s="99" t="n"/>
      <c r="L81" s="100" t="n">
        <v>366.69</v>
      </c>
      <c r="M81" s="99" t="n"/>
      <c r="N81" s="102" t="n">
        <v>26130.33</v>
      </c>
    </row>
    <row r="82" ht="42" customHeight="1">
      <c r="A82" s="95" t="n"/>
      <c r="B82" s="109" t="inlineStr">
        <is>
          <t>Пр/812-001.4-1</t>
        </is>
      </c>
      <c r="C82" s="97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4" t="inlineStr">
        <is>
          <t>%</t>
        </is>
      </c>
      <c r="G82" s="110" t="n">
        <v>89</v>
      </c>
      <c r="H82" s="111" t="n"/>
      <c r="I82" s="110" t="n">
        <v>89</v>
      </c>
      <c r="J82" s="99" t="n"/>
      <c r="K82" s="99" t="n"/>
      <c r="L82" s="100" t="n">
        <v>326.35</v>
      </c>
      <c r="M82" s="99" t="n"/>
      <c r="N82" s="112" t="n">
        <v>23255.99</v>
      </c>
    </row>
    <row r="83" ht="42" customHeight="1">
      <c r="A83" s="95" t="n"/>
      <c r="B83" s="109" t="inlineStr">
        <is>
          <t>Пр/774-001.4</t>
        </is>
      </c>
      <c r="C83" s="97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4" t="inlineStr">
        <is>
          <t>%</t>
        </is>
      </c>
      <c r="G83" s="110" t="n">
        <v>41</v>
      </c>
      <c r="H83" s="111" t="n"/>
      <c r="I83" s="110" t="n">
        <v>41</v>
      </c>
      <c r="J83" s="99" t="n"/>
      <c r="K83" s="99" t="n"/>
      <c r="L83" s="100" t="n">
        <v>150.34</v>
      </c>
      <c r="M83" s="99" t="n"/>
      <c r="N83" s="102" t="n">
        <v>10713.44</v>
      </c>
    </row>
    <row r="84" ht="19.35" customHeight="1">
      <c r="A84" s="95" t="n"/>
      <c r="B84" s="108" t="n"/>
      <c r="C84" s="87" t="inlineStr">
        <is>
          <t>Всего по позиции</t>
        </is>
      </c>
      <c r="D84" s="271" t="n"/>
      <c r="E84" s="272" t="n"/>
      <c r="F84" s="99" t="n"/>
      <c r="G84" s="106" t="n"/>
      <c r="H84" s="106" t="n"/>
      <c r="I84" s="113" t="n"/>
      <c r="J84" s="113" t="n"/>
      <c r="K84" s="113" t="n"/>
      <c r="L84" s="115" t="n">
        <v>843.38</v>
      </c>
      <c r="M84" s="113" t="n"/>
      <c r="N84" s="93" t="n"/>
    </row>
    <row r="85" ht="55.35" customHeight="1">
      <c r="A85" s="87" t="inlineStr">
        <is>
          <t>6</t>
        </is>
      </c>
      <c r="B85" s="90" t="inlineStr">
        <is>
          <t>ФЕР01-02-099-10</t>
        </is>
      </c>
      <c r="C85" s="91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2" t="inlineStr">
        <is>
          <t>100 шт</t>
        </is>
      </c>
      <c r="G85" s="93" t="n">
        <v>2.34</v>
      </c>
      <c r="H85" s="94" t="n">
        <v>1</v>
      </c>
      <c r="I85" s="115" t="n">
        <v>2.34</v>
      </c>
      <c r="J85" s="93" t="n"/>
      <c r="K85" s="93" t="n"/>
      <c r="L85" s="93" t="n"/>
      <c r="M85" s="93" t="n"/>
      <c r="N85" s="93" t="n"/>
    </row>
    <row r="86" ht="19.35" customHeight="1">
      <c r="A86" s="95" t="n"/>
      <c r="B86" s="96" t="inlineStr">
        <is>
          <t>1</t>
        </is>
      </c>
      <c r="C86" s="97" t="inlineStr">
        <is>
          <t>ОТ</t>
        </is>
      </c>
      <c r="D86" s="271" t="n"/>
      <c r="E86" s="272" t="n"/>
      <c r="F86" s="98" t="n"/>
      <c r="G86" s="98" t="n"/>
      <c r="H86" s="98" t="n"/>
      <c r="I86" s="99" t="n"/>
      <c r="J86" s="100" t="n">
        <v>115.62</v>
      </c>
      <c r="K86" s="273" t="n">
        <v>1.2</v>
      </c>
      <c r="L86" s="100" t="n">
        <v>324.66</v>
      </c>
      <c r="M86" s="100" t="n">
        <v>71.26000000000001</v>
      </c>
      <c r="N86" s="102" t="n">
        <v>23135.27</v>
      </c>
    </row>
    <row r="87" ht="19.35" customHeight="1">
      <c r="A87" s="95" t="n"/>
      <c r="B87" s="103" t="n"/>
      <c r="C87" s="97" t="inlineStr">
        <is>
          <t>ЗТ</t>
        </is>
      </c>
      <c r="D87" s="271" t="n"/>
      <c r="E87" s="272" t="n"/>
      <c r="F87" s="104" t="inlineStr">
        <is>
          <t>чел.-ч</t>
        </is>
      </c>
      <c r="G87" s="276" t="n">
        <v>12.3</v>
      </c>
      <c r="H87" s="273" t="n">
        <v>1.2</v>
      </c>
      <c r="I87" s="277" t="n">
        <v>34.5384</v>
      </c>
      <c r="J87" s="99" t="n"/>
      <c r="K87" s="99" t="n"/>
      <c r="L87" s="99" t="n"/>
      <c r="M87" s="99" t="n"/>
      <c r="N87" s="99" t="n"/>
    </row>
    <row r="88" ht="19.35" customHeight="1">
      <c r="A88" s="95" t="n"/>
      <c r="B88" s="103" t="n"/>
      <c r="C88" s="97" t="inlineStr">
        <is>
          <t>Итого по расценке</t>
        </is>
      </c>
      <c r="D88" s="271" t="n"/>
      <c r="E88" s="272" t="n"/>
      <c r="F88" s="98" t="n"/>
      <c r="G88" s="106" t="n"/>
      <c r="H88" s="106" t="n"/>
      <c r="I88" s="99" t="n"/>
      <c r="J88" s="100" t="n">
        <v>115.62</v>
      </c>
      <c r="K88" s="99" t="n"/>
      <c r="L88" s="100" t="n">
        <v>324.66</v>
      </c>
      <c r="M88" s="99" t="n"/>
      <c r="N88" s="107" t="n"/>
    </row>
    <row r="89" ht="19.35" customHeight="1">
      <c r="A89" s="95" t="n"/>
      <c r="B89" s="108" t="n"/>
      <c r="C89" s="97" t="inlineStr">
        <is>
          <t>ФОТ</t>
        </is>
      </c>
      <c r="D89" s="271" t="n"/>
      <c r="E89" s="272" t="n"/>
      <c r="F89" s="98" t="n"/>
      <c r="G89" s="106" t="n"/>
      <c r="H89" s="106" t="n"/>
      <c r="I89" s="99" t="n"/>
      <c r="J89" s="99" t="n"/>
      <c r="K89" s="99" t="n"/>
      <c r="L89" s="100" t="n">
        <v>324.66</v>
      </c>
      <c r="M89" s="99" t="n"/>
      <c r="N89" s="102" t="n">
        <v>23135.27</v>
      </c>
    </row>
    <row r="90" ht="42" customHeight="1">
      <c r="A90" s="95" t="n"/>
      <c r="B90" s="109" t="inlineStr">
        <is>
          <t>Пр/812-001.4-1</t>
        </is>
      </c>
      <c r="C90" s="97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4" t="inlineStr">
        <is>
          <t>%</t>
        </is>
      </c>
      <c r="G90" s="110" t="n">
        <v>89</v>
      </c>
      <c r="H90" s="111" t="n"/>
      <c r="I90" s="110" t="n">
        <v>89</v>
      </c>
      <c r="J90" s="99" t="n"/>
      <c r="K90" s="99" t="n"/>
      <c r="L90" s="100" t="n">
        <v>288.95</v>
      </c>
      <c r="M90" s="99" t="n"/>
      <c r="N90" s="112" t="n">
        <v>20590.39</v>
      </c>
    </row>
    <row r="91" ht="42" customHeight="1">
      <c r="A91" s="95" t="n"/>
      <c r="B91" s="109" t="inlineStr">
        <is>
          <t>Пр/774-001.4</t>
        </is>
      </c>
      <c r="C91" s="97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4" t="inlineStr">
        <is>
          <t>%</t>
        </is>
      </c>
      <c r="G91" s="110" t="n">
        <v>41</v>
      </c>
      <c r="H91" s="111" t="n"/>
      <c r="I91" s="110" t="n">
        <v>41</v>
      </c>
      <c r="J91" s="99" t="n"/>
      <c r="K91" s="99" t="n"/>
      <c r="L91" s="100" t="n">
        <v>133.11</v>
      </c>
      <c r="M91" s="99" t="n"/>
      <c r="N91" s="102" t="n">
        <v>9485.459999999999</v>
      </c>
    </row>
    <row r="92" ht="19.35" customHeight="1">
      <c r="A92" s="95" t="n"/>
      <c r="B92" s="108" t="n"/>
      <c r="C92" s="87" t="inlineStr">
        <is>
          <t>Всего по позиции</t>
        </is>
      </c>
      <c r="D92" s="271" t="n"/>
      <c r="E92" s="272" t="n"/>
      <c r="F92" s="99" t="n"/>
      <c r="G92" s="106" t="n"/>
      <c r="H92" s="106" t="n"/>
      <c r="I92" s="113" t="n"/>
      <c r="J92" s="113" t="n"/>
      <c r="K92" s="113" t="n"/>
      <c r="L92" s="115" t="n">
        <v>746.72</v>
      </c>
      <c r="M92" s="113" t="n"/>
      <c r="N92" s="93" t="n"/>
    </row>
    <row r="93" ht="55.35" customHeight="1">
      <c r="A93" s="87" t="inlineStr">
        <is>
          <t>7</t>
        </is>
      </c>
      <c r="B93" s="90" t="inlineStr">
        <is>
          <t>ФЕР01-02-099-11</t>
        </is>
      </c>
      <c r="C93" s="91" t="inlineStr">
        <is>
          <t>Валка деревьев твердых пород и лиственницы с корня, диаметр стволов: до 32 см</t>
        </is>
      </c>
      <c r="D93" s="271" t="n"/>
      <c r="E93" s="272" t="n"/>
      <c r="F93" s="92" t="inlineStr">
        <is>
          <t>100 шт</t>
        </is>
      </c>
      <c r="G93" s="93" t="n">
        <v>0.33</v>
      </c>
      <c r="H93" s="94" t="n">
        <v>1</v>
      </c>
      <c r="I93" s="115" t="n">
        <v>0.33</v>
      </c>
      <c r="J93" s="93" t="n"/>
      <c r="K93" s="93" t="n"/>
      <c r="L93" s="93" t="n"/>
      <c r="M93" s="93" t="n"/>
      <c r="N93" s="93" t="n"/>
    </row>
    <row r="94" ht="19.35" customHeight="1">
      <c r="A94" s="95" t="n"/>
      <c r="B94" s="96" t="inlineStr">
        <is>
          <t>1</t>
        </is>
      </c>
      <c r="C94" s="97" t="inlineStr">
        <is>
          <t>ОТ</t>
        </is>
      </c>
      <c r="D94" s="271" t="n"/>
      <c r="E94" s="272" t="n"/>
      <c r="F94" s="98" t="n"/>
      <c r="G94" s="98" t="n"/>
      <c r="H94" s="98" t="n"/>
      <c r="I94" s="99" t="n"/>
      <c r="J94" s="100" t="n">
        <v>154.16</v>
      </c>
      <c r="K94" s="273" t="n">
        <v>1.2</v>
      </c>
      <c r="L94" s="100" t="n">
        <v>61.05</v>
      </c>
      <c r="M94" s="100" t="n">
        <v>71.26000000000001</v>
      </c>
      <c r="N94" s="102" t="n">
        <v>4350.42</v>
      </c>
    </row>
    <row r="95" ht="19.35" customHeight="1">
      <c r="A95" s="95" t="n"/>
      <c r="B95" s="103" t="n"/>
      <c r="C95" s="97" t="inlineStr">
        <is>
          <t>ЗТ</t>
        </is>
      </c>
      <c r="D95" s="271" t="n"/>
      <c r="E95" s="272" t="n"/>
      <c r="F95" s="104" t="inlineStr">
        <is>
          <t>чел.-ч</t>
        </is>
      </c>
      <c r="G95" s="276" t="n">
        <v>16.4</v>
      </c>
      <c r="H95" s="273" t="n">
        <v>1.2</v>
      </c>
      <c r="I95" s="277" t="n">
        <v>6.4944</v>
      </c>
      <c r="J95" s="99" t="n"/>
      <c r="K95" s="99" t="n"/>
      <c r="L95" s="99" t="n"/>
      <c r="M95" s="99" t="n"/>
      <c r="N95" s="99" t="n"/>
    </row>
    <row r="96" ht="19.35" customHeight="1">
      <c r="A96" s="95" t="n"/>
      <c r="B96" s="103" t="n"/>
      <c r="C96" s="97" t="inlineStr">
        <is>
          <t>Итого по расценке</t>
        </is>
      </c>
      <c r="D96" s="271" t="n"/>
      <c r="E96" s="272" t="n"/>
      <c r="F96" s="98" t="n"/>
      <c r="G96" s="106" t="n"/>
      <c r="H96" s="106" t="n"/>
      <c r="I96" s="99" t="n"/>
      <c r="J96" s="100" t="n">
        <v>154.16</v>
      </c>
      <c r="K96" s="99" t="n"/>
      <c r="L96" s="100" t="n">
        <v>61.05</v>
      </c>
      <c r="M96" s="99" t="n"/>
      <c r="N96" s="107" t="n"/>
    </row>
    <row r="97" ht="19.35" customHeight="1">
      <c r="A97" s="95" t="n"/>
      <c r="B97" s="108" t="n"/>
      <c r="C97" s="97" t="inlineStr">
        <is>
          <t>ФОТ</t>
        </is>
      </c>
      <c r="D97" s="271" t="n"/>
      <c r="E97" s="272" t="n"/>
      <c r="F97" s="98" t="n"/>
      <c r="G97" s="106" t="n"/>
      <c r="H97" s="106" t="n"/>
      <c r="I97" s="99" t="n"/>
      <c r="J97" s="99" t="n"/>
      <c r="K97" s="99" t="n"/>
      <c r="L97" s="100" t="n">
        <v>61.05</v>
      </c>
      <c r="M97" s="99" t="n"/>
      <c r="N97" s="102" t="n">
        <v>4350.42</v>
      </c>
    </row>
    <row r="98" ht="42" customHeight="1">
      <c r="A98" s="95" t="n"/>
      <c r="B98" s="109" t="inlineStr">
        <is>
          <t>Пр/812-001.4-1</t>
        </is>
      </c>
      <c r="C98" s="97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4" t="inlineStr">
        <is>
          <t>%</t>
        </is>
      </c>
      <c r="G98" s="110" t="n">
        <v>89</v>
      </c>
      <c r="H98" s="111" t="n"/>
      <c r="I98" s="110" t="n">
        <v>89</v>
      </c>
      <c r="J98" s="99" t="n"/>
      <c r="K98" s="99" t="n"/>
      <c r="L98" s="100" t="n">
        <v>54.33</v>
      </c>
      <c r="M98" s="99" t="n"/>
      <c r="N98" s="112" t="n">
        <v>3871.87</v>
      </c>
    </row>
    <row r="99" ht="42" customHeight="1">
      <c r="A99" s="95" t="n"/>
      <c r="B99" s="109" t="inlineStr">
        <is>
          <t>Пр/774-001.4</t>
        </is>
      </c>
      <c r="C99" s="97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4" t="inlineStr">
        <is>
          <t>%</t>
        </is>
      </c>
      <c r="G99" s="110" t="n">
        <v>41</v>
      </c>
      <c r="H99" s="111" t="n"/>
      <c r="I99" s="110" t="n">
        <v>41</v>
      </c>
      <c r="J99" s="99" t="n"/>
      <c r="K99" s="99" t="n"/>
      <c r="L99" s="100" t="n">
        <v>25.03</v>
      </c>
      <c r="M99" s="99" t="n"/>
      <c r="N99" s="102" t="n">
        <v>1783.67</v>
      </c>
    </row>
    <row r="100" ht="19.35" customHeight="1">
      <c r="A100" s="95" t="n"/>
      <c r="B100" s="108" t="n"/>
      <c r="C100" s="87" t="inlineStr">
        <is>
          <t>Всего по позиции</t>
        </is>
      </c>
      <c r="D100" s="271" t="n"/>
      <c r="E100" s="272" t="n"/>
      <c r="F100" s="99" t="n"/>
      <c r="G100" s="106" t="n"/>
      <c r="H100" s="106" t="n"/>
      <c r="I100" s="113" t="n"/>
      <c r="J100" s="113" t="n"/>
      <c r="K100" s="113" t="n"/>
      <c r="L100" s="115" t="n">
        <v>140.41</v>
      </c>
      <c r="M100" s="113" t="n"/>
      <c r="N100" s="93" t="n"/>
    </row>
    <row r="101" ht="68.65000000000001" customHeight="1">
      <c r="A101" s="87" t="inlineStr">
        <is>
          <t>8</t>
        </is>
      </c>
      <c r="B101" s="90" t="inlineStr">
        <is>
          <t>ФЕР01-02-100-01</t>
        </is>
      </c>
      <c r="C101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1" t="n"/>
      <c r="E101" s="272" t="n"/>
      <c r="F101" s="92" t="inlineStr">
        <is>
          <t>100 шт</t>
        </is>
      </c>
      <c r="G101" s="93" t="n">
        <v>18.77</v>
      </c>
      <c r="H101" s="94" t="n">
        <v>1</v>
      </c>
      <c r="I101" s="115" t="n">
        <v>18.77</v>
      </c>
      <c r="J101" s="93" t="n"/>
      <c r="K101" s="93" t="n"/>
      <c r="L101" s="93" t="n"/>
      <c r="M101" s="93" t="n"/>
      <c r="N101" s="93" t="n"/>
    </row>
    <row r="102" ht="19.35" customHeight="1">
      <c r="A102" s="95" t="n"/>
      <c r="B102" s="96" t="inlineStr">
        <is>
          <t>1</t>
        </is>
      </c>
      <c r="C102" s="97" t="inlineStr">
        <is>
          <t>ОТ</t>
        </is>
      </c>
      <c r="D102" s="271" t="n"/>
      <c r="E102" s="272" t="n"/>
      <c r="F102" s="98" t="n"/>
      <c r="G102" s="98" t="n"/>
      <c r="H102" s="98" t="n"/>
      <c r="I102" s="99" t="n"/>
      <c r="J102" s="100" t="n">
        <v>115.44</v>
      </c>
      <c r="K102" s="273" t="n">
        <v>1.2</v>
      </c>
      <c r="L102" s="102" t="n">
        <v>2600.17</v>
      </c>
      <c r="M102" s="100" t="n">
        <v>71.26000000000001</v>
      </c>
      <c r="N102" s="102" t="n">
        <v>185288.11</v>
      </c>
    </row>
    <row r="103" ht="19.35" customHeight="1">
      <c r="A103" s="95" t="n"/>
      <c r="B103" s="96" t="inlineStr">
        <is>
          <t>2</t>
        </is>
      </c>
      <c r="C103" s="97" t="inlineStr">
        <is>
          <t>ЭМ</t>
        </is>
      </c>
      <c r="D103" s="271" t="n"/>
      <c r="E103" s="272" t="n"/>
      <c r="F103" s="98" t="n"/>
      <c r="G103" s="98" t="n"/>
      <c r="H103" s="98" t="n"/>
      <c r="I103" s="99" t="n"/>
      <c r="J103" s="100" t="n">
        <v>655.4299999999999</v>
      </c>
      <c r="K103" s="273" t="n">
        <v>1.2</v>
      </c>
      <c r="L103" s="102" t="n">
        <v>14762.91</v>
      </c>
      <c r="M103" s="99" t="n"/>
      <c r="N103" s="99" t="n"/>
    </row>
    <row r="104" ht="19.35" customHeight="1">
      <c r="A104" s="95" t="n"/>
      <c r="B104" s="96" t="inlineStr">
        <is>
          <t>3</t>
        </is>
      </c>
      <c r="C104" s="97" t="inlineStr">
        <is>
          <t>в т.ч. ОТм</t>
        </is>
      </c>
      <c r="D104" s="271" t="n"/>
      <c r="E104" s="272" t="n"/>
      <c r="F104" s="98" t="n"/>
      <c r="G104" s="98" t="n"/>
      <c r="H104" s="98" t="n"/>
      <c r="I104" s="99" t="n"/>
      <c r="J104" s="100" t="n">
        <v>114.62</v>
      </c>
      <c r="K104" s="273" t="n">
        <v>1.2</v>
      </c>
      <c r="L104" s="102" t="n">
        <v>2581.7</v>
      </c>
      <c r="M104" s="100" t="n">
        <v>71.26000000000001</v>
      </c>
      <c r="N104" s="102" t="n">
        <v>183971.94</v>
      </c>
    </row>
    <row r="105" ht="19.35" customHeight="1">
      <c r="A105" s="95" t="n"/>
      <c r="B105" s="103" t="n"/>
      <c r="C105" s="97" t="inlineStr">
        <is>
          <t>ЗТ</t>
        </is>
      </c>
      <c r="D105" s="271" t="n"/>
      <c r="E105" s="272" t="n"/>
      <c r="F105" s="104" t="inlineStr">
        <is>
          <t>чел.-ч</t>
        </is>
      </c>
      <c r="G105" s="276" t="n">
        <v>14.8</v>
      </c>
      <c r="H105" s="273" t="n">
        <v>1.2</v>
      </c>
      <c r="I105" s="277" t="n">
        <v>333.3552</v>
      </c>
      <c r="J105" s="99" t="n"/>
      <c r="K105" s="99" t="n"/>
      <c r="L105" s="99" t="n"/>
      <c r="M105" s="99" t="n"/>
      <c r="N105" s="99" t="n"/>
    </row>
    <row r="106" ht="19.35" customHeight="1">
      <c r="A106" s="95" t="n"/>
      <c r="B106" s="103" t="n"/>
      <c r="C106" s="97" t="inlineStr">
        <is>
          <t>ЗТм</t>
        </is>
      </c>
      <c r="D106" s="271" t="n"/>
      <c r="E106" s="272" t="n"/>
      <c r="F106" s="104" t="inlineStr">
        <is>
          <t>чел.-ч</t>
        </is>
      </c>
      <c r="G106" s="100" t="n">
        <v>8.49</v>
      </c>
      <c r="H106" s="273" t="n">
        <v>1.2</v>
      </c>
      <c r="I106" s="275" t="n">
        <v>191.22876</v>
      </c>
      <c r="J106" s="99" t="n"/>
      <c r="K106" s="99" t="n"/>
      <c r="L106" s="99" t="n"/>
      <c r="M106" s="99" t="n"/>
      <c r="N106" s="99" t="n"/>
    </row>
    <row r="107" ht="19.35" customHeight="1">
      <c r="A107" s="95" t="n"/>
      <c r="B107" s="103" t="n"/>
      <c r="C107" s="97" t="inlineStr">
        <is>
          <t>Итого по расценке</t>
        </is>
      </c>
      <c r="D107" s="271" t="n"/>
      <c r="E107" s="272" t="n"/>
      <c r="F107" s="98" t="n"/>
      <c r="G107" s="106" t="n"/>
      <c r="H107" s="106" t="n"/>
      <c r="I107" s="99" t="n"/>
      <c r="J107" s="100" t="n">
        <v>770.87</v>
      </c>
      <c r="K107" s="99" t="n"/>
      <c r="L107" s="102" t="n">
        <v>17363.08</v>
      </c>
      <c r="M107" s="99" t="n"/>
      <c r="N107" s="107" t="n"/>
    </row>
    <row r="108" ht="19.35" customHeight="1">
      <c r="A108" s="95" t="n"/>
      <c r="B108" s="108" t="n"/>
      <c r="C108" s="97" t="inlineStr">
        <is>
          <t>ФОТ</t>
        </is>
      </c>
      <c r="D108" s="271" t="n"/>
      <c r="E108" s="272" t="n"/>
      <c r="F108" s="98" t="n"/>
      <c r="G108" s="106" t="n"/>
      <c r="H108" s="106" t="n"/>
      <c r="I108" s="99" t="n"/>
      <c r="J108" s="99" t="n"/>
      <c r="K108" s="99" t="n"/>
      <c r="L108" s="102" t="n">
        <v>5181.87</v>
      </c>
      <c r="M108" s="99" t="n"/>
      <c r="N108" s="102" t="n">
        <v>369260.05</v>
      </c>
    </row>
    <row r="109" ht="42" customHeight="1">
      <c r="A109" s="95" t="n"/>
      <c r="B109" s="109" t="inlineStr">
        <is>
          <t>Пр/812-001.4-1</t>
        </is>
      </c>
      <c r="C109" s="97" t="inlineStr">
        <is>
          <t>НР Земляные работы по другим видам работ (подготовительным, сопутствующим, укрепительным)</t>
        </is>
      </c>
      <c r="D109" s="271" t="n"/>
      <c r="E109" s="272" t="n"/>
      <c r="F109" s="104" t="inlineStr">
        <is>
          <t>%</t>
        </is>
      </c>
      <c r="G109" s="110" t="n">
        <v>89</v>
      </c>
      <c r="H109" s="111" t="n"/>
      <c r="I109" s="110" t="n">
        <v>89</v>
      </c>
      <c r="J109" s="99" t="n"/>
      <c r="K109" s="99" t="n"/>
      <c r="L109" s="102" t="n">
        <v>4611.86</v>
      </c>
      <c r="M109" s="99" t="n"/>
      <c r="N109" s="112" t="n">
        <v>328641.44</v>
      </c>
    </row>
    <row r="110" ht="42" customHeight="1">
      <c r="A110" s="95" t="n"/>
      <c r="B110" s="109" t="inlineStr">
        <is>
          <t>Пр/774-001.4</t>
        </is>
      </c>
      <c r="C110" s="97" t="inlineStr">
        <is>
          <t>СП Земляные работы по другим видам работ (подготовительным, сопутствующим, укрепительным)</t>
        </is>
      </c>
      <c r="D110" s="271" t="n"/>
      <c r="E110" s="272" t="n"/>
      <c r="F110" s="104" t="inlineStr">
        <is>
          <t>%</t>
        </is>
      </c>
      <c r="G110" s="110" t="n">
        <v>41</v>
      </c>
      <c r="H110" s="111" t="n"/>
      <c r="I110" s="110" t="n">
        <v>41</v>
      </c>
      <c r="J110" s="99" t="n"/>
      <c r="K110" s="99" t="n"/>
      <c r="L110" s="102" t="n">
        <v>2124.57</v>
      </c>
      <c r="M110" s="99" t="n"/>
      <c r="N110" s="102" t="n">
        <v>151396.62</v>
      </c>
    </row>
    <row r="111" ht="19.35" customHeight="1">
      <c r="A111" s="95" t="n"/>
      <c r="B111" s="108" t="n"/>
      <c r="C111" s="87" t="inlineStr">
        <is>
          <t>Всего по позиции</t>
        </is>
      </c>
      <c r="D111" s="271" t="n"/>
      <c r="E111" s="272" t="n"/>
      <c r="F111" s="99" t="n"/>
      <c r="G111" s="106" t="n"/>
      <c r="H111" s="106" t="n"/>
      <c r="I111" s="113" t="n"/>
      <c r="J111" s="113" t="n"/>
      <c r="K111" s="113" t="n"/>
      <c r="L111" s="114" t="n">
        <v>24099.51</v>
      </c>
      <c r="M111" s="113" t="n"/>
      <c r="N111" s="93" t="n"/>
    </row>
    <row r="112" ht="55.35" customHeight="1">
      <c r="A112" s="87" t="inlineStr">
        <is>
          <t>9</t>
        </is>
      </c>
      <c r="B112" s="90" t="inlineStr">
        <is>
          <t>ФЕР01-02-100-07</t>
        </is>
      </c>
      <c r="C112" s="91" t="inlineStr">
        <is>
          <t>При трелевке на каждые последующие 100 м добавлять: к расценке 01-02-100-01</t>
        </is>
      </c>
      <c r="D112" s="271" t="n"/>
      <c r="E112" s="272" t="n"/>
      <c r="F112" s="92" t="inlineStr">
        <is>
          <t>100 шт</t>
        </is>
      </c>
      <c r="G112" s="93" t="n">
        <v>18.77</v>
      </c>
      <c r="H112" s="94" t="n">
        <v>1</v>
      </c>
      <c r="I112" s="115" t="n">
        <v>18.77</v>
      </c>
      <c r="J112" s="93" t="n"/>
      <c r="K112" s="93" t="n"/>
      <c r="L112" s="93" t="n"/>
      <c r="M112" s="93" t="n"/>
      <c r="N112" s="93" t="n"/>
    </row>
    <row r="113" ht="19.35" customHeight="1">
      <c r="A113" s="95" t="n"/>
      <c r="B113" s="96" t="inlineStr">
        <is>
          <t>1</t>
        </is>
      </c>
      <c r="C113" s="97" t="inlineStr">
        <is>
          <t>ОТ</t>
        </is>
      </c>
      <c r="D113" s="271" t="n"/>
      <c r="E113" s="272" t="n"/>
      <c r="F113" s="98" t="n"/>
      <c r="G113" s="98" t="n"/>
      <c r="H113" s="98" t="n"/>
      <c r="I113" s="99" t="n"/>
      <c r="J113" s="100" t="n">
        <v>28.94</v>
      </c>
      <c r="K113" s="273" t="n">
        <v>1.2</v>
      </c>
      <c r="L113" s="100" t="n">
        <v>651.84</v>
      </c>
      <c r="M113" s="100" t="n">
        <v>71.26000000000001</v>
      </c>
      <c r="N113" s="102" t="n">
        <v>46450.12</v>
      </c>
    </row>
    <row r="114" ht="19.35" customHeight="1">
      <c r="A114" s="95" t="n"/>
      <c r="B114" s="96" t="inlineStr">
        <is>
          <t>2</t>
        </is>
      </c>
      <c r="C114" s="97" t="inlineStr">
        <is>
          <t>ЭМ</t>
        </is>
      </c>
      <c r="D114" s="271" t="n"/>
      <c r="E114" s="272" t="n"/>
      <c r="F114" s="98" t="n"/>
      <c r="G114" s="98" t="n"/>
      <c r="H114" s="98" t="n"/>
      <c r="I114" s="99" t="n"/>
      <c r="J114" s="100" t="n">
        <v>163.66</v>
      </c>
      <c r="K114" s="273" t="n">
        <v>1.2</v>
      </c>
      <c r="L114" s="102" t="n">
        <v>3686.28</v>
      </c>
      <c r="M114" s="99" t="n"/>
      <c r="N114" s="99" t="n"/>
    </row>
    <row r="115" ht="19.35" customHeight="1">
      <c r="A115" s="95" t="n"/>
      <c r="B115" s="96" t="inlineStr">
        <is>
          <t>3</t>
        </is>
      </c>
      <c r="C115" s="97" t="inlineStr">
        <is>
          <t>в т.ч. ОТм</t>
        </is>
      </c>
      <c r="D115" s="271" t="n"/>
      <c r="E115" s="272" t="n"/>
      <c r="F115" s="98" t="n"/>
      <c r="G115" s="98" t="n"/>
      <c r="H115" s="98" t="n"/>
      <c r="I115" s="99" t="n"/>
      <c r="J115" s="100" t="n">
        <v>28.62</v>
      </c>
      <c r="K115" s="273" t="n">
        <v>1.2</v>
      </c>
      <c r="L115" s="100" t="n">
        <v>644.64</v>
      </c>
      <c r="M115" s="100" t="n">
        <v>71.26000000000001</v>
      </c>
      <c r="N115" s="102" t="n">
        <v>45937.05</v>
      </c>
    </row>
    <row r="116" ht="19.35" customHeight="1">
      <c r="A116" s="95" t="n"/>
      <c r="B116" s="103" t="n"/>
      <c r="C116" s="97" t="inlineStr">
        <is>
          <t>ЗТ</t>
        </is>
      </c>
      <c r="D116" s="271" t="n"/>
      <c r="E116" s="272" t="n"/>
      <c r="F116" s="104" t="inlineStr">
        <is>
          <t>чел.-ч</t>
        </is>
      </c>
      <c r="G116" s="100" t="n">
        <v>3.71</v>
      </c>
      <c r="H116" s="273" t="n">
        <v>1.2</v>
      </c>
      <c r="I116" s="275" t="n">
        <v>83.56404000000001</v>
      </c>
      <c r="J116" s="99" t="n"/>
      <c r="K116" s="99" t="n"/>
      <c r="L116" s="99" t="n"/>
      <c r="M116" s="99" t="n"/>
      <c r="N116" s="99" t="n"/>
    </row>
    <row r="117" ht="19.35" customHeight="1">
      <c r="A117" s="95" t="n"/>
      <c r="B117" s="103" t="n"/>
      <c r="C117" s="97" t="inlineStr">
        <is>
          <t>ЗТм</t>
        </is>
      </c>
      <c r="D117" s="271" t="n"/>
      <c r="E117" s="272" t="n"/>
      <c r="F117" s="104" t="inlineStr">
        <is>
          <t>чел.-ч</t>
        </is>
      </c>
      <c r="G117" s="100" t="n">
        <v>2.12</v>
      </c>
      <c r="H117" s="273" t="n">
        <v>1.2</v>
      </c>
      <c r="I117" s="275" t="n">
        <v>47.75088</v>
      </c>
      <c r="J117" s="99" t="n"/>
      <c r="K117" s="99" t="n"/>
      <c r="L117" s="99" t="n"/>
      <c r="M117" s="99" t="n"/>
      <c r="N117" s="99" t="n"/>
    </row>
    <row r="118" ht="19.35" customHeight="1">
      <c r="A118" s="95" t="n"/>
      <c r="B118" s="103" t="n"/>
      <c r="C118" s="97" t="inlineStr">
        <is>
          <t>Итого по расценке</t>
        </is>
      </c>
      <c r="D118" s="271" t="n"/>
      <c r="E118" s="272" t="n"/>
      <c r="F118" s="98" t="n"/>
      <c r="G118" s="106" t="n"/>
      <c r="H118" s="106" t="n"/>
      <c r="I118" s="99" t="n"/>
      <c r="J118" s="100" t="n">
        <v>192.6</v>
      </c>
      <c r="K118" s="99" t="n"/>
      <c r="L118" s="102" t="n">
        <v>4338.12</v>
      </c>
      <c r="M118" s="99" t="n"/>
      <c r="N118" s="107" t="n"/>
    </row>
    <row r="119" ht="19.35" customHeight="1">
      <c r="A119" s="95" t="n"/>
      <c r="B119" s="108" t="n"/>
      <c r="C119" s="97" t="inlineStr">
        <is>
          <t>ФОТ</t>
        </is>
      </c>
      <c r="D119" s="271" t="n"/>
      <c r="E119" s="272" t="n"/>
      <c r="F119" s="98" t="n"/>
      <c r="G119" s="106" t="n"/>
      <c r="H119" s="106" t="n"/>
      <c r="I119" s="99" t="n"/>
      <c r="J119" s="99" t="n"/>
      <c r="K119" s="99" t="n"/>
      <c r="L119" s="102" t="n">
        <v>1296.48</v>
      </c>
      <c r="M119" s="99" t="n"/>
      <c r="N119" s="102" t="n">
        <v>92387.17</v>
      </c>
    </row>
    <row r="120" ht="42" customHeight="1">
      <c r="A120" s="95" t="n"/>
      <c r="B120" s="109" t="inlineStr">
        <is>
          <t>Пр/812-001.4-1</t>
        </is>
      </c>
      <c r="C120" s="97" t="inlineStr">
        <is>
          <t>НР Земляные работы по другим видам работ (подготовительным, сопутствующим, укрепительным)</t>
        </is>
      </c>
      <c r="D120" s="271" t="n"/>
      <c r="E120" s="272" t="n"/>
      <c r="F120" s="104" t="inlineStr">
        <is>
          <t>%</t>
        </is>
      </c>
      <c r="G120" s="110" t="n">
        <v>89</v>
      </c>
      <c r="H120" s="111" t="n"/>
      <c r="I120" s="110" t="n">
        <v>89</v>
      </c>
      <c r="J120" s="99" t="n"/>
      <c r="K120" s="99" t="n"/>
      <c r="L120" s="102" t="n">
        <v>1153.87</v>
      </c>
      <c r="M120" s="99" t="n"/>
      <c r="N120" s="112" t="n">
        <v>82224.58</v>
      </c>
    </row>
    <row r="121" ht="42" customHeight="1">
      <c r="A121" s="95" t="n"/>
      <c r="B121" s="109" t="inlineStr">
        <is>
          <t>Пр/774-001.4</t>
        </is>
      </c>
      <c r="C121" s="97" t="inlineStr">
        <is>
          <t>СП Земляные работы по другим видам работ (подготовительным, сопутствующим, укрепительным)</t>
        </is>
      </c>
      <c r="D121" s="271" t="n"/>
      <c r="E121" s="272" t="n"/>
      <c r="F121" s="104" t="inlineStr">
        <is>
          <t>%</t>
        </is>
      </c>
      <c r="G121" s="110" t="n">
        <v>41</v>
      </c>
      <c r="H121" s="111" t="n"/>
      <c r="I121" s="110" t="n">
        <v>41</v>
      </c>
      <c r="J121" s="99" t="n"/>
      <c r="K121" s="99" t="n"/>
      <c r="L121" s="100" t="n">
        <v>531.5599999999999</v>
      </c>
      <c r="M121" s="99" t="n"/>
      <c r="N121" s="102" t="n">
        <v>37878.74</v>
      </c>
    </row>
    <row r="122" ht="19.35" customHeight="1">
      <c r="A122" s="95" t="n"/>
      <c r="B122" s="108" t="n"/>
      <c r="C122" s="87" t="inlineStr">
        <is>
          <t>Всего по позиции</t>
        </is>
      </c>
      <c r="D122" s="271" t="n"/>
      <c r="E122" s="272" t="n"/>
      <c r="F122" s="99" t="n"/>
      <c r="G122" s="106" t="n"/>
      <c r="H122" s="106" t="n"/>
      <c r="I122" s="113" t="n"/>
      <c r="J122" s="113" t="n"/>
      <c r="K122" s="113" t="n"/>
      <c r="L122" s="114" t="n">
        <v>6023.55</v>
      </c>
      <c r="M122" s="113" t="n"/>
      <c r="N122" s="93" t="n"/>
    </row>
    <row r="123" ht="68.65000000000001" customHeight="1">
      <c r="A123" s="87" t="inlineStr">
        <is>
          <t>10</t>
        </is>
      </c>
      <c r="B123" s="90" t="inlineStr">
        <is>
          <t>ФЕР01-02-100-02</t>
        </is>
      </c>
      <c r="C123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1" t="n"/>
      <c r="E123" s="272" t="n"/>
      <c r="F123" s="92" t="inlineStr">
        <is>
          <t>100 шт</t>
        </is>
      </c>
      <c r="G123" s="93" t="n">
        <v>8.94</v>
      </c>
      <c r="H123" s="94" t="n">
        <v>1</v>
      </c>
      <c r="I123" s="115" t="n">
        <v>8.94</v>
      </c>
      <c r="J123" s="93" t="n"/>
      <c r="K123" s="93" t="n"/>
      <c r="L123" s="93" t="n"/>
      <c r="M123" s="93" t="n"/>
      <c r="N123" s="93" t="n"/>
    </row>
    <row r="124" ht="19.35" customHeight="1">
      <c r="A124" s="95" t="n"/>
      <c r="B124" s="96" t="inlineStr">
        <is>
          <t>1</t>
        </is>
      </c>
      <c r="C124" s="97" t="inlineStr">
        <is>
          <t>ОТ</t>
        </is>
      </c>
      <c r="D124" s="271" t="n"/>
      <c r="E124" s="272" t="n"/>
      <c r="F124" s="98" t="n"/>
      <c r="G124" s="98" t="n"/>
      <c r="H124" s="98" t="n"/>
      <c r="I124" s="99" t="n"/>
      <c r="J124" s="100" t="n">
        <v>201.24</v>
      </c>
      <c r="K124" s="273" t="n">
        <v>1.2</v>
      </c>
      <c r="L124" s="102" t="n">
        <v>2158.9</v>
      </c>
      <c r="M124" s="100" t="n">
        <v>71.26000000000001</v>
      </c>
      <c r="N124" s="102" t="n">
        <v>153843.21</v>
      </c>
    </row>
    <row r="125" ht="19.35" customHeight="1">
      <c r="A125" s="95" t="n"/>
      <c r="B125" s="96" t="inlineStr">
        <is>
          <t>2</t>
        </is>
      </c>
      <c r="C125" s="97" t="inlineStr">
        <is>
          <t>ЭМ</t>
        </is>
      </c>
      <c r="D125" s="271" t="n"/>
      <c r="E125" s="272" t="n"/>
      <c r="F125" s="98" t="n"/>
      <c r="G125" s="98" t="n"/>
      <c r="H125" s="98" t="n"/>
      <c r="I125" s="99" t="n"/>
      <c r="J125" s="102" t="n">
        <v>1142.56</v>
      </c>
      <c r="K125" s="273" t="n">
        <v>1.2</v>
      </c>
      <c r="L125" s="102" t="n">
        <v>12257.38</v>
      </c>
      <c r="M125" s="99" t="n"/>
      <c r="N125" s="99" t="n"/>
    </row>
    <row r="126" ht="19.35" customHeight="1">
      <c r="A126" s="95" t="n"/>
      <c r="B126" s="96" t="inlineStr">
        <is>
          <t>3</t>
        </is>
      </c>
      <c r="C126" s="97" t="inlineStr">
        <is>
          <t>в т.ч. ОТм</t>
        </is>
      </c>
      <c r="D126" s="271" t="n"/>
      <c r="E126" s="272" t="n"/>
      <c r="F126" s="98" t="n"/>
      <c r="G126" s="98" t="n"/>
      <c r="H126" s="98" t="n"/>
      <c r="I126" s="99" t="n"/>
      <c r="J126" s="100" t="n">
        <v>199.8</v>
      </c>
      <c r="K126" s="273" t="n">
        <v>1.2</v>
      </c>
      <c r="L126" s="102" t="n">
        <v>2143.45</v>
      </c>
      <c r="M126" s="100" t="n">
        <v>71.26000000000001</v>
      </c>
      <c r="N126" s="102" t="n">
        <v>152742.25</v>
      </c>
    </row>
    <row r="127" ht="19.35" customHeight="1">
      <c r="A127" s="95" t="n"/>
      <c r="B127" s="103" t="n"/>
      <c r="C127" s="97" t="inlineStr">
        <is>
          <t>ЗТ</t>
        </is>
      </c>
      <c r="D127" s="271" t="n"/>
      <c r="E127" s="272" t="n"/>
      <c r="F127" s="104" t="inlineStr">
        <is>
          <t>чел.-ч</t>
        </is>
      </c>
      <c r="G127" s="276" t="n">
        <v>25.8</v>
      </c>
      <c r="H127" s="273" t="n">
        <v>1.2</v>
      </c>
      <c r="I127" s="277" t="n">
        <v>276.7824</v>
      </c>
      <c r="J127" s="99" t="n"/>
      <c r="K127" s="99" t="n"/>
      <c r="L127" s="99" t="n"/>
      <c r="M127" s="99" t="n"/>
      <c r="N127" s="99" t="n"/>
    </row>
    <row r="128" ht="19.35" customHeight="1">
      <c r="A128" s="95" t="n"/>
      <c r="B128" s="103" t="n"/>
      <c r="C128" s="97" t="inlineStr">
        <is>
          <t>ЗТм</t>
        </is>
      </c>
      <c r="D128" s="271" t="n"/>
      <c r="E128" s="272" t="n"/>
      <c r="F128" s="104" t="inlineStr">
        <is>
          <t>чел.-ч</t>
        </is>
      </c>
      <c r="G128" s="276" t="n">
        <v>14.8</v>
      </c>
      <c r="H128" s="273" t="n">
        <v>1.2</v>
      </c>
      <c r="I128" s="277" t="n">
        <v>158.7744</v>
      </c>
      <c r="J128" s="99" t="n"/>
      <c r="K128" s="99" t="n"/>
      <c r="L128" s="99" t="n"/>
      <c r="M128" s="99" t="n"/>
      <c r="N128" s="99" t="n"/>
    </row>
    <row r="129" ht="19.35" customHeight="1">
      <c r="A129" s="95" t="n"/>
      <c r="B129" s="103" t="n"/>
      <c r="C129" s="97" t="inlineStr">
        <is>
          <t>Итого по расценке</t>
        </is>
      </c>
      <c r="D129" s="271" t="n"/>
      <c r="E129" s="272" t="n"/>
      <c r="F129" s="98" t="n"/>
      <c r="G129" s="106" t="n"/>
      <c r="H129" s="106" t="n"/>
      <c r="I129" s="99" t="n"/>
      <c r="J129" s="102" t="n">
        <v>1343.8</v>
      </c>
      <c r="K129" s="99" t="n"/>
      <c r="L129" s="102" t="n">
        <v>14416.28</v>
      </c>
      <c r="M129" s="99" t="n"/>
      <c r="N129" s="107" t="n"/>
    </row>
    <row r="130" ht="19.35" customHeight="1">
      <c r="A130" s="95" t="n"/>
      <c r="B130" s="108" t="n"/>
      <c r="C130" s="97" t="inlineStr">
        <is>
          <t>ФОТ</t>
        </is>
      </c>
      <c r="D130" s="271" t="n"/>
      <c r="E130" s="272" t="n"/>
      <c r="F130" s="98" t="n"/>
      <c r="G130" s="106" t="n"/>
      <c r="H130" s="106" t="n"/>
      <c r="I130" s="99" t="n"/>
      <c r="J130" s="99" t="n"/>
      <c r="K130" s="99" t="n"/>
      <c r="L130" s="102" t="n">
        <v>4302.35</v>
      </c>
      <c r="M130" s="99" t="n"/>
      <c r="N130" s="102" t="n">
        <v>306585.46</v>
      </c>
    </row>
    <row r="131" ht="42" customHeight="1">
      <c r="A131" s="95" t="n"/>
      <c r="B131" s="109" t="inlineStr">
        <is>
          <t>Пр/812-001.4-1</t>
        </is>
      </c>
      <c r="C131" s="97" t="inlineStr">
        <is>
          <t>НР Земляные работы по другим видам работ (подготовительным, сопутствующим, укрепительным)</t>
        </is>
      </c>
      <c r="D131" s="271" t="n"/>
      <c r="E131" s="272" t="n"/>
      <c r="F131" s="104" t="inlineStr">
        <is>
          <t>%</t>
        </is>
      </c>
      <c r="G131" s="110" t="n">
        <v>89</v>
      </c>
      <c r="H131" s="111" t="n"/>
      <c r="I131" s="110" t="n">
        <v>89</v>
      </c>
      <c r="J131" s="99" t="n"/>
      <c r="K131" s="99" t="n"/>
      <c r="L131" s="102" t="n">
        <v>3829.09</v>
      </c>
      <c r="M131" s="99" t="n"/>
      <c r="N131" s="112" t="n">
        <v>272861.06</v>
      </c>
    </row>
    <row r="132" ht="42" customHeight="1">
      <c r="A132" s="95" t="n"/>
      <c r="B132" s="109" t="inlineStr">
        <is>
          <t>Пр/774-001.4</t>
        </is>
      </c>
      <c r="C132" s="97" t="inlineStr">
        <is>
          <t>СП Земляные работы по другим видам работ (подготовительным, сопутствующим, укрепительным)</t>
        </is>
      </c>
      <c r="D132" s="271" t="n"/>
      <c r="E132" s="272" t="n"/>
      <c r="F132" s="104" t="inlineStr">
        <is>
          <t>%</t>
        </is>
      </c>
      <c r="G132" s="110" t="n">
        <v>41</v>
      </c>
      <c r="H132" s="111" t="n"/>
      <c r="I132" s="110" t="n">
        <v>41</v>
      </c>
      <c r="J132" s="99" t="n"/>
      <c r="K132" s="99" t="n"/>
      <c r="L132" s="102" t="n">
        <v>1763.96</v>
      </c>
      <c r="M132" s="99" t="n"/>
      <c r="N132" s="102" t="n">
        <v>125700.04</v>
      </c>
    </row>
    <row r="133" ht="19.35" customHeight="1">
      <c r="A133" s="95" t="n"/>
      <c r="B133" s="108" t="n"/>
      <c r="C133" s="87" t="inlineStr">
        <is>
          <t>Всего по позиции</t>
        </is>
      </c>
      <c r="D133" s="271" t="n"/>
      <c r="E133" s="272" t="n"/>
      <c r="F133" s="99" t="n"/>
      <c r="G133" s="106" t="n"/>
      <c r="H133" s="106" t="n"/>
      <c r="I133" s="113" t="n"/>
      <c r="J133" s="113" t="n"/>
      <c r="K133" s="113" t="n"/>
      <c r="L133" s="114" t="n">
        <v>20009.33</v>
      </c>
      <c r="M133" s="113" t="n"/>
      <c r="N133" s="93" t="n"/>
    </row>
    <row r="134" ht="55.35" customHeight="1">
      <c r="A134" s="87" t="inlineStr">
        <is>
          <t>11</t>
        </is>
      </c>
      <c r="B134" s="90" t="inlineStr">
        <is>
          <t>ФЕР01-02-100-08</t>
        </is>
      </c>
      <c r="C134" s="91" t="inlineStr">
        <is>
          <t>При трелевке на каждые последующие 100 м добавлять: к расценке 01-02-100-02</t>
        </is>
      </c>
      <c r="D134" s="271" t="n"/>
      <c r="E134" s="272" t="n"/>
      <c r="F134" s="92" t="inlineStr">
        <is>
          <t>100 шт</t>
        </is>
      </c>
      <c r="G134" s="93" t="n">
        <v>8.94</v>
      </c>
      <c r="H134" s="94" t="n">
        <v>1</v>
      </c>
      <c r="I134" s="115" t="n">
        <v>8.94</v>
      </c>
      <c r="J134" s="93" t="n"/>
      <c r="K134" s="93" t="n"/>
      <c r="L134" s="93" t="n"/>
      <c r="M134" s="93" t="n"/>
      <c r="N134" s="93" t="n"/>
    </row>
    <row r="135" ht="19.35" customHeight="1">
      <c r="A135" s="95" t="n"/>
      <c r="B135" s="96" t="inlineStr">
        <is>
          <t>1</t>
        </is>
      </c>
      <c r="C135" s="97" t="inlineStr">
        <is>
          <t>ОТ</t>
        </is>
      </c>
      <c r="D135" s="271" t="n"/>
      <c r="E135" s="272" t="n"/>
      <c r="F135" s="98" t="n"/>
      <c r="G135" s="98" t="n"/>
      <c r="H135" s="98" t="n"/>
      <c r="I135" s="99" t="n"/>
      <c r="J135" s="100" t="n">
        <v>58.34</v>
      </c>
      <c r="K135" s="273" t="n">
        <v>1.2</v>
      </c>
      <c r="L135" s="100" t="n">
        <v>625.87</v>
      </c>
      <c r="M135" s="100" t="n">
        <v>71.26000000000001</v>
      </c>
      <c r="N135" s="102" t="n">
        <v>44599.5</v>
      </c>
    </row>
    <row r="136" ht="19.35" customHeight="1">
      <c r="A136" s="95" t="n"/>
      <c r="B136" s="96" t="inlineStr">
        <is>
          <t>2</t>
        </is>
      </c>
      <c r="C136" s="97" t="inlineStr">
        <is>
          <t>ЭМ</t>
        </is>
      </c>
      <c r="D136" s="271" t="n"/>
      <c r="E136" s="272" t="n"/>
      <c r="F136" s="98" t="n"/>
      <c r="G136" s="98" t="n"/>
      <c r="H136" s="98" t="n"/>
      <c r="I136" s="99" t="n"/>
      <c r="J136" s="100" t="n">
        <v>330.42</v>
      </c>
      <c r="K136" s="273" t="n">
        <v>1.2</v>
      </c>
      <c r="L136" s="102" t="n">
        <v>3544.75</v>
      </c>
      <c r="M136" s="99" t="n"/>
      <c r="N136" s="99" t="n"/>
    </row>
    <row r="137" ht="19.35" customHeight="1">
      <c r="A137" s="95" t="n"/>
      <c r="B137" s="96" t="inlineStr">
        <is>
          <t>3</t>
        </is>
      </c>
      <c r="C137" s="97" t="inlineStr">
        <is>
          <t>в т.ч. ОТм</t>
        </is>
      </c>
      <c r="D137" s="271" t="n"/>
      <c r="E137" s="272" t="n"/>
      <c r="F137" s="98" t="n"/>
      <c r="G137" s="98" t="n"/>
      <c r="H137" s="98" t="n"/>
      <c r="I137" s="99" t="n"/>
      <c r="J137" s="100" t="n">
        <v>57.78</v>
      </c>
      <c r="K137" s="273" t="n">
        <v>1.2</v>
      </c>
      <c r="L137" s="100" t="n">
        <v>619.86</v>
      </c>
      <c r="M137" s="100" t="n">
        <v>71.26000000000001</v>
      </c>
      <c r="N137" s="102" t="n">
        <v>44171.22</v>
      </c>
    </row>
    <row r="138" ht="19.35" customHeight="1">
      <c r="A138" s="95" t="n"/>
      <c r="B138" s="103" t="n"/>
      <c r="C138" s="97" t="inlineStr">
        <is>
          <t>ЗТ</t>
        </is>
      </c>
      <c r="D138" s="271" t="n"/>
      <c r="E138" s="272" t="n"/>
      <c r="F138" s="104" t="inlineStr">
        <is>
          <t>чел.-ч</t>
        </is>
      </c>
      <c r="G138" s="100" t="n">
        <v>7.48</v>
      </c>
      <c r="H138" s="273" t="n">
        <v>1.2</v>
      </c>
      <c r="I138" s="275" t="n">
        <v>80.24544</v>
      </c>
      <c r="J138" s="99" t="n"/>
      <c r="K138" s="99" t="n"/>
      <c r="L138" s="99" t="n"/>
      <c r="M138" s="99" t="n"/>
      <c r="N138" s="99" t="n"/>
    </row>
    <row r="139" ht="19.35" customHeight="1">
      <c r="A139" s="95" t="n"/>
      <c r="B139" s="103" t="n"/>
      <c r="C139" s="97" t="inlineStr">
        <is>
          <t>ЗТм</t>
        </is>
      </c>
      <c r="D139" s="271" t="n"/>
      <c r="E139" s="272" t="n"/>
      <c r="F139" s="104" t="inlineStr">
        <is>
          <t>чел.-ч</t>
        </is>
      </c>
      <c r="G139" s="100" t="n">
        <v>4.28</v>
      </c>
      <c r="H139" s="273" t="n">
        <v>1.2</v>
      </c>
      <c r="I139" s="275" t="n">
        <v>45.91584</v>
      </c>
      <c r="J139" s="99" t="n"/>
      <c r="K139" s="99" t="n"/>
      <c r="L139" s="99" t="n"/>
      <c r="M139" s="99" t="n"/>
      <c r="N139" s="99" t="n"/>
    </row>
    <row r="140" ht="19.35" customHeight="1">
      <c r="A140" s="95" t="n"/>
      <c r="B140" s="103" t="n"/>
      <c r="C140" s="97" t="inlineStr">
        <is>
          <t>Итого по расценке</t>
        </is>
      </c>
      <c r="D140" s="271" t="n"/>
      <c r="E140" s="272" t="n"/>
      <c r="F140" s="98" t="n"/>
      <c r="G140" s="106" t="n"/>
      <c r="H140" s="106" t="n"/>
      <c r="I140" s="99" t="n"/>
      <c r="J140" s="100" t="n">
        <v>388.76</v>
      </c>
      <c r="K140" s="99" t="n"/>
      <c r="L140" s="102" t="n">
        <v>4170.62</v>
      </c>
      <c r="M140" s="99" t="n"/>
      <c r="N140" s="107" t="n"/>
    </row>
    <row r="141" ht="19.35" customHeight="1">
      <c r="A141" s="95" t="n"/>
      <c r="B141" s="108" t="n"/>
      <c r="C141" s="97" t="inlineStr">
        <is>
          <t>ФОТ</t>
        </is>
      </c>
      <c r="D141" s="271" t="n"/>
      <c r="E141" s="272" t="n"/>
      <c r="F141" s="98" t="n"/>
      <c r="G141" s="106" t="n"/>
      <c r="H141" s="106" t="n"/>
      <c r="I141" s="99" t="n"/>
      <c r="J141" s="99" t="n"/>
      <c r="K141" s="99" t="n"/>
      <c r="L141" s="102" t="n">
        <v>1245.73</v>
      </c>
      <c r="M141" s="99" t="n"/>
      <c r="N141" s="102" t="n">
        <v>88770.72</v>
      </c>
    </row>
    <row r="142" ht="42" customHeight="1">
      <c r="A142" s="95" t="n"/>
      <c r="B142" s="109" t="inlineStr">
        <is>
          <t>Пр/812-001.4-1</t>
        </is>
      </c>
      <c r="C142" s="97" t="inlineStr">
        <is>
          <t>НР Земляные работы по другим видам работ (подготовительным, сопутствующим, укрепительным)</t>
        </is>
      </c>
      <c r="D142" s="271" t="n"/>
      <c r="E142" s="272" t="n"/>
      <c r="F142" s="104" t="inlineStr">
        <is>
          <t>%</t>
        </is>
      </c>
      <c r="G142" s="110" t="n">
        <v>89</v>
      </c>
      <c r="H142" s="111" t="n"/>
      <c r="I142" s="110" t="n">
        <v>89</v>
      </c>
      <c r="J142" s="99" t="n"/>
      <c r="K142" s="99" t="n"/>
      <c r="L142" s="102" t="n">
        <v>1108.7</v>
      </c>
      <c r="M142" s="99" t="n"/>
      <c r="N142" s="112" t="n">
        <v>79005.94</v>
      </c>
    </row>
    <row r="143" ht="42" customHeight="1">
      <c r="A143" s="95" t="n"/>
      <c r="B143" s="109" t="inlineStr">
        <is>
          <t>Пр/774-001.4</t>
        </is>
      </c>
      <c r="C143" s="97" t="inlineStr">
        <is>
          <t>СП Земляные работы по другим видам работ (подготовительным, сопутствующим, укрепительным)</t>
        </is>
      </c>
      <c r="D143" s="271" t="n"/>
      <c r="E143" s="272" t="n"/>
      <c r="F143" s="104" t="inlineStr">
        <is>
          <t>%</t>
        </is>
      </c>
      <c r="G143" s="110" t="n">
        <v>41</v>
      </c>
      <c r="H143" s="111" t="n"/>
      <c r="I143" s="110" t="n">
        <v>41</v>
      </c>
      <c r="J143" s="99" t="n"/>
      <c r="K143" s="99" t="n"/>
      <c r="L143" s="100" t="n">
        <v>510.75</v>
      </c>
      <c r="M143" s="99" t="n"/>
      <c r="N143" s="102" t="n">
        <v>36396</v>
      </c>
    </row>
    <row r="144" ht="19.35" customHeight="1">
      <c r="A144" s="95" t="n"/>
      <c r="B144" s="108" t="n"/>
      <c r="C144" s="87" t="inlineStr">
        <is>
          <t>Всего по позиции</t>
        </is>
      </c>
      <c r="D144" s="271" t="n"/>
      <c r="E144" s="272" t="n"/>
      <c r="F144" s="99" t="n"/>
      <c r="G144" s="106" t="n"/>
      <c r="H144" s="106" t="n"/>
      <c r="I144" s="113" t="n"/>
      <c r="J144" s="113" t="n"/>
      <c r="K144" s="113" t="n"/>
      <c r="L144" s="114" t="n">
        <v>5790.07</v>
      </c>
      <c r="M144" s="113" t="n"/>
      <c r="N144" s="93" t="n"/>
    </row>
    <row r="145" ht="68.65000000000001" customHeight="1">
      <c r="A145" s="87" t="inlineStr">
        <is>
          <t>12</t>
        </is>
      </c>
      <c r="B145" s="90" t="inlineStr">
        <is>
          <t>ФЕР01-02-100-03</t>
        </is>
      </c>
      <c r="C145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1" t="n"/>
      <c r="E145" s="272" t="n"/>
      <c r="F145" s="92" t="inlineStr">
        <is>
          <t>100 шт</t>
        </is>
      </c>
      <c r="G145" s="93" t="n">
        <v>1.8</v>
      </c>
      <c r="H145" s="94" t="n">
        <v>1</v>
      </c>
      <c r="I145" s="280" t="n">
        <v>1.8</v>
      </c>
      <c r="J145" s="93" t="n"/>
      <c r="K145" s="93" t="n"/>
      <c r="L145" s="93" t="n"/>
      <c r="M145" s="93" t="n"/>
      <c r="N145" s="93" t="n"/>
    </row>
    <row r="146" ht="19.35" customHeight="1">
      <c r="A146" s="95" t="n"/>
      <c r="B146" s="96" t="inlineStr">
        <is>
          <t>1</t>
        </is>
      </c>
      <c r="C146" s="97" t="inlineStr">
        <is>
          <t>ОТ</t>
        </is>
      </c>
      <c r="D146" s="271" t="n"/>
      <c r="E146" s="272" t="n"/>
      <c r="F146" s="98" t="n"/>
      <c r="G146" s="98" t="n"/>
      <c r="H146" s="98" t="n"/>
      <c r="I146" s="99" t="n"/>
      <c r="J146" s="100" t="n">
        <v>326.82</v>
      </c>
      <c r="K146" s="273" t="n">
        <v>1.2</v>
      </c>
      <c r="L146" s="100" t="n">
        <v>705.9299999999999</v>
      </c>
      <c r="M146" s="100" t="n">
        <v>71.26000000000001</v>
      </c>
      <c r="N146" s="102" t="n">
        <v>50304.57</v>
      </c>
    </row>
    <row r="147" ht="19.35" customHeight="1">
      <c r="A147" s="95" t="n"/>
      <c r="B147" s="96" t="inlineStr">
        <is>
          <t>2</t>
        </is>
      </c>
      <c r="C147" s="97" t="inlineStr">
        <is>
          <t>ЭМ</t>
        </is>
      </c>
      <c r="D147" s="271" t="n"/>
      <c r="E147" s="272" t="n"/>
      <c r="F147" s="98" t="n"/>
      <c r="G147" s="98" t="n"/>
      <c r="H147" s="98" t="n"/>
      <c r="I147" s="99" t="n"/>
      <c r="J147" s="102" t="n">
        <v>1852.8</v>
      </c>
      <c r="K147" s="273" t="n">
        <v>1.2</v>
      </c>
      <c r="L147" s="102" t="n">
        <v>4002.05</v>
      </c>
      <c r="M147" s="99" t="n"/>
      <c r="N147" s="99" t="n"/>
    </row>
    <row r="148" ht="19.35" customHeight="1">
      <c r="A148" s="95" t="n"/>
      <c r="B148" s="96" t="inlineStr">
        <is>
          <t>3</t>
        </is>
      </c>
      <c r="C148" s="97" t="inlineStr">
        <is>
          <t>в т.ч. ОТм</t>
        </is>
      </c>
      <c r="D148" s="271" t="n"/>
      <c r="E148" s="272" t="n"/>
      <c r="F148" s="98" t="n"/>
      <c r="G148" s="98" t="n"/>
      <c r="H148" s="98" t="n"/>
      <c r="I148" s="99" t="n"/>
      <c r="J148" s="100" t="n">
        <v>324</v>
      </c>
      <c r="K148" s="273" t="n">
        <v>1.2</v>
      </c>
      <c r="L148" s="100" t="n">
        <v>699.84</v>
      </c>
      <c r="M148" s="100" t="n">
        <v>71.26000000000001</v>
      </c>
      <c r="N148" s="102" t="n">
        <v>49870.6</v>
      </c>
    </row>
    <row r="149" ht="19.35" customHeight="1">
      <c r="A149" s="95" t="n"/>
      <c r="B149" s="103" t="n"/>
      <c r="C149" s="97" t="inlineStr">
        <is>
          <t>ЗТ</t>
        </is>
      </c>
      <c r="D149" s="271" t="n"/>
      <c r="E149" s="272" t="n"/>
      <c r="F149" s="104" t="inlineStr">
        <is>
          <t>чел.-ч</t>
        </is>
      </c>
      <c r="G149" s="276" t="n">
        <v>41.9</v>
      </c>
      <c r="H149" s="273" t="n">
        <v>1.2</v>
      </c>
      <c r="I149" s="278" t="n">
        <v>90.504</v>
      </c>
      <c r="J149" s="99" t="n"/>
      <c r="K149" s="99" t="n"/>
      <c r="L149" s="99" t="n"/>
      <c r="M149" s="99" t="n"/>
      <c r="N149" s="99" t="n"/>
    </row>
    <row r="150" ht="19.35" customHeight="1">
      <c r="A150" s="95" t="n"/>
      <c r="B150" s="103" t="n"/>
      <c r="C150" s="97" t="inlineStr">
        <is>
          <t>ЗТм</t>
        </is>
      </c>
      <c r="D150" s="271" t="n"/>
      <c r="E150" s="272" t="n"/>
      <c r="F150" s="104" t="inlineStr">
        <is>
          <t>чел.-ч</t>
        </is>
      </c>
      <c r="G150" s="119" t="n">
        <v>24</v>
      </c>
      <c r="H150" s="273" t="n">
        <v>1.2</v>
      </c>
      <c r="I150" s="100" t="n">
        <v>51.84</v>
      </c>
      <c r="J150" s="99" t="n"/>
      <c r="K150" s="99" t="n"/>
      <c r="L150" s="99" t="n"/>
      <c r="M150" s="99" t="n"/>
      <c r="N150" s="99" t="n"/>
    </row>
    <row r="151" ht="19.35" customHeight="1">
      <c r="A151" s="95" t="n"/>
      <c r="B151" s="103" t="n"/>
      <c r="C151" s="97" t="inlineStr">
        <is>
          <t>Итого по расценке</t>
        </is>
      </c>
      <c r="D151" s="271" t="n"/>
      <c r="E151" s="272" t="n"/>
      <c r="F151" s="98" t="n"/>
      <c r="G151" s="106" t="n"/>
      <c r="H151" s="106" t="n"/>
      <c r="I151" s="99" t="n"/>
      <c r="J151" s="102" t="n">
        <v>2179.62</v>
      </c>
      <c r="K151" s="99" t="n"/>
      <c r="L151" s="102" t="n">
        <v>4707.98</v>
      </c>
      <c r="M151" s="99" t="n"/>
      <c r="N151" s="107" t="n"/>
    </row>
    <row r="152" ht="19.35" customHeight="1">
      <c r="A152" s="95" t="n"/>
      <c r="B152" s="108" t="n"/>
      <c r="C152" s="97" t="inlineStr">
        <is>
          <t>ФОТ</t>
        </is>
      </c>
      <c r="D152" s="271" t="n"/>
      <c r="E152" s="272" t="n"/>
      <c r="F152" s="98" t="n"/>
      <c r="G152" s="106" t="n"/>
      <c r="H152" s="106" t="n"/>
      <c r="I152" s="99" t="n"/>
      <c r="J152" s="99" t="n"/>
      <c r="K152" s="99" t="n"/>
      <c r="L152" s="102" t="n">
        <v>1405.77</v>
      </c>
      <c r="M152" s="99" t="n"/>
      <c r="N152" s="102" t="n">
        <v>100175.17</v>
      </c>
    </row>
    <row r="153" ht="42" customHeight="1">
      <c r="A153" s="95" t="n"/>
      <c r="B153" s="109" t="inlineStr">
        <is>
          <t>Пр/812-001.4-1</t>
        </is>
      </c>
      <c r="C153" s="97" t="inlineStr">
        <is>
          <t>НР Земляные работы по другим видам работ (подготовительным, сопутствующим, укрепительным)</t>
        </is>
      </c>
      <c r="D153" s="271" t="n"/>
      <c r="E153" s="272" t="n"/>
      <c r="F153" s="104" t="inlineStr">
        <is>
          <t>%</t>
        </is>
      </c>
      <c r="G153" s="110" t="n">
        <v>89</v>
      </c>
      <c r="H153" s="111" t="n"/>
      <c r="I153" s="110" t="n">
        <v>89</v>
      </c>
      <c r="J153" s="99" t="n"/>
      <c r="K153" s="99" t="n"/>
      <c r="L153" s="102" t="n">
        <v>1251.14</v>
      </c>
      <c r="M153" s="99" t="n"/>
      <c r="N153" s="112" t="n">
        <v>89155.89999999999</v>
      </c>
    </row>
    <row r="154" ht="42" customHeight="1">
      <c r="A154" s="95" t="n"/>
      <c r="B154" s="109" t="inlineStr">
        <is>
          <t>Пр/774-001.4</t>
        </is>
      </c>
      <c r="C154" s="97" t="inlineStr">
        <is>
          <t>СП Земляные работы по другим видам работ (подготовительным, сопутствующим, укрепительным)</t>
        </is>
      </c>
      <c r="D154" s="271" t="n"/>
      <c r="E154" s="272" t="n"/>
      <c r="F154" s="104" t="inlineStr">
        <is>
          <t>%</t>
        </is>
      </c>
      <c r="G154" s="110" t="n">
        <v>41</v>
      </c>
      <c r="H154" s="111" t="n"/>
      <c r="I154" s="110" t="n">
        <v>41</v>
      </c>
      <c r="J154" s="99" t="n"/>
      <c r="K154" s="99" t="n"/>
      <c r="L154" s="100" t="n">
        <v>576.37</v>
      </c>
      <c r="M154" s="99" t="n"/>
      <c r="N154" s="102" t="n">
        <v>41071.82</v>
      </c>
    </row>
    <row r="155" ht="19.35" customHeight="1">
      <c r="A155" s="95" t="n"/>
      <c r="B155" s="108" t="n"/>
      <c r="C155" s="87" t="inlineStr">
        <is>
          <t>Всего по позиции</t>
        </is>
      </c>
      <c r="D155" s="271" t="n"/>
      <c r="E155" s="272" t="n"/>
      <c r="F155" s="99" t="n"/>
      <c r="G155" s="106" t="n"/>
      <c r="H155" s="106" t="n"/>
      <c r="I155" s="113" t="n"/>
      <c r="J155" s="113" t="n"/>
      <c r="K155" s="113" t="n"/>
      <c r="L155" s="114" t="n">
        <v>6535.49</v>
      </c>
      <c r="M155" s="113" t="n"/>
      <c r="N155" s="93" t="n"/>
    </row>
    <row r="156" ht="55.35" customHeight="1">
      <c r="A156" s="87" t="inlineStr">
        <is>
          <t>13</t>
        </is>
      </c>
      <c r="B156" s="90" t="inlineStr">
        <is>
          <t>ФЕР01-02-100-09</t>
        </is>
      </c>
      <c r="C156" s="91" t="inlineStr">
        <is>
          <t>При трелевке на каждые последующие 100 м добавлять: к расценке 01-02-100-03</t>
        </is>
      </c>
      <c r="D156" s="271" t="n"/>
      <c r="E156" s="272" t="n"/>
      <c r="F156" s="92" t="inlineStr">
        <is>
          <t>100 шт</t>
        </is>
      </c>
      <c r="G156" s="93" t="n">
        <v>1.8</v>
      </c>
      <c r="H156" s="94" t="n">
        <v>1</v>
      </c>
      <c r="I156" s="280" t="n">
        <v>1.8</v>
      </c>
      <c r="J156" s="93" t="n"/>
      <c r="K156" s="93" t="n"/>
      <c r="L156" s="93" t="n"/>
      <c r="M156" s="93" t="n"/>
      <c r="N156" s="93" t="n"/>
    </row>
    <row r="157" ht="19.35" customHeight="1">
      <c r="A157" s="95" t="n"/>
      <c r="B157" s="96" t="inlineStr">
        <is>
          <t>1</t>
        </is>
      </c>
      <c r="C157" s="97" t="inlineStr">
        <is>
          <t>ОТ</t>
        </is>
      </c>
      <c r="D157" s="271" t="n"/>
      <c r="E157" s="272" t="n"/>
      <c r="F157" s="98" t="n"/>
      <c r="G157" s="98" t="n"/>
      <c r="H157" s="98" t="n"/>
      <c r="I157" s="99" t="n"/>
      <c r="J157" s="100" t="n">
        <v>93.59999999999999</v>
      </c>
      <c r="K157" s="273" t="n">
        <v>1.2</v>
      </c>
      <c r="L157" s="100" t="n">
        <v>202.18</v>
      </c>
      <c r="M157" s="100" t="n">
        <v>71.26000000000001</v>
      </c>
      <c r="N157" s="102" t="n">
        <v>14407.35</v>
      </c>
    </row>
    <row r="158" ht="19.35" customHeight="1">
      <c r="A158" s="95" t="n"/>
      <c r="B158" s="96" t="inlineStr">
        <is>
          <t>2</t>
        </is>
      </c>
      <c r="C158" s="97" t="inlineStr">
        <is>
          <t>ЭМ</t>
        </is>
      </c>
      <c r="D158" s="271" t="n"/>
      <c r="E158" s="272" t="n"/>
      <c r="F158" s="98" t="n"/>
      <c r="G158" s="98" t="n"/>
      <c r="H158" s="98" t="n"/>
      <c r="I158" s="99" t="n"/>
      <c r="J158" s="100" t="n">
        <v>531.14</v>
      </c>
      <c r="K158" s="273" t="n">
        <v>1.2</v>
      </c>
      <c r="L158" s="102" t="n">
        <v>1147.26</v>
      </c>
      <c r="M158" s="99" t="n"/>
      <c r="N158" s="99" t="n"/>
    </row>
    <row r="159" ht="19.35" customHeight="1">
      <c r="A159" s="95" t="n"/>
      <c r="B159" s="96" t="inlineStr">
        <is>
          <t>3</t>
        </is>
      </c>
      <c r="C159" s="97" t="inlineStr">
        <is>
          <t>в т.ч. ОТм</t>
        </is>
      </c>
      <c r="D159" s="271" t="n"/>
      <c r="E159" s="272" t="n"/>
      <c r="F159" s="98" t="n"/>
      <c r="G159" s="98" t="n"/>
      <c r="H159" s="98" t="n"/>
      <c r="I159" s="99" t="n"/>
      <c r="J159" s="100" t="n">
        <v>92.88</v>
      </c>
      <c r="K159" s="273" t="n">
        <v>1.2</v>
      </c>
      <c r="L159" s="100" t="n">
        <v>200.62</v>
      </c>
      <c r="M159" s="100" t="n">
        <v>71.26000000000001</v>
      </c>
      <c r="N159" s="102" t="n">
        <v>14296.18</v>
      </c>
    </row>
    <row r="160" ht="19.35" customHeight="1">
      <c r="A160" s="95" t="n"/>
      <c r="B160" s="103" t="n"/>
      <c r="C160" s="97" t="inlineStr">
        <is>
          <t>ЗТ</t>
        </is>
      </c>
      <c r="D160" s="271" t="n"/>
      <c r="E160" s="272" t="n"/>
      <c r="F160" s="104" t="inlineStr">
        <is>
          <t>чел.-ч</t>
        </is>
      </c>
      <c r="G160" s="119" t="n">
        <v>12</v>
      </c>
      <c r="H160" s="273" t="n">
        <v>1.2</v>
      </c>
      <c r="I160" s="100" t="n">
        <v>25.92</v>
      </c>
      <c r="J160" s="99" t="n"/>
      <c r="K160" s="99" t="n"/>
      <c r="L160" s="99" t="n"/>
      <c r="M160" s="99" t="n"/>
      <c r="N160" s="99" t="n"/>
    </row>
    <row r="161" ht="19.35" customHeight="1">
      <c r="A161" s="95" t="n"/>
      <c r="B161" s="103" t="n"/>
      <c r="C161" s="97" t="inlineStr">
        <is>
          <t>ЗТм</t>
        </is>
      </c>
      <c r="D161" s="271" t="n"/>
      <c r="E161" s="272" t="n"/>
      <c r="F161" s="104" t="inlineStr">
        <is>
          <t>чел.-ч</t>
        </is>
      </c>
      <c r="G161" s="100" t="n">
        <v>6.88</v>
      </c>
      <c r="H161" s="273" t="n">
        <v>1.2</v>
      </c>
      <c r="I161" s="277" t="n">
        <v>14.8608</v>
      </c>
      <c r="J161" s="99" t="n"/>
      <c r="K161" s="99" t="n"/>
      <c r="L161" s="99" t="n"/>
      <c r="M161" s="99" t="n"/>
      <c r="N161" s="99" t="n"/>
    </row>
    <row r="162" ht="19.35" customHeight="1">
      <c r="A162" s="95" t="n"/>
      <c r="B162" s="103" t="n"/>
      <c r="C162" s="97" t="inlineStr">
        <is>
          <t>Итого по расценке</t>
        </is>
      </c>
      <c r="D162" s="271" t="n"/>
      <c r="E162" s="272" t="n"/>
      <c r="F162" s="98" t="n"/>
      <c r="G162" s="106" t="n"/>
      <c r="H162" s="106" t="n"/>
      <c r="I162" s="99" t="n"/>
      <c r="J162" s="100" t="n">
        <v>624.74</v>
      </c>
      <c r="K162" s="99" t="n"/>
      <c r="L162" s="102" t="n">
        <v>1349.44</v>
      </c>
      <c r="M162" s="99" t="n"/>
      <c r="N162" s="107" t="n"/>
    </row>
    <row r="163" ht="19.35" customHeight="1">
      <c r="A163" s="95" t="n"/>
      <c r="B163" s="108" t="n"/>
      <c r="C163" s="97" t="inlineStr">
        <is>
          <t>ФОТ</t>
        </is>
      </c>
      <c r="D163" s="271" t="n"/>
      <c r="E163" s="272" t="n"/>
      <c r="F163" s="98" t="n"/>
      <c r="G163" s="106" t="n"/>
      <c r="H163" s="106" t="n"/>
      <c r="I163" s="99" t="n"/>
      <c r="J163" s="99" t="n"/>
      <c r="K163" s="99" t="n"/>
      <c r="L163" s="100" t="n">
        <v>402.8</v>
      </c>
      <c r="M163" s="99" t="n"/>
      <c r="N163" s="102" t="n">
        <v>28703.53</v>
      </c>
    </row>
    <row r="164" ht="42" customHeight="1">
      <c r="A164" s="95" t="n"/>
      <c r="B164" s="109" t="inlineStr">
        <is>
          <t>Пр/812-001.4-1</t>
        </is>
      </c>
      <c r="C164" s="97" t="inlineStr">
        <is>
          <t>НР Земляные работы по другим видам работ (подготовительным, сопутствующим, укрепительным)</t>
        </is>
      </c>
      <c r="D164" s="271" t="n"/>
      <c r="E164" s="272" t="n"/>
      <c r="F164" s="104" t="inlineStr">
        <is>
          <t>%</t>
        </is>
      </c>
      <c r="G164" s="110" t="n">
        <v>89</v>
      </c>
      <c r="H164" s="111" t="n"/>
      <c r="I164" s="110" t="n">
        <v>89</v>
      </c>
      <c r="J164" s="99" t="n"/>
      <c r="K164" s="99" t="n"/>
      <c r="L164" s="100" t="n">
        <v>358.49</v>
      </c>
      <c r="M164" s="99" t="n"/>
      <c r="N164" s="112" t="n">
        <v>25546.14</v>
      </c>
    </row>
    <row r="165" ht="42" customHeight="1">
      <c r="A165" s="95" t="n"/>
      <c r="B165" s="109" t="inlineStr">
        <is>
          <t>Пр/774-001.4</t>
        </is>
      </c>
      <c r="C165" s="97" t="inlineStr">
        <is>
          <t>СП Земляные работы по другим видам работ (подготовительным, сопутствующим, укрепительным)</t>
        </is>
      </c>
      <c r="D165" s="271" t="n"/>
      <c r="E165" s="272" t="n"/>
      <c r="F165" s="104" t="inlineStr">
        <is>
          <t>%</t>
        </is>
      </c>
      <c r="G165" s="110" t="n">
        <v>41</v>
      </c>
      <c r="H165" s="111" t="n"/>
      <c r="I165" s="110" t="n">
        <v>41</v>
      </c>
      <c r="J165" s="99" t="n"/>
      <c r="K165" s="99" t="n"/>
      <c r="L165" s="100" t="n">
        <v>165.15</v>
      </c>
      <c r="M165" s="99" t="n"/>
      <c r="N165" s="102" t="n">
        <v>11768.45</v>
      </c>
    </row>
    <row r="166" ht="19.35" customHeight="1">
      <c r="A166" s="95" t="n"/>
      <c r="B166" s="108" t="n"/>
      <c r="C166" s="87" t="inlineStr">
        <is>
          <t>Всего по позиции</t>
        </is>
      </c>
      <c r="D166" s="271" t="n"/>
      <c r="E166" s="272" t="n"/>
      <c r="F166" s="99" t="n"/>
      <c r="G166" s="106" t="n"/>
      <c r="H166" s="106" t="n"/>
      <c r="I166" s="113" t="n"/>
      <c r="J166" s="113" t="n"/>
      <c r="K166" s="113" t="n"/>
      <c r="L166" s="114" t="n">
        <v>1873.08</v>
      </c>
      <c r="M166" s="113" t="n"/>
      <c r="N166" s="93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167349.47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91136.14999999999</v>
      </c>
      <c r="M168" s="129" t="n"/>
      <c r="N168" s="128" t="n">
        <v>4512116.35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51735.52</v>
      </c>
      <c r="M170" s="129" t="n"/>
      <c r="N170" s="128" t="n">
        <v>3686673.15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39400.63</v>
      </c>
      <c r="M171" s="129" t="n"/>
      <c r="N171" s="128" t="n">
        <v>825443.2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39400.63</v>
      </c>
      <c r="M173" s="129" t="n"/>
      <c r="N173" s="128" t="n">
        <v>825443.2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6890.11</v>
      </c>
      <c r="M175" s="129" t="n"/>
      <c r="N175" s="128" t="n">
        <v>490989.24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58625.63</v>
      </c>
      <c r="M176" s="129" t="n"/>
      <c r="N176" s="128" t="n">
        <v>4177662.39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52176.8</v>
      </c>
      <c r="M177" s="129" t="n"/>
      <c r="N177" s="128" t="n">
        <v>3718119.5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24036.52</v>
      </c>
      <c r="M178" s="129" t="n"/>
      <c r="N178" s="128" t="n">
        <v>1712841.6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167349.47</v>
      </c>
      <c r="M179" s="134" t="n"/>
      <c r="N179" s="123" t="n">
        <v>9943077.449999999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6113.6448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510.37068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167349.47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167349.47</v>
      </c>
      <c r="M185" s="129" t="n"/>
      <c r="N185" s="128" t="n">
        <v>9943077.449999999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91136.14999999999</v>
      </c>
      <c r="M187" s="129" t="n"/>
      <c r="N187" s="128" t="n">
        <v>4512116.35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51735.52</v>
      </c>
      <c r="M189" s="129" t="n"/>
      <c r="N189" s="128" t="n">
        <v>3686673.15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39400.63</v>
      </c>
      <c r="M190" s="129" t="n"/>
      <c r="N190" s="128" t="n">
        <v>825443.2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39400.63</v>
      </c>
      <c r="M191" s="129" t="n"/>
      <c r="N191" s="128" t="n">
        <v>825443.2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6890.11</v>
      </c>
      <c r="M192" s="129" t="n"/>
      <c r="N192" s="128" t="n">
        <v>490989.24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58625.63</v>
      </c>
      <c r="M193" s="129" t="n"/>
      <c r="N193" s="128" t="n">
        <v>4177662.39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52176.8</v>
      </c>
      <c r="M194" s="129" t="n"/>
      <c r="N194" s="128" t="n">
        <v>3718119.5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24036.52</v>
      </c>
      <c r="M195" s="129" t="n"/>
      <c r="N195" s="128" t="n">
        <v>1712841.6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167349.47</v>
      </c>
      <c r="M196" s="124" t="n"/>
      <c r="N196" s="123" t="n">
        <v>9943077.449999999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91136.14999999999</v>
      </c>
      <c r="M197" s="129" t="n"/>
      <c r="N197" s="128" t="n">
        <v>4512116.35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51735.52</v>
      </c>
      <c r="M199" s="129" t="n"/>
      <c r="N199" s="128" t="n">
        <v>3686673.15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39400.63</v>
      </c>
      <c r="M200" s="129" t="n"/>
      <c r="N200" s="128" t="n">
        <v>825443.2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39400.63</v>
      </c>
      <c r="M201" s="129" t="n"/>
      <c r="N201" s="128" t="n">
        <v>825443.2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6890.11</v>
      </c>
      <c r="M202" s="129" t="n"/>
      <c r="N202" s="128" t="n">
        <v>490989.24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58625.63</v>
      </c>
      <c r="M203" s="129" t="n"/>
      <c r="N203" s="128" t="n">
        <v>4177662.39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52176.8</v>
      </c>
      <c r="M204" s="129" t="n"/>
      <c r="N204" s="128" t="n">
        <v>3718119.5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24036.52</v>
      </c>
      <c r="M205" s="129" t="n"/>
      <c r="N205" s="128" t="n">
        <v>1712841.6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6113.6448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510.37068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8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02-30-16</t>
        </is>
      </c>
    </row>
    <row r="25" ht="19.35" customHeight="1">
      <c r="A25" s="55" t="inlineStr">
        <is>
          <t>30 ВЛ 220 Амурская-Благовещенская №2. Городское уч. л-во Благовещенского л-ва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410.65</v>
      </c>
      <c r="M31" s="64" t="n">
        <v>5.76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944.49</v>
      </c>
      <c r="E32" s="71" t="inlineStr">
        <is>
          <t>(</t>
        </is>
      </c>
      <c r="F32" s="70" t="n">
        <v>13.25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687.66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944.49</v>
      </c>
      <c r="E34" s="71" t="inlineStr">
        <is>
          <t>(</t>
        </is>
      </c>
      <c r="F34" s="77" t="n">
        <v>13.25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323-333,338-457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13.61</v>
      </c>
      <c r="H44" s="94" t="n">
        <v>1</v>
      </c>
      <c r="I44" s="115" t="n">
        <v>13.61</v>
      </c>
      <c r="J44" s="93" t="n"/>
      <c r="K44" s="93" t="n"/>
      <c r="L44" s="93" t="n"/>
      <c r="M44" s="93" t="n"/>
      <c r="N44" s="93" t="n"/>
    </row>
    <row r="45" ht="24.6" customHeight="1">
      <c r="A45" s="95" t="n"/>
      <c r="B45" s="96" t="inlineStr">
        <is>
          <t>Прил.1.12 п.3.213</t>
        </is>
      </c>
      <c r="C45" s="97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5" t="n"/>
      <c r="B46" s="96" t="inlineStr">
        <is>
          <t>1</t>
        </is>
      </c>
      <c r="C46" s="97" t="inlineStr">
        <is>
          <t>ОТ</t>
        </is>
      </c>
      <c r="D46" s="271" t="n"/>
      <c r="E46" s="272" t="n"/>
      <c r="F46" s="98" t="n"/>
      <c r="G46" s="98" t="n"/>
      <c r="H46" s="98" t="n"/>
      <c r="I46" s="99" t="n"/>
      <c r="J46" s="100" t="n">
        <v>112.29</v>
      </c>
      <c r="K46" s="148" t="n">
        <v>0.96</v>
      </c>
      <c r="L46" s="102" t="n">
        <v>1467.14</v>
      </c>
      <c r="M46" s="100" t="n">
        <v>71.26000000000001</v>
      </c>
      <c r="N46" s="102" t="n">
        <v>104548.4</v>
      </c>
    </row>
    <row r="47" ht="19.35" customHeight="1">
      <c r="A47" s="95" t="n"/>
      <c r="B47" s="103" t="n"/>
      <c r="C47" s="97" t="inlineStr">
        <is>
          <t>ЗТ</t>
        </is>
      </c>
      <c r="D47" s="271" t="n"/>
      <c r="E47" s="272" t="n"/>
      <c r="F47" s="104" t="inlineStr">
        <is>
          <t>чел.-ч</t>
        </is>
      </c>
      <c r="G47" s="276" t="n">
        <v>13.4</v>
      </c>
      <c r="H47" s="148" t="n">
        <v>0.96</v>
      </c>
      <c r="I47" s="275" t="n">
        <v>175.07904</v>
      </c>
      <c r="J47" s="99" t="n"/>
      <c r="K47" s="99" t="n"/>
      <c r="L47" s="99" t="n"/>
      <c r="M47" s="99" t="n"/>
      <c r="N47" s="99" t="n"/>
    </row>
    <row r="48" ht="19.35" customHeight="1">
      <c r="A48" s="95" t="n"/>
      <c r="B48" s="103" t="n"/>
      <c r="C48" s="97" t="inlineStr">
        <is>
          <t>Итого по расценке</t>
        </is>
      </c>
      <c r="D48" s="271" t="n"/>
      <c r="E48" s="272" t="n"/>
      <c r="F48" s="98" t="n"/>
      <c r="G48" s="106" t="n"/>
      <c r="H48" s="106" t="n"/>
      <c r="I48" s="99" t="n"/>
      <c r="J48" s="100" t="n">
        <v>112.29</v>
      </c>
      <c r="K48" s="99" t="n"/>
      <c r="L48" s="102" t="n">
        <v>1467.14</v>
      </c>
      <c r="M48" s="99" t="n"/>
      <c r="N48" s="107" t="n"/>
    </row>
    <row r="49" ht="19.35" customHeight="1">
      <c r="A49" s="95" t="n"/>
      <c r="B49" s="108" t="n"/>
      <c r="C49" s="97" t="inlineStr">
        <is>
          <t>ФОТ</t>
        </is>
      </c>
      <c r="D49" s="271" t="n"/>
      <c r="E49" s="272" t="n"/>
      <c r="F49" s="98" t="n"/>
      <c r="G49" s="106" t="n"/>
      <c r="H49" s="106" t="n"/>
      <c r="I49" s="99" t="n"/>
      <c r="J49" s="99" t="n"/>
      <c r="K49" s="99" t="n"/>
      <c r="L49" s="102" t="n">
        <v>1467.14</v>
      </c>
      <c r="M49" s="99" t="n"/>
      <c r="N49" s="102" t="n">
        <v>104548.4</v>
      </c>
    </row>
    <row r="50" ht="42" customHeight="1">
      <c r="A50" s="95" t="n"/>
      <c r="B50" s="109" t="inlineStr">
        <is>
          <t>Пр/812-001.4-1</t>
        </is>
      </c>
      <c r="C50" s="97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89</v>
      </c>
      <c r="H50" s="111" t="n"/>
      <c r="I50" s="110" t="n">
        <v>89</v>
      </c>
      <c r="J50" s="99" t="n"/>
      <c r="K50" s="99" t="n"/>
      <c r="L50" s="102" t="n">
        <v>1305.75</v>
      </c>
      <c r="M50" s="99" t="n"/>
      <c r="N50" s="112" t="n">
        <v>93048.08</v>
      </c>
    </row>
    <row r="51" ht="42" customHeight="1">
      <c r="A51" s="95" t="n"/>
      <c r="B51" s="109" t="inlineStr">
        <is>
          <t>Пр/774-001.4</t>
        </is>
      </c>
      <c r="C51" s="97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4" t="inlineStr">
        <is>
          <t>%</t>
        </is>
      </c>
      <c r="G51" s="110" t="n">
        <v>41</v>
      </c>
      <c r="H51" s="111" t="n"/>
      <c r="I51" s="110" t="n">
        <v>41</v>
      </c>
      <c r="J51" s="99" t="n"/>
      <c r="K51" s="99" t="n"/>
      <c r="L51" s="100" t="n">
        <v>601.53</v>
      </c>
      <c r="M51" s="99" t="n"/>
      <c r="N51" s="102" t="n">
        <v>42864.84</v>
      </c>
    </row>
    <row r="52" ht="19.35" customHeight="1">
      <c r="A52" s="95" t="n"/>
      <c r="B52" s="108" t="n"/>
      <c r="C52" s="87" t="inlineStr">
        <is>
          <t>Всего по позиции</t>
        </is>
      </c>
      <c r="D52" s="271" t="n"/>
      <c r="E52" s="272" t="n"/>
      <c r="F52" s="99" t="n"/>
      <c r="G52" s="106" t="n"/>
      <c r="H52" s="106" t="n"/>
      <c r="I52" s="113" t="n"/>
      <c r="J52" s="113" t="n"/>
      <c r="K52" s="113" t="n"/>
      <c r="L52" s="114" t="n">
        <v>3374.42</v>
      </c>
      <c r="M52" s="113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6.6</v>
      </c>
      <c r="H53" s="94" t="n">
        <v>1</v>
      </c>
      <c r="I53" s="280" t="n">
        <v>6.6</v>
      </c>
      <c r="J53" s="93" t="n"/>
      <c r="K53" s="93" t="n"/>
      <c r="L53" s="93" t="n"/>
      <c r="M53" s="93" t="n"/>
      <c r="N53" s="93" t="n"/>
    </row>
    <row r="54" ht="24.6" customHeight="1">
      <c r="A54" s="95" t="n"/>
      <c r="B54" s="96" t="inlineStr">
        <is>
          <t>Прил.1.12 п.3.213</t>
        </is>
      </c>
      <c r="C54" s="97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5" t="n"/>
      <c r="B55" s="96" t="inlineStr">
        <is>
          <t>1</t>
        </is>
      </c>
      <c r="C55" s="97" t="inlineStr">
        <is>
          <t>ОТ</t>
        </is>
      </c>
      <c r="D55" s="271" t="n"/>
      <c r="E55" s="272" t="n"/>
      <c r="F55" s="98" t="n"/>
      <c r="G55" s="98" t="n"/>
      <c r="H55" s="98" t="n"/>
      <c r="I55" s="99" t="n"/>
      <c r="J55" s="100" t="n">
        <v>323.47</v>
      </c>
      <c r="K55" s="148" t="n">
        <v>0.96</v>
      </c>
      <c r="L55" s="102" t="n">
        <v>2049.51</v>
      </c>
      <c r="M55" s="100" t="n">
        <v>71.26000000000001</v>
      </c>
      <c r="N55" s="102" t="n">
        <v>146048.08</v>
      </c>
    </row>
    <row r="56" ht="19.35" customHeight="1">
      <c r="A56" s="95" t="n"/>
      <c r="B56" s="103" t="n"/>
      <c r="C56" s="97" t="inlineStr">
        <is>
          <t>ЗТ</t>
        </is>
      </c>
      <c r="D56" s="271" t="n"/>
      <c r="E56" s="272" t="n"/>
      <c r="F56" s="104" t="inlineStr">
        <is>
          <t>чел.-ч</t>
        </is>
      </c>
      <c r="G56" s="276" t="n">
        <v>38.6</v>
      </c>
      <c r="H56" s="148" t="n">
        <v>0.96</v>
      </c>
      <c r="I56" s="277" t="n">
        <v>244.5696</v>
      </c>
      <c r="J56" s="99" t="n"/>
      <c r="K56" s="99" t="n"/>
      <c r="L56" s="99" t="n"/>
      <c r="M56" s="99" t="n"/>
      <c r="N56" s="99" t="n"/>
    </row>
    <row r="57" ht="19.35" customHeight="1">
      <c r="A57" s="95" t="n"/>
      <c r="B57" s="103" t="n"/>
      <c r="C57" s="97" t="inlineStr">
        <is>
          <t>Итого по расценке</t>
        </is>
      </c>
      <c r="D57" s="271" t="n"/>
      <c r="E57" s="272" t="n"/>
      <c r="F57" s="98" t="n"/>
      <c r="G57" s="106" t="n"/>
      <c r="H57" s="106" t="n"/>
      <c r="I57" s="99" t="n"/>
      <c r="J57" s="100" t="n">
        <v>323.47</v>
      </c>
      <c r="K57" s="99" t="n"/>
      <c r="L57" s="102" t="n">
        <v>2049.51</v>
      </c>
      <c r="M57" s="99" t="n"/>
      <c r="N57" s="107" t="n"/>
    </row>
    <row r="58" ht="19.35" customHeight="1">
      <c r="A58" s="95" t="n"/>
      <c r="B58" s="108" t="n"/>
      <c r="C58" s="97" t="inlineStr">
        <is>
          <t>ФОТ</t>
        </is>
      </c>
      <c r="D58" s="271" t="n"/>
      <c r="E58" s="272" t="n"/>
      <c r="F58" s="98" t="n"/>
      <c r="G58" s="106" t="n"/>
      <c r="H58" s="106" t="n"/>
      <c r="I58" s="99" t="n"/>
      <c r="J58" s="99" t="n"/>
      <c r="K58" s="99" t="n"/>
      <c r="L58" s="102" t="n">
        <v>2049.51</v>
      </c>
      <c r="M58" s="99" t="n"/>
      <c r="N58" s="102" t="n">
        <v>146048.08</v>
      </c>
    </row>
    <row r="59" ht="42" customHeight="1">
      <c r="A59" s="95" t="n"/>
      <c r="B59" s="109" t="inlineStr">
        <is>
          <t>Пр/812-001.4-1</t>
        </is>
      </c>
      <c r="C59" s="97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89</v>
      </c>
      <c r="H59" s="111" t="n"/>
      <c r="I59" s="110" t="n">
        <v>89</v>
      </c>
      <c r="J59" s="99" t="n"/>
      <c r="K59" s="99" t="n"/>
      <c r="L59" s="102" t="n">
        <v>1824.06</v>
      </c>
      <c r="M59" s="99" t="n"/>
      <c r="N59" s="112" t="n">
        <v>129982.79</v>
      </c>
    </row>
    <row r="60" ht="42" customHeight="1">
      <c r="A60" s="95" t="n"/>
      <c r="B60" s="109" t="inlineStr">
        <is>
          <t>Пр/774-001.4</t>
        </is>
      </c>
      <c r="C60" s="97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4" t="inlineStr">
        <is>
          <t>%</t>
        </is>
      </c>
      <c r="G60" s="110" t="n">
        <v>41</v>
      </c>
      <c r="H60" s="111" t="n"/>
      <c r="I60" s="110" t="n">
        <v>41</v>
      </c>
      <c r="J60" s="99" t="n"/>
      <c r="K60" s="99" t="n"/>
      <c r="L60" s="100" t="n">
        <v>840.3</v>
      </c>
      <c r="M60" s="99" t="n"/>
      <c r="N60" s="102" t="n">
        <v>59879.71</v>
      </c>
    </row>
    <row r="61" ht="19.35" customHeight="1">
      <c r="A61" s="95" t="n"/>
      <c r="B61" s="108" t="n"/>
      <c r="C61" s="87" t="inlineStr">
        <is>
          <t>Всего по позиции</t>
        </is>
      </c>
      <c r="D61" s="271" t="n"/>
      <c r="E61" s="272" t="n"/>
      <c r="F61" s="99" t="n"/>
      <c r="G61" s="106" t="n"/>
      <c r="H61" s="106" t="n"/>
      <c r="I61" s="113" t="n"/>
      <c r="J61" s="113" t="n"/>
      <c r="K61" s="113" t="n"/>
      <c r="L61" s="114" t="n">
        <v>4713.87</v>
      </c>
      <c r="M61" s="113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1.47</v>
      </c>
      <c r="H62" s="94" t="n">
        <v>1</v>
      </c>
      <c r="I62" s="115" t="n">
        <v>1.47</v>
      </c>
      <c r="J62" s="93" t="n"/>
      <c r="K62" s="93" t="n"/>
      <c r="L62" s="93" t="n"/>
      <c r="M62" s="93" t="n"/>
      <c r="N62" s="93" t="n"/>
    </row>
    <row r="63" ht="24.6" customHeight="1">
      <c r="A63" s="95" t="n"/>
      <c r="B63" s="96" t="inlineStr">
        <is>
          <t>Прил.1.12 п.3.213</t>
        </is>
      </c>
      <c r="C63" s="97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5" t="n"/>
      <c r="B64" s="96" t="inlineStr">
        <is>
          <t>1</t>
        </is>
      </c>
      <c r="C64" s="97" t="inlineStr">
        <is>
          <t>ОТ</t>
        </is>
      </c>
      <c r="D64" s="271" t="n"/>
      <c r="E64" s="272" t="n"/>
      <c r="F64" s="98" t="n"/>
      <c r="G64" s="98" t="n"/>
      <c r="H64" s="98" t="n"/>
      <c r="I64" s="99" t="n"/>
      <c r="J64" s="100" t="n">
        <v>406.43</v>
      </c>
      <c r="K64" s="148" t="n">
        <v>0.96</v>
      </c>
      <c r="L64" s="100" t="n">
        <v>573.55</v>
      </c>
      <c r="M64" s="100" t="n">
        <v>71.26000000000001</v>
      </c>
      <c r="N64" s="102" t="n">
        <v>40871.17</v>
      </c>
    </row>
    <row r="65" ht="19.35" customHeight="1">
      <c r="A65" s="95" t="n"/>
      <c r="B65" s="103" t="n"/>
      <c r="C65" s="97" t="inlineStr">
        <is>
          <t>ЗТ</t>
        </is>
      </c>
      <c r="D65" s="271" t="n"/>
      <c r="E65" s="272" t="n"/>
      <c r="F65" s="104" t="inlineStr">
        <is>
          <t>чел.-ч</t>
        </is>
      </c>
      <c r="G65" s="276" t="n">
        <v>48.5</v>
      </c>
      <c r="H65" s="148" t="n">
        <v>0.96</v>
      </c>
      <c r="I65" s="277" t="n">
        <v>68.4432</v>
      </c>
      <c r="J65" s="99" t="n"/>
      <c r="K65" s="99" t="n"/>
      <c r="L65" s="99" t="n"/>
      <c r="M65" s="99" t="n"/>
      <c r="N65" s="99" t="n"/>
    </row>
    <row r="66" ht="19.35" customHeight="1">
      <c r="A66" s="95" t="n"/>
      <c r="B66" s="103" t="n"/>
      <c r="C66" s="97" t="inlineStr">
        <is>
          <t>Итого по расценке</t>
        </is>
      </c>
      <c r="D66" s="271" t="n"/>
      <c r="E66" s="272" t="n"/>
      <c r="F66" s="98" t="n"/>
      <c r="G66" s="106" t="n"/>
      <c r="H66" s="106" t="n"/>
      <c r="I66" s="99" t="n"/>
      <c r="J66" s="100" t="n">
        <v>406.43</v>
      </c>
      <c r="K66" s="99" t="n"/>
      <c r="L66" s="100" t="n">
        <v>573.55</v>
      </c>
      <c r="M66" s="99" t="n"/>
      <c r="N66" s="107" t="n"/>
    </row>
    <row r="67" ht="19.35" customHeight="1">
      <c r="A67" s="95" t="n"/>
      <c r="B67" s="108" t="n"/>
      <c r="C67" s="97" t="inlineStr">
        <is>
          <t>ФОТ</t>
        </is>
      </c>
      <c r="D67" s="271" t="n"/>
      <c r="E67" s="272" t="n"/>
      <c r="F67" s="98" t="n"/>
      <c r="G67" s="106" t="n"/>
      <c r="H67" s="106" t="n"/>
      <c r="I67" s="99" t="n"/>
      <c r="J67" s="99" t="n"/>
      <c r="K67" s="99" t="n"/>
      <c r="L67" s="100" t="n">
        <v>573.55</v>
      </c>
      <c r="M67" s="99" t="n"/>
      <c r="N67" s="102" t="n">
        <v>40871.17</v>
      </c>
    </row>
    <row r="68" ht="42" customHeight="1">
      <c r="A68" s="95" t="n"/>
      <c r="B68" s="109" t="inlineStr">
        <is>
          <t>Пр/812-001.4-1</t>
        </is>
      </c>
      <c r="C68" s="97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4" t="inlineStr">
        <is>
          <t>%</t>
        </is>
      </c>
      <c r="G68" s="110" t="n">
        <v>89</v>
      </c>
      <c r="H68" s="111" t="n"/>
      <c r="I68" s="110" t="n">
        <v>89</v>
      </c>
      <c r="J68" s="99" t="n"/>
      <c r="K68" s="99" t="n"/>
      <c r="L68" s="100" t="n">
        <v>510.46</v>
      </c>
      <c r="M68" s="99" t="n"/>
      <c r="N68" s="112" t="n">
        <v>36375.34</v>
      </c>
    </row>
    <row r="69" ht="42" customHeight="1">
      <c r="A69" s="95" t="n"/>
      <c r="B69" s="109" t="inlineStr">
        <is>
          <t>Пр/774-001.4</t>
        </is>
      </c>
      <c r="C69" s="97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4" t="inlineStr">
        <is>
          <t>%</t>
        </is>
      </c>
      <c r="G69" s="110" t="n">
        <v>41</v>
      </c>
      <c r="H69" s="111" t="n"/>
      <c r="I69" s="110" t="n">
        <v>41</v>
      </c>
      <c r="J69" s="99" t="n"/>
      <c r="K69" s="99" t="n"/>
      <c r="L69" s="100" t="n">
        <v>235.16</v>
      </c>
      <c r="M69" s="99" t="n"/>
      <c r="N69" s="102" t="n">
        <v>16757.18</v>
      </c>
    </row>
    <row r="70" ht="19.35" customHeight="1">
      <c r="A70" s="95" t="n"/>
      <c r="B70" s="108" t="n"/>
      <c r="C70" s="87" t="inlineStr">
        <is>
          <t>Всего по позиции</t>
        </is>
      </c>
      <c r="D70" s="271" t="n"/>
      <c r="E70" s="272" t="n"/>
      <c r="F70" s="99" t="n"/>
      <c r="G70" s="106" t="n"/>
      <c r="H70" s="106" t="n"/>
      <c r="I70" s="113" t="n"/>
      <c r="J70" s="113" t="n"/>
      <c r="K70" s="113" t="n"/>
      <c r="L70" s="114" t="n">
        <v>1319.17</v>
      </c>
      <c r="M70" s="113" t="n"/>
      <c r="N70" s="93" t="n"/>
    </row>
    <row r="71" ht="55.35" customHeight="1">
      <c r="A71" s="87" t="inlineStr">
        <is>
          <t>4</t>
        </is>
      </c>
      <c r="B71" s="90" t="inlineStr">
        <is>
          <t>ФЕР01-02-101-09</t>
        </is>
      </c>
      <c r="C71" s="91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2" t="inlineStr">
        <is>
          <t>100 деревьев</t>
        </is>
      </c>
      <c r="G71" s="93" t="n">
        <v>5.16</v>
      </c>
      <c r="H71" s="94" t="n">
        <v>1</v>
      </c>
      <c r="I71" s="115" t="n">
        <v>5.16</v>
      </c>
      <c r="J71" s="93" t="n"/>
      <c r="K71" s="93" t="n"/>
      <c r="L71" s="93" t="n"/>
      <c r="M71" s="93" t="n"/>
      <c r="N71" s="93" t="n"/>
    </row>
    <row r="72" ht="24.6" customHeight="1">
      <c r="A72" s="95" t="n"/>
      <c r="B72" s="96" t="inlineStr">
        <is>
          <t>Прил.1.12 п.3.213</t>
        </is>
      </c>
      <c r="C72" s="97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5" t="n"/>
      <c r="B73" s="96" t="inlineStr">
        <is>
          <t>1</t>
        </is>
      </c>
      <c r="C73" s="97" t="inlineStr">
        <is>
          <t>ОТ</t>
        </is>
      </c>
      <c r="D73" s="271" t="n"/>
      <c r="E73" s="272" t="n"/>
      <c r="F73" s="98" t="n"/>
      <c r="G73" s="98" t="n"/>
      <c r="H73" s="98" t="n"/>
      <c r="I73" s="99" t="n"/>
      <c r="J73" s="100" t="n">
        <v>131.57</v>
      </c>
      <c r="K73" s="148" t="n">
        <v>0.96</v>
      </c>
      <c r="L73" s="100" t="n">
        <v>651.75</v>
      </c>
      <c r="M73" s="100" t="n">
        <v>71.26000000000001</v>
      </c>
      <c r="N73" s="102" t="n">
        <v>46443.71</v>
      </c>
    </row>
    <row r="74" ht="19.35" customHeight="1">
      <c r="A74" s="95" t="n"/>
      <c r="B74" s="103" t="n"/>
      <c r="C74" s="97" t="inlineStr">
        <is>
          <t>ЗТ</t>
        </is>
      </c>
      <c r="D74" s="271" t="n"/>
      <c r="E74" s="272" t="n"/>
      <c r="F74" s="104" t="inlineStr">
        <is>
          <t>чел.-ч</t>
        </is>
      </c>
      <c r="G74" s="276" t="n">
        <v>15.7</v>
      </c>
      <c r="H74" s="148" t="n">
        <v>0.96</v>
      </c>
      <c r="I74" s="275" t="n">
        <v>77.77152</v>
      </c>
      <c r="J74" s="99" t="n"/>
      <c r="K74" s="99" t="n"/>
      <c r="L74" s="99" t="n"/>
      <c r="M74" s="99" t="n"/>
      <c r="N74" s="99" t="n"/>
    </row>
    <row r="75" ht="19.35" customHeight="1">
      <c r="A75" s="95" t="n"/>
      <c r="B75" s="103" t="n"/>
      <c r="C75" s="97" t="inlineStr">
        <is>
          <t>Итого по расценке</t>
        </is>
      </c>
      <c r="D75" s="271" t="n"/>
      <c r="E75" s="272" t="n"/>
      <c r="F75" s="98" t="n"/>
      <c r="G75" s="106" t="n"/>
      <c r="H75" s="106" t="n"/>
      <c r="I75" s="99" t="n"/>
      <c r="J75" s="100" t="n">
        <v>131.57</v>
      </c>
      <c r="K75" s="99" t="n"/>
      <c r="L75" s="100" t="n">
        <v>651.75</v>
      </c>
      <c r="M75" s="99" t="n"/>
      <c r="N75" s="107" t="n"/>
    </row>
    <row r="76" ht="19.35" customHeight="1">
      <c r="A76" s="95" t="n"/>
      <c r="B76" s="108" t="n"/>
      <c r="C76" s="97" t="inlineStr">
        <is>
          <t>ФОТ</t>
        </is>
      </c>
      <c r="D76" s="271" t="n"/>
      <c r="E76" s="272" t="n"/>
      <c r="F76" s="98" t="n"/>
      <c r="G76" s="106" t="n"/>
      <c r="H76" s="106" t="n"/>
      <c r="I76" s="99" t="n"/>
      <c r="J76" s="99" t="n"/>
      <c r="K76" s="99" t="n"/>
      <c r="L76" s="100" t="n">
        <v>651.75</v>
      </c>
      <c r="M76" s="99" t="n"/>
      <c r="N76" s="102" t="n">
        <v>46443.71</v>
      </c>
    </row>
    <row r="77" ht="42" customHeight="1">
      <c r="A77" s="95" t="n"/>
      <c r="B77" s="109" t="inlineStr">
        <is>
          <t>Пр/812-001.4-1</t>
        </is>
      </c>
      <c r="C77" s="97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4" t="inlineStr">
        <is>
          <t>%</t>
        </is>
      </c>
      <c r="G77" s="110" t="n">
        <v>89</v>
      </c>
      <c r="H77" s="111" t="n"/>
      <c r="I77" s="110" t="n">
        <v>89</v>
      </c>
      <c r="J77" s="99" t="n"/>
      <c r="K77" s="99" t="n"/>
      <c r="L77" s="100" t="n">
        <v>580.0599999999999</v>
      </c>
      <c r="M77" s="99" t="n"/>
      <c r="N77" s="112" t="n">
        <v>41334.9</v>
      </c>
    </row>
    <row r="78" ht="42" customHeight="1">
      <c r="A78" s="95" t="n"/>
      <c r="B78" s="109" t="inlineStr">
        <is>
          <t>Пр/774-001.4</t>
        </is>
      </c>
      <c r="C78" s="97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4" t="inlineStr">
        <is>
          <t>%</t>
        </is>
      </c>
      <c r="G78" s="110" t="n">
        <v>41</v>
      </c>
      <c r="H78" s="111" t="n"/>
      <c r="I78" s="110" t="n">
        <v>41</v>
      </c>
      <c r="J78" s="99" t="n"/>
      <c r="K78" s="99" t="n"/>
      <c r="L78" s="100" t="n">
        <v>267.22</v>
      </c>
      <c r="M78" s="99" t="n"/>
      <c r="N78" s="102" t="n">
        <v>19041.92</v>
      </c>
    </row>
    <row r="79" ht="19.35" customHeight="1">
      <c r="A79" s="95" t="n"/>
      <c r="B79" s="108" t="n"/>
      <c r="C79" s="87" t="inlineStr">
        <is>
          <t>Всего по позиции</t>
        </is>
      </c>
      <c r="D79" s="271" t="n"/>
      <c r="E79" s="272" t="n"/>
      <c r="F79" s="99" t="n"/>
      <c r="G79" s="106" t="n"/>
      <c r="H79" s="106" t="n"/>
      <c r="I79" s="113" t="n"/>
      <c r="J79" s="113" t="n"/>
      <c r="K79" s="113" t="n"/>
      <c r="L79" s="114" t="n">
        <v>1499.03</v>
      </c>
      <c r="M79" s="113" t="n"/>
      <c r="N79" s="93" t="n"/>
    </row>
    <row r="80" ht="55.35" customHeight="1">
      <c r="A80" s="87" t="inlineStr">
        <is>
          <t>5</t>
        </is>
      </c>
      <c r="B80" s="90" t="inlineStr">
        <is>
          <t>ФЕР01-02-101-12</t>
        </is>
      </c>
      <c r="C80" s="91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2" t="inlineStr">
        <is>
          <t>100 деревьев</t>
        </is>
      </c>
      <c r="G80" s="93" t="n">
        <v>2.34</v>
      </c>
      <c r="H80" s="94" t="n">
        <v>1</v>
      </c>
      <c r="I80" s="115" t="n">
        <v>2.34</v>
      </c>
      <c r="J80" s="93" t="n"/>
      <c r="K80" s="93" t="n"/>
      <c r="L80" s="93" t="n"/>
      <c r="M80" s="93" t="n"/>
      <c r="N80" s="93" t="n"/>
    </row>
    <row r="81" ht="24.6" customHeight="1">
      <c r="A81" s="95" t="n"/>
      <c r="B81" s="96" t="inlineStr">
        <is>
          <t>Прил.1.12 п.3.213</t>
        </is>
      </c>
      <c r="C81" s="97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5" t="n"/>
      <c r="B82" s="96" t="inlineStr">
        <is>
          <t>1</t>
        </is>
      </c>
      <c r="C82" s="97" t="inlineStr">
        <is>
          <t>ОТ</t>
        </is>
      </c>
      <c r="D82" s="271" t="n"/>
      <c r="E82" s="272" t="n"/>
      <c r="F82" s="98" t="n"/>
      <c r="G82" s="98" t="n"/>
      <c r="H82" s="98" t="n"/>
      <c r="I82" s="99" t="n"/>
      <c r="J82" s="100" t="n">
        <v>384.64</v>
      </c>
      <c r="K82" s="148" t="n">
        <v>0.96</v>
      </c>
      <c r="L82" s="100" t="n">
        <v>864.0599999999999</v>
      </c>
      <c r="M82" s="100" t="n">
        <v>71.26000000000001</v>
      </c>
      <c r="N82" s="102" t="n">
        <v>61572.92</v>
      </c>
    </row>
    <row r="83" ht="19.35" customHeight="1">
      <c r="A83" s="95" t="n"/>
      <c r="B83" s="103" t="n"/>
      <c r="C83" s="97" t="inlineStr">
        <is>
          <t>ЗТ</t>
        </is>
      </c>
      <c r="D83" s="271" t="n"/>
      <c r="E83" s="272" t="n"/>
      <c r="F83" s="104" t="inlineStr">
        <is>
          <t>чел.-ч</t>
        </is>
      </c>
      <c r="G83" s="276" t="n">
        <v>45.9</v>
      </c>
      <c r="H83" s="148" t="n">
        <v>0.96</v>
      </c>
      <c r="I83" s="275" t="n">
        <v>103.10976</v>
      </c>
      <c r="J83" s="99" t="n"/>
      <c r="K83" s="99" t="n"/>
      <c r="L83" s="99" t="n"/>
      <c r="M83" s="99" t="n"/>
      <c r="N83" s="99" t="n"/>
    </row>
    <row r="84" ht="19.35" customHeight="1">
      <c r="A84" s="95" t="n"/>
      <c r="B84" s="103" t="n"/>
      <c r="C84" s="97" t="inlineStr">
        <is>
          <t>Итого по расценке</t>
        </is>
      </c>
      <c r="D84" s="271" t="n"/>
      <c r="E84" s="272" t="n"/>
      <c r="F84" s="98" t="n"/>
      <c r="G84" s="106" t="n"/>
      <c r="H84" s="106" t="n"/>
      <c r="I84" s="99" t="n"/>
      <c r="J84" s="100" t="n">
        <v>384.64</v>
      </c>
      <c r="K84" s="99" t="n"/>
      <c r="L84" s="100" t="n">
        <v>864.0599999999999</v>
      </c>
      <c r="M84" s="99" t="n"/>
      <c r="N84" s="107" t="n"/>
    </row>
    <row r="85" ht="19.35" customHeight="1">
      <c r="A85" s="95" t="n"/>
      <c r="B85" s="108" t="n"/>
      <c r="C85" s="97" t="inlineStr">
        <is>
          <t>ФОТ</t>
        </is>
      </c>
      <c r="D85" s="271" t="n"/>
      <c r="E85" s="272" t="n"/>
      <c r="F85" s="98" t="n"/>
      <c r="G85" s="106" t="n"/>
      <c r="H85" s="106" t="n"/>
      <c r="I85" s="99" t="n"/>
      <c r="J85" s="99" t="n"/>
      <c r="K85" s="99" t="n"/>
      <c r="L85" s="100" t="n">
        <v>864.0599999999999</v>
      </c>
      <c r="M85" s="99" t="n"/>
      <c r="N85" s="102" t="n">
        <v>61572.92</v>
      </c>
    </row>
    <row r="86" ht="42" customHeight="1">
      <c r="A86" s="95" t="n"/>
      <c r="B86" s="109" t="inlineStr">
        <is>
          <t>Пр/812-001.4-1</t>
        </is>
      </c>
      <c r="C86" s="97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4" t="inlineStr">
        <is>
          <t>%</t>
        </is>
      </c>
      <c r="G86" s="110" t="n">
        <v>89</v>
      </c>
      <c r="H86" s="111" t="n"/>
      <c r="I86" s="110" t="n">
        <v>89</v>
      </c>
      <c r="J86" s="99" t="n"/>
      <c r="K86" s="99" t="n"/>
      <c r="L86" s="100" t="n">
        <v>769.01</v>
      </c>
      <c r="M86" s="99" t="n"/>
      <c r="N86" s="112" t="n">
        <v>54799.9</v>
      </c>
    </row>
    <row r="87" ht="42" customHeight="1">
      <c r="A87" s="95" t="n"/>
      <c r="B87" s="109" t="inlineStr">
        <is>
          <t>Пр/774-001.4</t>
        </is>
      </c>
      <c r="C87" s="97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4" t="inlineStr">
        <is>
          <t>%</t>
        </is>
      </c>
      <c r="G87" s="110" t="n">
        <v>41</v>
      </c>
      <c r="H87" s="111" t="n"/>
      <c r="I87" s="110" t="n">
        <v>41</v>
      </c>
      <c r="J87" s="99" t="n"/>
      <c r="K87" s="99" t="n"/>
      <c r="L87" s="100" t="n">
        <v>354.26</v>
      </c>
      <c r="M87" s="99" t="n"/>
      <c r="N87" s="102" t="n">
        <v>25244.9</v>
      </c>
    </row>
    <row r="88" ht="19.35" customHeight="1">
      <c r="A88" s="95" t="n"/>
      <c r="B88" s="108" t="n"/>
      <c r="C88" s="87" t="inlineStr">
        <is>
          <t>Всего по позиции</t>
        </is>
      </c>
      <c r="D88" s="271" t="n"/>
      <c r="E88" s="272" t="n"/>
      <c r="F88" s="99" t="n"/>
      <c r="G88" s="106" t="n"/>
      <c r="H88" s="106" t="n"/>
      <c r="I88" s="113" t="n"/>
      <c r="J88" s="113" t="n"/>
      <c r="K88" s="113" t="n"/>
      <c r="L88" s="114" t="n">
        <v>1987.33</v>
      </c>
      <c r="M88" s="113" t="n"/>
      <c r="N88" s="93" t="n"/>
    </row>
    <row r="89" ht="55.35" customHeight="1">
      <c r="A89" s="87" t="inlineStr">
        <is>
          <t>6</t>
        </is>
      </c>
      <c r="B89" s="90" t="inlineStr">
        <is>
          <t>ФЕР01-02-101-13</t>
        </is>
      </c>
      <c r="C89" s="91" t="inlineStr">
        <is>
          <t>Разделка древесины твердых пород и лиственницы, полученной от валки леса, диаметр стволов: до 32 см</t>
        </is>
      </c>
      <c r="D89" s="271" t="n"/>
      <c r="E89" s="272" t="n"/>
      <c r="F89" s="92" t="inlineStr">
        <is>
          <t>100 деревьев</t>
        </is>
      </c>
      <c r="G89" s="93" t="n">
        <v>0.33</v>
      </c>
      <c r="H89" s="94" t="n">
        <v>1</v>
      </c>
      <c r="I89" s="115" t="n">
        <v>0.33</v>
      </c>
      <c r="J89" s="93" t="n"/>
      <c r="K89" s="93" t="n"/>
      <c r="L89" s="93" t="n"/>
      <c r="M89" s="93" t="n"/>
      <c r="N89" s="93" t="n"/>
    </row>
    <row r="90" ht="24.6" customHeight="1">
      <c r="A90" s="95" t="n"/>
      <c r="B90" s="96" t="inlineStr">
        <is>
          <t>Прил.1.12 п.3.213</t>
        </is>
      </c>
      <c r="C90" s="97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5" t="n"/>
      <c r="B91" s="96" t="inlineStr">
        <is>
          <t>1</t>
        </is>
      </c>
      <c r="C91" s="97" t="inlineStr">
        <is>
          <t>ОТ</t>
        </is>
      </c>
      <c r="D91" s="271" t="n"/>
      <c r="E91" s="272" t="n"/>
      <c r="F91" s="98" t="n"/>
      <c r="G91" s="98" t="n"/>
      <c r="H91" s="98" t="n"/>
      <c r="I91" s="99" t="n"/>
      <c r="J91" s="100" t="n">
        <v>494.42</v>
      </c>
      <c r="K91" s="148" t="n">
        <v>0.96</v>
      </c>
      <c r="L91" s="100" t="n">
        <v>156.63</v>
      </c>
      <c r="M91" s="100" t="n">
        <v>71.26000000000001</v>
      </c>
      <c r="N91" s="102" t="n">
        <v>11161.45</v>
      </c>
    </row>
    <row r="92" ht="19.35" customHeight="1">
      <c r="A92" s="95" t="n"/>
      <c r="B92" s="103" t="n"/>
      <c r="C92" s="97" t="inlineStr">
        <is>
          <t>ЗТ</t>
        </is>
      </c>
      <c r="D92" s="271" t="n"/>
      <c r="E92" s="272" t="n"/>
      <c r="F92" s="104" t="inlineStr">
        <is>
          <t>чел.-ч</t>
        </is>
      </c>
      <c r="G92" s="119" t="n">
        <v>59</v>
      </c>
      <c r="H92" s="148" t="n">
        <v>0.96</v>
      </c>
      <c r="I92" s="277" t="n">
        <v>18.6912</v>
      </c>
      <c r="J92" s="99" t="n"/>
      <c r="K92" s="99" t="n"/>
      <c r="L92" s="99" t="n"/>
      <c r="M92" s="99" t="n"/>
      <c r="N92" s="99" t="n"/>
    </row>
    <row r="93" ht="19.35" customHeight="1">
      <c r="A93" s="95" t="n"/>
      <c r="B93" s="103" t="n"/>
      <c r="C93" s="97" t="inlineStr">
        <is>
          <t>Итого по расценке</t>
        </is>
      </c>
      <c r="D93" s="271" t="n"/>
      <c r="E93" s="272" t="n"/>
      <c r="F93" s="98" t="n"/>
      <c r="G93" s="106" t="n"/>
      <c r="H93" s="106" t="n"/>
      <c r="I93" s="99" t="n"/>
      <c r="J93" s="100" t="n">
        <v>494.42</v>
      </c>
      <c r="K93" s="99" t="n"/>
      <c r="L93" s="100" t="n">
        <v>156.63</v>
      </c>
      <c r="M93" s="99" t="n"/>
      <c r="N93" s="107" t="n"/>
    </row>
    <row r="94" ht="19.35" customHeight="1">
      <c r="A94" s="95" t="n"/>
      <c r="B94" s="108" t="n"/>
      <c r="C94" s="97" t="inlineStr">
        <is>
          <t>ФОТ</t>
        </is>
      </c>
      <c r="D94" s="271" t="n"/>
      <c r="E94" s="272" t="n"/>
      <c r="F94" s="98" t="n"/>
      <c r="G94" s="106" t="n"/>
      <c r="H94" s="106" t="n"/>
      <c r="I94" s="99" t="n"/>
      <c r="J94" s="99" t="n"/>
      <c r="K94" s="99" t="n"/>
      <c r="L94" s="100" t="n">
        <v>156.63</v>
      </c>
      <c r="M94" s="99" t="n"/>
      <c r="N94" s="102" t="n">
        <v>11161.45</v>
      </c>
    </row>
    <row r="95" ht="42" customHeight="1">
      <c r="A95" s="95" t="n"/>
      <c r="B95" s="109" t="inlineStr">
        <is>
          <t>Пр/812-001.4-1</t>
        </is>
      </c>
      <c r="C95" s="97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4" t="inlineStr">
        <is>
          <t>%</t>
        </is>
      </c>
      <c r="G95" s="110" t="n">
        <v>89</v>
      </c>
      <c r="H95" s="111" t="n"/>
      <c r="I95" s="110" t="n">
        <v>89</v>
      </c>
      <c r="J95" s="99" t="n"/>
      <c r="K95" s="99" t="n"/>
      <c r="L95" s="100" t="n">
        <v>139.4</v>
      </c>
      <c r="M95" s="99" t="n"/>
      <c r="N95" s="112" t="n">
        <v>9933.690000000001</v>
      </c>
    </row>
    <row r="96" ht="42" customHeight="1">
      <c r="A96" s="95" t="n"/>
      <c r="B96" s="109" t="inlineStr">
        <is>
          <t>Пр/774-001.4</t>
        </is>
      </c>
      <c r="C96" s="97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4" t="inlineStr">
        <is>
          <t>%</t>
        </is>
      </c>
      <c r="G96" s="110" t="n">
        <v>41</v>
      </c>
      <c r="H96" s="111" t="n"/>
      <c r="I96" s="110" t="n">
        <v>41</v>
      </c>
      <c r="J96" s="99" t="n"/>
      <c r="K96" s="99" t="n"/>
      <c r="L96" s="100" t="n">
        <v>64.22</v>
      </c>
      <c r="M96" s="99" t="n"/>
      <c r="N96" s="102" t="n">
        <v>4576.19</v>
      </c>
    </row>
    <row r="97" ht="19.35" customHeight="1">
      <c r="A97" s="95" t="n"/>
      <c r="B97" s="108" t="n"/>
      <c r="C97" s="87" t="inlineStr">
        <is>
          <t>Всего по позиции</t>
        </is>
      </c>
      <c r="D97" s="271" t="n"/>
      <c r="E97" s="272" t="n"/>
      <c r="F97" s="99" t="n"/>
      <c r="G97" s="106" t="n"/>
      <c r="H97" s="106" t="n"/>
      <c r="I97" s="113" t="n"/>
      <c r="J97" s="113" t="n"/>
      <c r="K97" s="113" t="n"/>
      <c r="L97" s="115" t="n">
        <v>360.25</v>
      </c>
      <c r="M97" s="113" t="n"/>
      <c r="N97" s="93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13254.07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5762.64</v>
      </c>
      <c r="M99" s="129" t="n"/>
      <c r="N99" s="128" t="n">
        <v>410645.73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5762.64</v>
      </c>
      <c r="M101" s="129" t="n"/>
      <c r="N101" s="128" t="n">
        <v>410645.73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5762.64</v>
      </c>
      <c r="M107" s="129" t="n"/>
      <c r="N107" s="128" t="n">
        <v>410645.73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5128.74</v>
      </c>
      <c r="M108" s="129" t="n"/>
      <c r="N108" s="128" t="n">
        <v>365474.7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2362.69</v>
      </c>
      <c r="M109" s="129" t="n"/>
      <c r="N109" s="128" t="n">
        <v>168364.74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13254.07</v>
      </c>
      <c r="M110" s="134" t="n"/>
      <c r="N110" s="123" t="n">
        <v>944485.17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687.66432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13254.07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13254.07</v>
      </c>
      <c r="M116" s="129" t="n"/>
      <c r="N116" s="128" t="n">
        <v>944485.17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5762.64</v>
      </c>
      <c r="M118" s="129" t="n"/>
      <c r="N118" s="128" t="n">
        <v>410645.73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5762.64</v>
      </c>
      <c r="M120" s="129" t="n"/>
      <c r="N120" s="128" t="n">
        <v>410645.73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5762.64</v>
      </c>
      <c r="M124" s="129" t="n"/>
      <c r="N124" s="128" t="n">
        <v>410645.73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5128.74</v>
      </c>
      <c r="M125" s="129" t="n"/>
      <c r="N125" s="128" t="n">
        <v>365474.7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2362.69</v>
      </c>
      <c r="M126" s="129" t="n"/>
      <c r="N126" s="128" t="n">
        <v>168364.74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13254.07</v>
      </c>
      <c r="M127" s="124" t="n"/>
      <c r="N127" s="123" t="n">
        <v>944485.17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5762.64</v>
      </c>
      <c r="M128" s="129" t="n"/>
      <c r="N128" s="128" t="n">
        <v>410645.73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5762.64</v>
      </c>
      <c r="M130" s="129" t="n"/>
      <c r="N130" s="128" t="n">
        <v>410645.73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5762.64</v>
      </c>
      <c r="M134" s="129" t="n"/>
      <c r="N134" s="128" t="n">
        <v>410645.73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5128.74</v>
      </c>
      <c r="M135" s="129" t="n"/>
      <c r="N135" s="128" t="n">
        <v>365474.7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2362.69</v>
      </c>
      <c r="M136" s="129" t="n"/>
      <c r="N136" s="128" t="n">
        <v>168364.74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687.66432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9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02-30-17</t>
        </is>
      </c>
    </row>
    <row r="25" ht="19.35" customHeight="1">
      <c r="A25" s="55" t="inlineStr">
        <is>
          <t>30 ВЛ 220 Амурская-Благовещенская №2. Благовещенский р-он Новотроицкий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207.58</v>
      </c>
      <c r="M31" s="64" t="n">
        <v>2.91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570.71</v>
      </c>
      <c r="E32" s="71" t="inlineStr">
        <is>
          <t>(</t>
        </is>
      </c>
      <c r="F32" s="70" t="n">
        <v>9.779999999999999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344.63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32.52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570.71</v>
      </c>
      <c r="E34" s="71" t="inlineStr">
        <is>
          <t>(</t>
        </is>
      </c>
      <c r="F34" s="77" t="n">
        <v>9.779999999999999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51</v>
      </c>
      <c r="H44" s="94" t="n">
        <v>1</v>
      </c>
      <c r="I44" s="94" t="n">
        <v>51</v>
      </c>
      <c r="J44" s="93" t="n"/>
      <c r="K44" s="93" t="n"/>
      <c r="L44" s="93" t="n"/>
      <c r="M44" s="93" t="n"/>
      <c r="N44" s="93" t="n"/>
    </row>
    <row r="45" ht="19.35" customHeight="1">
      <c r="A45" s="95" t="n"/>
      <c r="B45" s="96" t="inlineStr">
        <is>
          <t>1</t>
        </is>
      </c>
      <c r="C45" s="97" t="inlineStr">
        <is>
          <t>ОТ</t>
        </is>
      </c>
      <c r="D45" s="271" t="n"/>
      <c r="E45" s="272" t="n"/>
      <c r="F45" s="98" t="n"/>
      <c r="G45" s="98" t="n"/>
      <c r="H45" s="98" t="n"/>
      <c r="I45" s="99" t="n"/>
      <c r="J45" s="100" t="n">
        <v>37.79</v>
      </c>
      <c r="K45" s="273" t="n">
        <v>1.2</v>
      </c>
      <c r="L45" s="102" t="n">
        <v>2312.75</v>
      </c>
      <c r="M45" s="100" t="n">
        <v>71.26000000000001</v>
      </c>
      <c r="N45" s="102" t="n">
        <v>164806.57</v>
      </c>
    </row>
    <row r="46" ht="19.35" customHeight="1">
      <c r="A46" s="95" t="n"/>
      <c r="B46" s="103" t="n"/>
      <c r="C46" s="97" t="inlineStr">
        <is>
          <t>ЗТ</t>
        </is>
      </c>
      <c r="D46" s="271" t="n"/>
      <c r="E46" s="272" t="n"/>
      <c r="F46" s="104" t="inlineStr">
        <is>
          <t>чел.-ч</t>
        </is>
      </c>
      <c r="G46" s="100" t="n">
        <v>4.43</v>
      </c>
      <c r="H46" s="273" t="n">
        <v>1.2</v>
      </c>
      <c r="I46" s="278" t="n">
        <v>271.116</v>
      </c>
      <c r="J46" s="99" t="n"/>
      <c r="K46" s="99" t="n"/>
      <c r="L46" s="99" t="n"/>
      <c r="M46" s="99" t="n"/>
      <c r="N46" s="99" t="n"/>
    </row>
    <row r="47" ht="19.35" customHeight="1">
      <c r="A47" s="95" t="n"/>
      <c r="B47" s="103" t="n"/>
      <c r="C47" s="97" t="inlineStr">
        <is>
          <t>Итого по расценке</t>
        </is>
      </c>
      <c r="D47" s="271" t="n"/>
      <c r="E47" s="272" t="n"/>
      <c r="F47" s="98" t="n"/>
      <c r="G47" s="106" t="n"/>
      <c r="H47" s="106" t="n"/>
      <c r="I47" s="99" t="n"/>
      <c r="J47" s="100" t="n">
        <v>37.79</v>
      </c>
      <c r="K47" s="99" t="n"/>
      <c r="L47" s="102" t="n">
        <v>2312.75</v>
      </c>
      <c r="M47" s="99" t="n"/>
      <c r="N47" s="107" t="n"/>
    </row>
    <row r="48" ht="19.35" customHeight="1">
      <c r="A48" s="95" t="n"/>
      <c r="B48" s="108" t="n"/>
      <c r="C48" s="97" t="inlineStr">
        <is>
          <t>ФОТ</t>
        </is>
      </c>
      <c r="D48" s="271" t="n"/>
      <c r="E48" s="272" t="n"/>
      <c r="F48" s="98" t="n"/>
      <c r="G48" s="106" t="n"/>
      <c r="H48" s="106" t="n"/>
      <c r="I48" s="99" t="n"/>
      <c r="J48" s="99" t="n"/>
      <c r="K48" s="99" t="n"/>
      <c r="L48" s="102" t="n">
        <v>2312.75</v>
      </c>
      <c r="M48" s="99" t="n"/>
      <c r="N48" s="102" t="n">
        <v>164806.57</v>
      </c>
    </row>
    <row r="49" ht="42" customHeight="1">
      <c r="A49" s="95" t="n"/>
      <c r="B49" s="109" t="inlineStr">
        <is>
          <t>Пр/812-001.4-1</t>
        </is>
      </c>
      <c r="C49" s="97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4" t="inlineStr">
        <is>
          <t>%</t>
        </is>
      </c>
      <c r="G49" s="110" t="n">
        <v>89</v>
      </c>
      <c r="H49" s="111" t="n"/>
      <c r="I49" s="110" t="n">
        <v>89</v>
      </c>
      <c r="J49" s="99" t="n"/>
      <c r="K49" s="99" t="n"/>
      <c r="L49" s="102" t="n">
        <v>2058.35</v>
      </c>
      <c r="M49" s="99" t="n"/>
      <c r="N49" s="112" t="n">
        <v>146677.85</v>
      </c>
    </row>
    <row r="50" ht="42" customHeight="1">
      <c r="A50" s="95" t="n"/>
      <c r="B50" s="109" t="inlineStr">
        <is>
          <t>Пр/774-001.4</t>
        </is>
      </c>
      <c r="C50" s="97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41</v>
      </c>
      <c r="H50" s="111" t="n"/>
      <c r="I50" s="110" t="n">
        <v>41</v>
      </c>
      <c r="J50" s="99" t="n"/>
      <c r="K50" s="99" t="n"/>
      <c r="L50" s="100" t="n">
        <v>948.23</v>
      </c>
      <c r="M50" s="99" t="n"/>
      <c r="N50" s="102" t="n">
        <v>67570.69</v>
      </c>
    </row>
    <row r="51" ht="19.35" customHeight="1">
      <c r="A51" s="95" t="n"/>
      <c r="B51" s="108" t="n"/>
      <c r="C51" s="87" t="inlineStr">
        <is>
          <t>Всего по позиции</t>
        </is>
      </c>
      <c r="D51" s="271" t="n"/>
      <c r="E51" s="272" t="n"/>
      <c r="F51" s="99" t="n"/>
      <c r="G51" s="106" t="n"/>
      <c r="H51" s="106" t="n"/>
      <c r="I51" s="113" t="n"/>
      <c r="J51" s="113" t="n"/>
      <c r="K51" s="113" t="n"/>
      <c r="L51" s="114" t="n">
        <v>5319.33</v>
      </c>
      <c r="M51" s="113" t="n"/>
      <c r="N51" s="93" t="n"/>
    </row>
    <row r="52" ht="19.35" customHeight="1">
      <c r="A52" s="89" t="inlineStr">
        <is>
          <t>Пролет 375-384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0.9</v>
      </c>
      <c r="H53" s="94" t="n">
        <v>1</v>
      </c>
      <c r="I53" s="280" t="n">
        <v>0.9</v>
      </c>
      <c r="J53" s="93" t="n"/>
      <c r="K53" s="93" t="n"/>
      <c r="L53" s="93" t="n"/>
      <c r="M53" s="93" t="n"/>
      <c r="N53" s="93" t="n"/>
    </row>
    <row r="54" ht="19.35" customHeight="1">
      <c r="A54" s="95" t="n"/>
      <c r="B54" s="96" t="inlineStr">
        <is>
          <t>1</t>
        </is>
      </c>
      <c r="C54" s="97" t="inlineStr">
        <is>
          <t>ОТ</t>
        </is>
      </c>
      <c r="D54" s="271" t="n"/>
      <c r="E54" s="272" t="n"/>
      <c r="F54" s="98" t="n"/>
      <c r="G54" s="98" t="n"/>
      <c r="H54" s="98" t="n"/>
      <c r="I54" s="99" t="n"/>
      <c r="J54" s="100" t="n">
        <v>48.97</v>
      </c>
      <c r="K54" s="273" t="n">
        <v>1.2</v>
      </c>
      <c r="L54" s="100" t="n">
        <v>52.89</v>
      </c>
      <c r="M54" s="100" t="n">
        <v>71.26000000000001</v>
      </c>
      <c r="N54" s="102" t="n">
        <v>3768.94</v>
      </c>
    </row>
    <row r="55" ht="19.35" customHeight="1">
      <c r="A55" s="95" t="n"/>
      <c r="B55" s="103" t="n"/>
      <c r="C55" s="97" t="inlineStr">
        <is>
          <t>ЗТ</t>
        </is>
      </c>
      <c r="D55" s="271" t="n"/>
      <c r="E55" s="272" t="n"/>
      <c r="F55" s="104" t="inlineStr">
        <is>
          <t>чел.-ч</t>
        </is>
      </c>
      <c r="G55" s="100" t="n">
        <v>5.21</v>
      </c>
      <c r="H55" s="273" t="n">
        <v>1.2</v>
      </c>
      <c r="I55" s="277" t="n">
        <v>5.6268</v>
      </c>
      <c r="J55" s="99" t="n"/>
      <c r="K55" s="99" t="n"/>
      <c r="L55" s="99" t="n"/>
      <c r="M55" s="99" t="n"/>
      <c r="N55" s="99" t="n"/>
    </row>
    <row r="56" ht="19.35" customHeight="1">
      <c r="A56" s="95" t="n"/>
      <c r="B56" s="103" t="n"/>
      <c r="C56" s="97" t="inlineStr">
        <is>
          <t>Итого по расценке</t>
        </is>
      </c>
      <c r="D56" s="271" t="n"/>
      <c r="E56" s="272" t="n"/>
      <c r="F56" s="98" t="n"/>
      <c r="G56" s="106" t="n"/>
      <c r="H56" s="106" t="n"/>
      <c r="I56" s="99" t="n"/>
      <c r="J56" s="100" t="n">
        <v>48.97</v>
      </c>
      <c r="K56" s="99" t="n"/>
      <c r="L56" s="100" t="n">
        <v>52.89</v>
      </c>
      <c r="M56" s="99" t="n"/>
      <c r="N56" s="107" t="n"/>
    </row>
    <row r="57" ht="19.35" customHeight="1">
      <c r="A57" s="95" t="n"/>
      <c r="B57" s="108" t="n"/>
      <c r="C57" s="97" t="inlineStr">
        <is>
          <t>ФОТ</t>
        </is>
      </c>
      <c r="D57" s="271" t="n"/>
      <c r="E57" s="272" t="n"/>
      <c r="F57" s="98" t="n"/>
      <c r="G57" s="106" t="n"/>
      <c r="H57" s="106" t="n"/>
      <c r="I57" s="99" t="n"/>
      <c r="J57" s="99" t="n"/>
      <c r="K57" s="99" t="n"/>
      <c r="L57" s="100" t="n">
        <v>52.89</v>
      </c>
      <c r="M57" s="99" t="n"/>
      <c r="N57" s="102" t="n">
        <v>3768.94</v>
      </c>
    </row>
    <row r="58" ht="42" customHeight="1">
      <c r="A58" s="95" t="n"/>
      <c r="B58" s="109" t="inlineStr">
        <is>
          <t>Пр/812-001.4-1</t>
        </is>
      </c>
      <c r="C58" s="97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4" t="inlineStr">
        <is>
          <t>%</t>
        </is>
      </c>
      <c r="G58" s="110" t="n">
        <v>89</v>
      </c>
      <c r="H58" s="111" t="n"/>
      <c r="I58" s="110" t="n">
        <v>89</v>
      </c>
      <c r="J58" s="99" t="n"/>
      <c r="K58" s="99" t="n"/>
      <c r="L58" s="100" t="n">
        <v>47.07</v>
      </c>
      <c r="M58" s="99" t="n"/>
      <c r="N58" s="112" t="n">
        <v>3354.36</v>
      </c>
    </row>
    <row r="59" ht="42" customHeight="1">
      <c r="A59" s="95" t="n"/>
      <c r="B59" s="109" t="inlineStr">
        <is>
          <t>Пр/774-001.4</t>
        </is>
      </c>
      <c r="C59" s="97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41</v>
      </c>
      <c r="H59" s="111" t="n"/>
      <c r="I59" s="110" t="n">
        <v>41</v>
      </c>
      <c r="J59" s="99" t="n"/>
      <c r="K59" s="99" t="n"/>
      <c r="L59" s="100" t="n">
        <v>21.68</v>
      </c>
      <c r="M59" s="99" t="n"/>
      <c r="N59" s="102" t="n">
        <v>1545.27</v>
      </c>
    </row>
    <row r="60" ht="19.35" customHeight="1">
      <c r="A60" s="95" t="n"/>
      <c r="B60" s="108" t="n"/>
      <c r="C60" s="87" t="inlineStr">
        <is>
          <t>Всего по позиции</t>
        </is>
      </c>
      <c r="D60" s="271" t="n"/>
      <c r="E60" s="272" t="n"/>
      <c r="F60" s="99" t="n"/>
      <c r="G60" s="106" t="n"/>
      <c r="H60" s="106" t="n"/>
      <c r="I60" s="113" t="n"/>
      <c r="J60" s="113" t="n"/>
      <c r="K60" s="113" t="n"/>
      <c r="L60" s="115" t="n">
        <v>121.64</v>
      </c>
      <c r="M60" s="113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0.45</v>
      </c>
      <c r="H61" s="94" t="n">
        <v>1</v>
      </c>
      <c r="I61" s="115" t="n">
        <v>0.45</v>
      </c>
      <c r="J61" s="93" t="n"/>
      <c r="K61" s="93" t="n"/>
      <c r="L61" s="93" t="n"/>
      <c r="M61" s="93" t="n"/>
      <c r="N61" s="93" t="n"/>
    </row>
    <row r="62" ht="19.35" customHeight="1">
      <c r="A62" s="95" t="n"/>
      <c r="B62" s="96" t="inlineStr">
        <is>
          <t>1</t>
        </is>
      </c>
      <c r="C62" s="97" t="inlineStr">
        <is>
          <t>ОТ</t>
        </is>
      </c>
      <c r="D62" s="271" t="n"/>
      <c r="E62" s="272" t="n"/>
      <c r="F62" s="98" t="n"/>
      <c r="G62" s="98" t="n"/>
      <c r="H62" s="98" t="n"/>
      <c r="I62" s="99" t="n"/>
      <c r="J62" s="100" t="n">
        <v>94.94</v>
      </c>
      <c r="K62" s="273" t="n">
        <v>1.2</v>
      </c>
      <c r="L62" s="100" t="n">
        <v>51.27</v>
      </c>
      <c r="M62" s="100" t="n">
        <v>71.26000000000001</v>
      </c>
      <c r="N62" s="102" t="n">
        <v>3653.5</v>
      </c>
    </row>
    <row r="63" ht="19.35" customHeight="1">
      <c r="A63" s="95" t="n"/>
      <c r="B63" s="103" t="n"/>
      <c r="C63" s="97" t="inlineStr">
        <is>
          <t>ЗТ</t>
        </is>
      </c>
      <c r="D63" s="271" t="n"/>
      <c r="E63" s="272" t="n"/>
      <c r="F63" s="104" t="inlineStr">
        <is>
          <t>чел.-ч</t>
        </is>
      </c>
      <c r="G63" s="276" t="n">
        <v>10.1</v>
      </c>
      <c r="H63" s="273" t="n">
        <v>1.2</v>
      </c>
      <c r="I63" s="278" t="n">
        <v>5.454</v>
      </c>
      <c r="J63" s="99" t="n"/>
      <c r="K63" s="99" t="n"/>
      <c r="L63" s="99" t="n"/>
      <c r="M63" s="99" t="n"/>
      <c r="N63" s="99" t="n"/>
    </row>
    <row r="64" ht="19.35" customHeight="1">
      <c r="A64" s="95" t="n"/>
      <c r="B64" s="103" t="n"/>
      <c r="C64" s="97" t="inlineStr">
        <is>
          <t>Итого по расценке</t>
        </is>
      </c>
      <c r="D64" s="271" t="n"/>
      <c r="E64" s="272" t="n"/>
      <c r="F64" s="98" t="n"/>
      <c r="G64" s="106" t="n"/>
      <c r="H64" s="106" t="n"/>
      <c r="I64" s="99" t="n"/>
      <c r="J64" s="100" t="n">
        <v>94.94</v>
      </c>
      <c r="K64" s="99" t="n"/>
      <c r="L64" s="100" t="n">
        <v>51.27</v>
      </c>
      <c r="M64" s="99" t="n"/>
      <c r="N64" s="107" t="n"/>
    </row>
    <row r="65" ht="19.35" customHeight="1">
      <c r="A65" s="95" t="n"/>
      <c r="B65" s="108" t="n"/>
      <c r="C65" s="97" t="inlineStr">
        <is>
          <t>ФОТ</t>
        </is>
      </c>
      <c r="D65" s="271" t="n"/>
      <c r="E65" s="272" t="n"/>
      <c r="F65" s="98" t="n"/>
      <c r="G65" s="106" t="n"/>
      <c r="H65" s="106" t="n"/>
      <c r="I65" s="99" t="n"/>
      <c r="J65" s="99" t="n"/>
      <c r="K65" s="99" t="n"/>
      <c r="L65" s="100" t="n">
        <v>51.27</v>
      </c>
      <c r="M65" s="99" t="n"/>
      <c r="N65" s="102" t="n">
        <v>3653.5</v>
      </c>
    </row>
    <row r="66" ht="42" customHeight="1">
      <c r="A66" s="95" t="n"/>
      <c r="B66" s="109" t="inlineStr">
        <is>
          <t>Пр/812-001.4-1</t>
        </is>
      </c>
      <c r="C66" s="97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4" t="inlineStr">
        <is>
          <t>%</t>
        </is>
      </c>
      <c r="G66" s="110" t="n">
        <v>89</v>
      </c>
      <c r="H66" s="111" t="n"/>
      <c r="I66" s="110" t="n">
        <v>89</v>
      </c>
      <c r="J66" s="99" t="n"/>
      <c r="K66" s="99" t="n"/>
      <c r="L66" s="100" t="n">
        <v>45.63</v>
      </c>
      <c r="M66" s="99" t="n"/>
      <c r="N66" s="112" t="n">
        <v>3251.62</v>
      </c>
    </row>
    <row r="67" ht="42" customHeight="1">
      <c r="A67" s="95" t="n"/>
      <c r="B67" s="109" t="inlineStr">
        <is>
          <t>Пр/774-001.4</t>
        </is>
      </c>
      <c r="C67" s="97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4" t="inlineStr">
        <is>
          <t>%</t>
        </is>
      </c>
      <c r="G67" s="110" t="n">
        <v>41</v>
      </c>
      <c r="H67" s="111" t="n"/>
      <c r="I67" s="110" t="n">
        <v>41</v>
      </c>
      <c r="J67" s="99" t="n"/>
      <c r="K67" s="99" t="n"/>
      <c r="L67" s="100" t="n">
        <v>21.02</v>
      </c>
      <c r="M67" s="99" t="n"/>
      <c r="N67" s="102" t="n">
        <v>1497.94</v>
      </c>
    </row>
    <row r="68" ht="19.35" customHeight="1">
      <c r="A68" s="95" t="n"/>
      <c r="B68" s="108" t="n"/>
      <c r="C68" s="87" t="inlineStr">
        <is>
          <t>Всего по позиции</t>
        </is>
      </c>
      <c r="D68" s="271" t="n"/>
      <c r="E68" s="272" t="n"/>
      <c r="F68" s="99" t="n"/>
      <c r="G68" s="106" t="n"/>
      <c r="H68" s="106" t="n"/>
      <c r="I68" s="113" t="n"/>
      <c r="J68" s="113" t="n"/>
      <c r="K68" s="113" t="n"/>
      <c r="L68" s="115" t="n">
        <v>117.92</v>
      </c>
      <c r="M68" s="113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0.14</v>
      </c>
      <c r="H69" s="94" t="n">
        <v>1</v>
      </c>
      <c r="I69" s="115" t="n">
        <v>0.14</v>
      </c>
      <c r="J69" s="93" t="n"/>
      <c r="K69" s="93" t="n"/>
      <c r="L69" s="93" t="n"/>
      <c r="M69" s="93" t="n"/>
      <c r="N69" s="93" t="n"/>
    </row>
    <row r="70" ht="19.35" customHeight="1">
      <c r="A70" s="95" t="n"/>
      <c r="B70" s="96" t="inlineStr">
        <is>
          <t>1</t>
        </is>
      </c>
      <c r="C70" s="97" t="inlineStr">
        <is>
          <t>ОТ</t>
        </is>
      </c>
      <c r="D70" s="271" t="n"/>
      <c r="E70" s="272" t="n"/>
      <c r="F70" s="98" t="n"/>
      <c r="G70" s="98" t="n"/>
      <c r="H70" s="98" t="n"/>
      <c r="I70" s="99" t="n"/>
      <c r="J70" s="100" t="n">
        <v>125.96</v>
      </c>
      <c r="K70" s="273" t="n">
        <v>1.2</v>
      </c>
      <c r="L70" s="100" t="n">
        <v>21.16</v>
      </c>
      <c r="M70" s="100" t="n">
        <v>71.26000000000001</v>
      </c>
      <c r="N70" s="102" t="n">
        <v>1507.86</v>
      </c>
    </row>
    <row r="71" ht="19.35" customHeight="1">
      <c r="A71" s="95" t="n"/>
      <c r="B71" s="103" t="n"/>
      <c r="C71" s="97" t="inlineStr">
        <is>
          <t>ЗТ</t>
        </is>
      </c>
      <c r="D71" s="271" t="n"/>
      <c r="E71" s="272" t="n"/>
      <c r="F71" s="104" t="inlineStr">
        <is>
          <t>чел.-ч</t>
        </is>
      </c>
      <c r="G71" s="276" t="n">
        <v>13.4</v>
      </c>
      <c r="H71" s="273" t="n">
        <v>1.2</v>
      </c>
      <c r="I71" s="277" t="n">
        <v>2.2512</v>
      </c>
      <c r="J71" s="99" t="n"/>
      <c r="K71" s="99" t="n"/>
      <c r="L71" s="99" t="n"/>
      <c r="M71" s="99" t="n"/>
      <c r="N71" s="99" t="n"/>
    </row>
    <row r="72" ht="19.35" customHeight="1">
      <c r="A72" s="95" t="n"/>
      <c r="B72" s="103" t="n"/>
      <c r="C72" s="97" t="inlineStr">
        <is>
          <t>Итого по расценке</t>
        </is>
      </c>
      <c r="D72" s="271" t="n"/>
      <c r="E72" s="272" t="n"/>
      <c r="F72" s="98" t="n"/>
      <c r="G72" s="106" t="n"/>
      <c r="H72" s="106" t="n"/>
      <c r="I72" s="99" t="n"/>
      <c r="J72" s="100" t="n">
        <v>125.96</v>
      </c>
      <c r="K72" s="99" t="n"/>
      <c r="L72" s="100" t="n">
        <v>21.16</v>
      </c>
      <c r="M72" s="99" t="n"/>
      <c r="N72" s="107" t="n"/>
    </row>
    <row r="73" ht="19.35" customHeight="1">
      <c r="A73" s="95" t="n"/>
      <c r="B73" s="108" t="n"/>
      <c r="C73" s="97" t="inlineStr">
        <is>
          <t>ФОТ</t>
        </is>
      </c>
      <c r="D73" s="271" t="n"/>
      <c r="E73" s="272" t="n"/>
      <c r="F73" s="98" t="n"/>
      <c r="G73" s="106" t="n"/>
      <c r="H73" s="106" t="n"/>
      <c r="I73" s="99" t="n"/>
      <c r="J73" s="99" t="n"/>
      <c r="K73" s="99" t="n"/>
      <c r="L73" s="100" t="n">
        <v>21.16</v>
      </c>
      <c r="M73" s="99" t="n"/>
      <c r="N73" s="102" t="n">
        <v>1507.86</v>
      </c>
    </row>
    <row r="74" ht="42" customHeight="1">
      <c r="A74" s="95" t="n"/>
      <c r="B74" s="109" t="inlineStr">
        <is>
          <t>Пр/812-001.4-1</t>
        </is>
      </c>
      <c r="C74" s="97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4" t="inlineStr">
        <is>
          <t>%</t>
        </is>
      </c>
      <c r="G74" s="110" t="n">
        <v>89</v>
      </c>
      <c r="H74" s="111" t="n"/>
      <c r="I74" s="110" t="n">
        <v>89</v>
      </c>
      <c r="J74" s="99" t="n"/>
      <c r="K74" s="99" t="n"/>
      <c r="L74" s="100" t="n">
        <v>18.83</v>
      </c>
      <c r="M74" s="99" t="n"/>
      <c r="N74" s="112" t="n">
        <v>1342</v>
      </c>
    </row>
    <row r="75" ht="42" customHeight="1">
      <c r="A75" s="95" t="n"/>
      <c r="B75" s="109" t="inlineStr">
        <is>
          <t>Пр/774-001.4</t>
        </is>
      </c>
      <c r="C75" s="97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4" t="inlineStr">
        <is>
          <t>%</t>
        </is>
      </c>
      <c r="G75" s="110" t="n">
        <v>41</v>
      </c>
      <c r="H75" s="111" t="n"/>
      <c r="I75" s="110" t="n">
        <v>41</v>
      </c>
      <c r="J75" s="99" t="n"/>
      <c r="K75" s="99" t="n"/>
      <c r="L75" s="100" t="n">
        <v>8.68</v>
      </c>
      <c r="M75" s="99" t="n"/>
      <c r="N75" s="100" t="n">
        <v>618.22</v>
      </c>
    </row>
    <row r="76" ht="19.35" customHeight="1">
      <c r="A76" s="95" t="n"/>
      <c r="B76" s="108" t="n"/>
      <c r="C76" s="87" t="inlineStr">
        <is>
          <t>Всего по позиции</t>
        </is>
      </c>
      <c r="D76" s="271" t="n"/>
      <c r="E76" s="272" t="n"/>
      <c r="F76" s="99" t="n"/>
      <c r="G76" s="106" t="n"/>
      <c r="H76" s="106" t="n"/>
      <c r="I76" s="113" t="n"/>
      <c r="J76" s="113" t="n"/>
      <c r="K76" s="113" t="n"/>
      <c r="L76" s="115" t="n">
        <v>48.67</v>
      </c>
      <c r="M76" s="113" t="n"/>
      <c r="N76" s="93" t="n"/>
    </row>
    <row r="77" ht="55.35" customHeight="1">
      <c r="A77" s="87" t="inlineStr">
        <is>
          <t>5</t>
        </is>
      </c>
      <c r="B77" s="90" t="inlineStr">
        <is>
          <t>ФЕР01-02-099-07</t>
        </is>
      </c>
      <c r="C77" s="91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2" t="inlineStr">
        <is>
          <t>100 шт</t>
        </is>
      </c>
      <c r="G77" s="93" t="n">
        <v>0.24</v>
      </c>
      <c r="H77" s="94" t="n">
        <v>1</v>
      </c>
      <c r="I77" s="115" t="n">
        <v>0.24</v>
      </c>
      <c r="J77" s="93" t="n"/>
      <c r="K77" s="93" t="n"/>
      <c r="L77" s="93" t="n"/>
      <c r="M77" s="93" t="n"/>
      <c r="N77" s="93" t="n"/>
    </row>
    <row r="78" ht="19.35" customHeight="1">
      <c r="A78" s="95" t="n"/>
      <c r="B78" s="96" t="inlineStr">
        <is>
          <t>1</t>
        </is>
      </c>
      <c r="C78" s="97" t="inlineStr">
        <is>
          <t>ОТ</t>
        </is>
      </c>
      <c r="D78" s="271" t="n"/>
      <c r="E78" s="272" t="n"/>
      <c r="F78" s="98" t="n"/>
      <c r="G78" s="98" t="n"/>
      <c r="H78" s="98" t="n"/>
      <c r="I78" s="99" t="n"/>
      <c r="J78" s="100" t="n">
        <v>59.22</v>
      </c>
      <c r="K78" s="273" t="n">
        <v>1.2</v>
      </c>
      <c r="L78" s="100" t="n">
        <v>17.06</v>
      </c>
      <c r="M78" s="100" t="n">
        <v>71.26000000000001</v>
      </c>
      <c r="N78" s="102" t="n">
        <v>1215.7</v>
      </c>
    </row>
    <row r="79" ht="19.35" customHeight="1">
      <c r="A79" s="95" t="n"/>
      <c r="B79" s="103" t="n"/>
      <c r="C79" s="97" t="inlineStr">
        <is>
          <t>ЗТ</t>
        </is>
      </c>
      <c r="D79" s="271" t="n"/>
      <c r="E79" s="272" t="n"/>
      <c r="F79" s="104" t="inlineStr">
        <is>
          <t>чел.-ч</t>
        </is>
      </c>
      <c r="G79" s="276" t="n">
        <v>6.3</v>
      </c>
      <c r="H79" s="273" t="n">
        <v>1.2</v>
      </c>
      <c r="I79" s="277" t="n">
        <v>1.8144</v>
      </c>
      <c r="J79" s="99" t="n"/>
      <c r="K79" s="99" t="n"/>
      <c r="L79" s="99" t="n"/>
      <c r="M79" s="99" t="n"/>
      <c r="N79" s="99" t="n"/>
    </row>
    <row r="80" ht="19.35" customHeight="1">
      <c r="A80" s="95" t="n"/>
      <c r="B80" s="103" t="n"/>
      <c r="C80" s="97" t="inlineStr">
        <is>
          <t>Итого по расценке</t>
        </is>
      </c>
      <c r="D80" s="271" t="n"/>
      <c r="E80" s="272" t="n"/>
      <c r="F80" s="98" t="n"/>
      <c r="G80" s="106" t="n"/>
      <c r="H80" s="106" t="n"/>
      <c r="I80" s="99" t="n"/>
      <c r="J80" s="100" t="n">
        <v>59.22</v>
      </c>
      <c r="K80" s="99" t="n"/>
      <c r="L80" s="100" t="n">
        <v>17.06</v>
      </c>
      <c r="M80" s="99" t="n"/>
      <c r="N80" s="107" t="n"/>
    </row>
    <row r="81" ht="19.35" customHeight="1">
      <c r="A81" s="95" t="n"/>
      <c r="B81" s="108" t="n"/>
      <c r="C81" s="97" t="inlineStr">
        <is>
          <t>ФОТ</t>
        </is>
      </c>
      <c r="D81" s="271" t="n"/>
      <c r="E81" s="272" t="n"/>
      <c r="F81" s="98" t="n"/>
      <c r="G81" s="106" t="n"/>
      <c r="H81" s="106" t="n"/>
      <c r="I81" s="99" t="n"/>
      <c r="J81" s="99" t="n"/>
      <c r="K81" s="99" t="n"/>
      <c r="L81" s="100" t="n">
        <v>17.06</v>
      </c>
      <c r="M81" s="99" t="n"/>
      <c r="N81" s="102" t="n">
        <v>1215.7</v>
      </c>
    </row>
    <row r="82" ht="42" customHeight="1">
      <c r="A82" s="95" t="n"/>
      <c r="B82" s="109" t="inlineStr">
        <is>
          <t>Пр/812-001.4-1</t>
        </is>
      </c>
      <c r="C82" s="97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4" t="inlineStr">
        <is>
          <t>%</t>
        </is>
      </c>
      <c r="G82" s="110" t="n">
        <v>89</v>
      </c>
      <c r="H82" s="111" t="n"/>
      <c r="I82" s="110" t="n">
        <v>89</v>
      </c>
      <c r="J82" s="99" t="n"/>
      <c r="K82" s="99" t="n"/>
      <c r="L82" s="100" t="n">
        <v>15.18</v>
      </c>
      <c r="M82" s="99" t="n"/>
      <c r="N82" s="112" t="n">
        <v>1081.97</v>
      </c>
    </row>
    <row r="83" ht="42" customHeight="1">
      <c r="A83" s="95" t="n"/>
      <c r="B83" s="109" t="inlineStr">
        <is>
          <t>Пр/774-001.4</t>
        </is>
      </c>
      <c r="C83" s="97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4" t="inlineStr">
        <is>
          <t>%</t>
        </is>
      </c>
      <c r="G83" s="110" t="n">
        <v>41</v>
      </c>
      <c r="H83" s="111" t="n"/>
      <c r="I83" s="110" t="n">
        <v>41</v>
      </c>
      <c r="J83" s="99" t="n"/>
      <c r="K83" s="99" t="n"/>
      <c r="L83" s="100" t="n">
        <v>6.99</v>
      </c>
      <c r="M83" s="99" t="n"/>
      <c r="N83" s="100" t="n">
        <v>498.44</v>
      </c>
    </row>
    <row r="84" ht="19.35" customHeight="1">
      <c r="A84" s="95" t="n"/>
      <c r="B84" s="108" t="n"/>
      <c r="C84" s="87" t="inlineStr">
        <is>
          <t>Всего по позиции</t>
        </is>
      </c>
      <c r="D84" s="271" t="n"/>
      <c r="E84" s="272" t="n"/>
      <c r="F84" s="99" t="n"/>
      <c r="G84" s="106" t="n"/>
      <c r="H84" s="106" t="n"/>
      <c r="I84" s="113" t="n"/>
      <c r="J84" s="113" t="n"/>
      <c r="K84" s="113" t="n"/>
      <c r="L84" s="115" t="n">
        <v>39.23</v>
      </c>
      <c r="M84" s="113" t="n"/>
      <c r="N84" s="93" t="n"/>
    </row>
    <row r="85" ht="55.35" customHeight="1">
      <c r="A85" s="87" t="inlineStr">
        <is>
          <t>6</t>
        </is>
      </c>
      <c r="B85" s="90" t="inlineStr">
        <is>
          <t>ФЕР01-02-099-10</t>
        </is>
      </c>
      <c r="C85" s="91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2" t="inlineStr">
        <is>
          <t>100 шт</t>
        </is>
      </c>
      <c r="G85" s="93" t="n">
        <v>0.11</v>
      </c>
      <c r="H85" s="94" t="n">
        <v>1</v>
      </c>
      <c r="I85" s="115" t="n">
        <v>0.11</v>
      </c>
      <c r="J85" s="93" t="n"/>
      <c r="K85" s="93" t="n"/>
      <c r="L85" s="93" t="n"/>
      <c r="M85" s="93" t="n"/>
      <c r="N85" s="93" t="n"/>
    </row>
    <row r="86" ht="19.35" customHeight="1">
      <c r="A86" s="95" t="n"/>
      <c r="B86" s="96" t="inlineStr">
        <is>
          <t>1</t>
        </is>
      </c>
      <c r="C86" s="97" t="inlineStr">
        <is>
          <t>ОТ</t>
        </is>
      </c>
      <c r="D86" s="271" t="n"/>
      <c r="E86" s="272" t="n"/>
      <c r="F86" s="98" t="n"/>
      <c r="G86" s="98" t="n"/>
      <c r="H86" s="98" t="n"/>
      <c r="I86" s="99" t="n"/>
      <c r="J86" s="100" t="n">
        <v>115.62</v>
      </c>
      <c r="K86" s="273" t="n">
        <v>1.2</v>
      </c>
      <c r="L86" s="100" t="n">
        <v>15.26</v>
      </c>
      <c r="M86" s="100" t="n">
        <v>71.26000000000001</v>
      </c>
      <c r="N86" s="102" t="n">
        <v>1087.43</v>
      </c>
    </row>
    <row r="87" ht="19.35" customHeight="1">
      <c r="A87" s="95" t="n"/>
      <c r="B87" s="103" t="n"/>
      <c r="C87" s="97" t="inlineStr">
        <is>
          <t>ЗТ</t>
        </is>
      </c>
      <c r="D87" s="271" t="n"/>
      <c r="E87" s="272" t="n"/>
      <c r="F87" s="104" t="inlineStr">
        <is>
          <t>чел.-ч</t>
        </is>
      </c>
      <c r="G87" s="276" t="n">
        <v>12.3</v>
      </c>
      <c r="H87" s="273" t="n">
        <v>1.2</v>
      </c>
      <c r="I87" s="277" t="n">
        <v>1.6236</v>
      </c>
      <c r="J87" s="99" t="n"/>
      <c r="K87" s="99" t="n"/>
      <c r="L87" s="99" t="n"/>
      <c r="M87" s="99" t="n"/>
      <c r="N87" s="99" t="n"/>
    </row>
    <row r="88" ht="19.35" customHeight="1">
      <c r="A88" s="95" t="n"/>
      <c r="B88" s="103" t="n"/>
      <c r="C88" s="97" t="inlineStr">
        <is>
          <t>Итого по расценке</t>
        </is>
      </c>
      <c r="D88" s="271" t="n"/>
      <c r="E88" s="272" t="n"/>
      <c r="F88" s="98" t="n"/>
      <c r="G88" s="106" t="n"/>
      <c r="H88" s="106" t="n"/>
      <c r="I88" s="99" t="n"/>
      <c r="J88" s="100" t="n">
        <v>115.62</v>
      </c>
      <c r="K88" s="99" t="n"/>
      <c r="L88" s="100" t="n">
        <v>15.26</v>
      </c>
      <c r="M88" s="99" t="n"/>
      <c r="N88" s="107" t="n"/>
    </row>
    <row r="89" ht="19.35" customHeight="1">
      <c r="A89" s="95" t="n"/>
      <c r="B89" s="108" t="n"/>
      <c r="C89" s="97" t="inlineStr">
        <is>
          <t>ФОТ</t>
        </is>
      </c>
      <c r="D89" s="271" t="n"/>
      <c r="E89" s="272" t="n"/>
      <c r="F89" s="98" t="n"/>
      <c r="G89" s="106" t="n"/>
      <c r="H89" s="106" t="n"/>
      <c r="I89" s="99" t="n"/>
      <c r="J89" s="99" t="n"/>
      <c r="K89" s="99" t="n"/>
      <c r="L89" s="100" t="n">
        <v>15.26</v>
      </c>
      <c r="M89" s="99" t="n"/>
      <c r="N89" s="102" t="n">
        <v>1087.43</v>
      </c>
    </row>
    <row r="90" ht="42" customHeight="1">
      <c r="A90" s="95" t="n"/>
      <c r="B90" s="109" t="inlineStr">
        <is>
          <t>Пр/812-001.4-1</t>
        </is>
      </c>
      <c r="C90" s="97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4" t="inlineStr">
        <is>
          <t>%</t>
        </is>
      </c>
      <c r="G90" s="110" t="n">
        <v>89</v>
      </c>
      <c r="H90" s="111" t="n"/>
      <c r="I90" s="110" t="n">
        <v>89</v>
      </c>
      <c r="J90" s="99" t="n"/>
      <c r="K90" s="99" t="n"/>
      <c r="L90" s="100" t="n">
        <v>13.58</v>
      </c>
      <c r="M90" s="99" t="n"/>
      <c r="N90" s="152" t="n">
        <v>967.8099999999999</v>
      </c>
    </row>
    <row r="91" ht="42" customHeight="1">
      <c r="A91" s="95" t="n"/>
      <c r="B91" s="109" t="inlineStr">
        <is>
          <t>Пр/774-001.4</t>
        </is>
      </c>
      <c r="C91" s="97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4" t="inlineStr">
        <is>
          <t>%</t>
        </is>
      </c>
      <c r="G91" s="110" t="n">
        <v>41</v>
      </c>
      <c r="H91" s="111" t="n"/>
      <c r="I91" s="110" t="n">
        <v>41</v>
      </c>
      <c r="J91" s="99" t="n"/>
      <c r="K91" s="99" t="n"/>
      <c r="L91" s="100" t="n">
        <v>6.26</v>
      </c>
      <c r="M91" s="99" t="n"/>
      <c r="N91" s="100" t="n">
        <v>445.85</v>
      </c>
    </row>
    <row r="92" ht="19.35" customHeight="1">
      <c r="A92" s="95" t="n"/>
      <c r="B92" s="108" t="n"/>
      <c r="C92" s="87" t="inlineStr">
        <is>
          <t>Всего по позиции</t>
        </is>
      </c>
      <c r="D92" s="271" t="n"/>
      <c r="E92" s="272" t="n"/>
      <c r="F92" s="99" t="n"/>
      <c r="G92" s="106" t="n"/>
      <c r="H92" s="106" t="n"/>
      <c r="I92" s="113" t="n"/>
      <c r="J92" s="113" t="n"/>
      <c r="K92" s="113" t="n"/>
      <c r="L92" s="115" t="n">
        <v>35.1</v>
      </c>
      <c r="M92" s="113" t="n"/>
      <c r="N92" s="93" t="n"/>
    </row>
    <row r="93" ht="68.65000000000001" customHeight="1">
      <c r="A93" s="87" t="inlineStr">
        <is>
          <t>7</t>
        </is>
      </c>
      <c r="B93" s="90" t="inlineStr">
        <is>
          <t>ФЕР01-02-100-01</t>
        </is>
      </c>
      <c r="C93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271" t="n"/>
      <c r="E93" s="272" t="n"/>
      <c r="F93" s="92" t="inlineStr">
        <is>
          <t>100 шт</t>
        </is>
      </c>
      <c r="G93" s="93" t="n">
        <v>1.14</v>
      </c>
      <c r="H93" s="94" t="n">
        <v>1</v>
      </c>
      <c r="I93" s="115" t="n">
        <v>1.14</v>
      </c>
      <c r="J93" s="93" t="n"/>
      <c r="K93" s="93" t="n"/>
      <c r="L93" s="93" t="n"/>
      <c r="M93" s="93" t="n"/>
      <c r="N93" s="93" t="n"/>
    </row>
    <row r="94" ht="19.35" customHeight="1">
      <c r="A94" s="95" t="n"/>
      <c r="B94" s="96" t="inlineStr">
        <is>
          <t>1</t>
        </is>
      </c>
      <c r="C94" s="97" t="inlineStr">
        <is>
          <t>ОТ</t>
        </is>
      </c>
      <c r="D94" s="271" t="n"/>
      <c r="E94" s="272" t="n"/>
      <c r="F94" s="98" t="n"/>
      <c r="G94" s="98" t="n"/>
      <c r="H94" s="98" t="n"/>
      <c r="I94" s="99" t="n"/>
      <c r="J94" s="100" t="n">
        <v>115.44</v>
      </c>
      <c r="K94" s="273" t="n">
        <v>1.2</v>
      </c>
      <c r="L94" s="100" t="n">
        <v>157.92</v>
      </c>
      <c r="M94" s="100" t="n">
        <v>71.26000000000001</v>
      </c>
      <c r="N94" s="102" t="n">
        <v>11253.38</v>
      </c>
    </row>
    <row r="95" ht="19.35" customHeight="1">
      <c r="A95" s="95" t="n"/>
      <c r="B95" s="96" t="inlineStr">
        <is>
          <t>2</t>
        </is>
      </c>
      <c r="C95" s="97" t="inlineStr">
        <is>
          <t>ЭМ</t>
        </is>
      </c>
      <c r="D95" s="271" t="n"/>
      <c r="E95" s="272" t="n"/>
      <c r="F95" s="98" t="n"/>
      <c r="G95" s="98" t="n"/>
      <c r="H95" s="98" t="n"/>
      <c r="I95" s="99" t="n"/>
      <c r="J95" s="100" t="n">
        <v>655.4299999999999</v>
      </c>
      <c r="K95" s="273" t="n">
        <v>1.2</v>
      </c>
      <c r="L95" s="100" t="n">
        <v>896.63</v>
      </c>
      <c r="M95" s="99" t="n"/>
      <c r="N95" s="99" t="n"/>
    </row>
    <row r="96" ht="19.35" customHeight="1">
      <c r="A96" s="95" t="n"/>
      <c r="B96" s="96" t="inlineStr">
        <is>
          <t>3</t>
        </is>
      </c>
      <c r="C96" s="97" t="inlineStr">
        <is>
          <t>в т.ч. ОТм</t>
        </is>
      </c>
      <c r="D96" s="271" t="n"/>
      <c r="E96" s="272" t="n"/>
      <c r="F96" s="98" t="n"/>
      <c r="G96" s="98" t="n"/>
      <c r="H96" s="98" t="n"/>
      <c r="I96" s="99" t="n"/>
      <c r="J96" s="100" t="n">
        <v>114.62</v>
      </c>
      <c r="K96" s="273" t="n">
        <v>1.2</v>
      </c>
      <c r="L96" s="100" t="n">
        <v>156.8</v>
      </c>
      <c r="M96" s="100" t="n">
        <v>71.26000000000001</v>
      </c>
      <c r="N96" s="102" t="n">
        <v>11173.57</v>
      </c>
    </row>
    <row r="97" ht="19.35" customHeight="1">
      <c r="A97" s="95" t="n"/>
      <c r="B97" s="103" t="n"/>
      <c r="C97" s="97" t="inlineStr">
        <is>
          <t>ЗТ</t>
        </is>
      </c>
      <c r="D97" s="271" t="n"/>
      <c r="E97" s="272" t="n"/>
      <c r="F97" s="104" t="inlineStr">
        <is>
          <t>чел.-ч</t>
        </is>
      </c>
      <c r="G97" s="276" t="n">
        <v>14.8</v>
      </c>
      <c r="H97" s="273" t="n">
        <v>1.2</v>
      </c>
      <c r="I97" s="277" t="n">
        <v>20.2464</v>
      </c>
      <c r="J97" s="99" t="n"/>
      <c r="K97" s="99" t="n"/>
      <c r="L97" s="99" t="n"/>
      <c r="M97" s="99" t="n"/>
      <c r="N97" s="99" t="n"/>
    </row>
    <row r="98" ht="19.35" customHeight="1">
      <c r="A98" s="95" t="n"/>
      <c r="B98" s="103" t="n"/>
      <c r="C98" s="97" t="inlineStr">
        <is>
          <t>ЗТм</t>
        </is>
      </c>
      <c r="D98" s="271" t="n"/>
      <c r="E98" s="272" t="n"/>
      <c r="F98" s="104" t="inlineStr">
        <is>
          <t>чел.-ч</t>
        </is>
      </c>
      <c r="G98" s="100" t="n">
        <v>8.49</v>
      </c>
      <c r="H98" s="273" t="n">
        <v>1.2</v>
      </c>
      <c r="I98" s="275" t="n">
        <v>11.61432</v>
      </c>
      <c r="J98" s="99" t="n"/>
      <c r="K98" s="99" t="n"/>
      <c r="L98" s="99" t="n"/>
      <c r="M98" s="99" t="n"/>
      <c r="N98" s="99" t="n"/>
    </row>
    <row r="99" ht="19.35" customHeight="1">
      <c r="A99" s="95" t="n"/>
      <c r="B99" s="103" t="n"/>
      <c r="C99" s="97" t="inlineStr">
        <is>
          <t>Итого по расценке</t>
        </is>
      </c>
      <c r="D99" s="271" t="n"/>
      <c r="E99" s="272" t="n"/>
      <c r="F99" s="98" t="n"/>
      <c r="G99" s="106" t="n"/>
      <c r="H99" s="106" t="n"/>
      <c r="I99" s="99" t="n"/>
      <c r="J99" s="100" t="n">
        <v>770.87</v>
      </c>
      <c r="K99" s="99" t="n"/>
      <c r="L99" s="102" t="n">
        <v>1054.55</v>
      </c>
      <c r="M99" s="99" t="n"/>
      <c r="N99" s="107" t="n"/>
    </row>
    <row r="100" ht="19.35" customHeight="1">
      <c r="A100" s="95" t="n"/>
      <c r="B100" s="108" t="n"/>
      <c r="C100" s="97" t="inlineStr">
        <is>
          <t>ФОТ</t>
        </is>
      </c>
      <c r="D100" s="271" t="n"/>
      <c r="E100" s="272" t="n"/>
      <c r="F100" s="98" t="n"/>
      <c r="G100" s="106" t="n"/>
      <c r="H100" s="106" t="n"/>
      <c r="I100" s="99" t="n"/>
      <c r="J100" s="99" t="n"/>
      <c r="K100" s="99" t="n"/>
      <c r="L100" s="100" t="n">
        <v>314.72</v>
      </c>
      <c r="M100" s="99" t="n"/>
      <c r="N100" s="102" t="n">
        <v>22426.95</v>
      </c>
    </row>
    <row r="101" ht="42" customHeight="1">
      <c r="A101" s="95" t="n"/>
      <c r="B101" s="109" t="inlineStr">
        <is>
          <t>Пр/812-001.4-1</t>
        </is>
      </c>
      <c r="C101" s="97" t="inlineStr">
        <is>
          <t>НР Земляные работы по другим видам работ (подготовительным, сопутствующим, укрепительным)</t>
        </is>
      </c>
      <c r="D101" s="271" t="n"/>
      <c r="E101" s="272" t="n"/>
      <c r="F101" s="104" t="inlineStr">
        <is>
          <t>%</t>
        </is>
      </c>
      <c r="G101" s="110" t="n">
        <v>89</v>
      </c>
      <c r="H101" s="111" t="n"/>
      <c r="I101" s="110" t="n">
        <v>89</v>
      </c>
      <c r="J101" s="99" t="n"/>
      <c r="K101" s="99" t="n"/>
      <c r="L101" s="100" t="n">
        <v>280.1</v>
      </c>
      <c r="M101" s="99" t="n"/>
      <c r="N101" s="112" t="n">
        <v>19959.99</v>
      </c>
    </row>
    <row r="102" ht="42" customHeight="1">
      <c r="A102" s="95" t="n"/>
      <c r="B102" s="109" t="inlineStr">
        <is>
          <t>Пр/774-001.4</t>
        </is>
      </c>
      <c r="C102" s="97" t="inlineStr">
        <is>
          <t>СП Земляные работы по другим видам работ (подготовительным, сопутствующим, укрепительным)</t>
        </is>
      </c>
      <c r="D102" s="271" t="n"/>
      <c r="E102" s="272" t="n"/>
      <c r="F102" s="104" t="inlineStr">
        <is>
          <t>%</t>
        </is>
      </c>
      <c r="G102" s="110" t="n">
        <v>41</v>
      </c>
      <c r="H102" s="111" t="n"/>
      <c r="I102" s="110" t="n">
        <v>41</v>
      </c>
      <c r="J102" s="99" t="n"/>
      <c r="K102" s="99" t="n"/>
      <c r="L102" s="100" t="n">
        <v>129.04</v>
      </c>
      <c r="M102" s="99" t="n"/>
      <c r="N102" s="102" t="n">
        <v>9195.049999999999</v>
      </c>
    </row>
    <row r="103" ht="19.35" customHeight="1">
      <c r="A103" s="95" t="n"/>
      <c r="B103" s="108" t="n"/>
      <c r="C103" s="87" t="inlineStr">
        <is>
          <t>Всего по позиции</t>
        </is>
      </c>
      <c r="D103" s="271" t="n"/>
      <c r="E103" s="272" t="n"/>
      <c r="F103" s="99" t="n"/>
      <c r="G103" s="106" t="n"/>
      <c r="H103" s="106" t="n"/>
      <c r="I103" s="113" t="n"/>
      <c r="J103" s="113" t="n"/>
      <c r="K103" s="113" t="n"/>
      <c r="L103" s="114" t="n">
        <v>1463.69</v>
      </c>
      <c r="M103" s="113" t="n"/>
      <c r="N103" s="93" t="n"/>
    </row>
    <row r="104" ht="55.35" customHeight="1">
      <c r="A104" s="87" t="inlineStr">
        <is>
          <t>8</t>
        </is>
      </c>
      <c r="B104" s="90" t="inlineStr">
        <is>
          <t>ФЕР01-02-100-07</t>
        </is>
      </c>
      <c r="C104" s="91" t="inlineStr">
        <is>
          <t>При трелевке на каждые последующие 100 м добавлять: к расценке 01-02-100-01</t>
        </is>
      </c>
      <c r="D104" s="271" t="n"/>
      <c r="E104" s="272" t="n"/>
      <c r="F104" s="92" t="inlineStr">
        <is>
          <t>100 шт</t>
        </is>
      </c>
      <c r="G104" s="93" t="n">
        <v>1.14</v>
      </c>
      <c r="H104" s="94" t="n">
        <v>1</v>
      </c>
      <c r="I104" s="115" t="n">
        <v>1.14</v>
      </c>
      <c r="J104" s="93" t="n"/>
      <c r="K104" s="93" t="n"/>
      <c r="L104" s="93" t="n"/>
      <c r="M104" s="93" t="n"/>
      <c r="N104" s="93" t="n"/>
    </row>
    <row r="105" ht="19.35" customHeight="1">
      <c r="A105" s="95" t="n"/>
      <c r="B105" s="96" t="inlineStr">
        <is>
          <t>1</t>
        </is>
      </c>
      <c r="C105" s="97" t="inlineStr">
        <is>
          <t>ОТ</t>
        </is>
      </c>
      <c r="D105" s="271" t="n"/>
      <c r="E105" s="272" t="n"/>
      <c r="F105" s="98" t="n"/>
      <c r="G105" s="98" t="n"/>
      <c r="H105" s="98" t="n"/>
      <c r="I105" s="99" t="n"/>
      <c r="J105" s="100" t="n">
        <v>28.94</v>
      </c>
      <c r="K105" s="273" t="n">
        <v>1.2</v>
      </c>
      <c r="L105" s="100" t="n">
        <v>39.59</v>
      </c>
      <c r="M105" s="100" t="n">
        <v>71.26000000000001</v>
      </c>
      <c r="N105" s="102" t="n">
        <v>2821.18</v>
      </c>
    </row>
    <row r="106" ht="19.35" customHeight="1">
      <c r="A106" s="95" t="n"/>
      <c r="B106" s="96" t="inlineStr">
        <is>
          <t>2</t>
        </is>
      </c>
      <c r="C106" s="97" t="inlineStr">
        <is>
          <t>ЭМ</t>
        </is>
      </c>
      <c r="D106" s="271" t="n"/>
      <c r="E106" s="272" t="n"/>
      <c r="F106" s="98" t="n"/>
      <c r="G106" s="98" t="n"/>
      <c r="H106" s="98" t="n"/>
      <c r="I106" s="99" t="n"/>
      <c r="J106" s="100" t="n">
        <v>163.66</v>
      </c>
      <c r="K106" s="273" t="n">
        <v>1.2</v>
      </c>
      <c r="L106" s="100" t="n">
        <v>223.89</v>
      </c>
      <c r="M106" s="99" t="n"/>
      <c r="N106" s="99" t="n"/>
    </row>
    <row r="107" ht="19.35" customHeight="1">
      <c r="A107" s="95" t="n"/>
      <c r="B107" s="96" t="inlineStr">
        <is>
          <t>3</t>
        </is>
      </c>
      <c r="C107" s="97" t="inlineStr">
        <is>
          <t>в т.ч. ОТм</t>
        </is>
      </c>
      <c r="D107" s="271" t="n"/>
      <c r="E107" s="272" t="n"/>
      <c r="F107" s="98" t="n"/>
      <c r="G107" s="98" t="n"/>
      <c r="H107" s="98" t="n"/>
      <c r="I107" s="99" t="n"/>
      <c r="J107" s="100" t="n">
        <v>28.62</v>
      </c>
      <c r="K107" s="273" t="n">
        <v>1.2</v>
      </c>
      <c r="L107" s="100" t="n">
        <v>39.15</v>
      </c>
      <c r="M107" s="100" t="n">
        <v>71.26000000000001</v>
      </c>
      <c r="N107" s="102" t="n">
        <v>2789.83</v>
      </c>
    </row>
    <row r="108" ht="19.35" customHeight="1">
      <c r="A108" s="95" t="n"/>
      <c r="B108" s="103" t="n"/>
      <c r="C108" s="97" t="inlineStr">
        <is>
          <t>ЗТ</t>
        </is>
      </c>
      <c r="D108" s="271" t="n"/>
      <c r="E108" s="272" t="n"/>
      <c r="F108" s="104" t="inlineStr">
        <is>
          <t>чел.-ч</t>
        </is>
      </c>
      <c r="G108" s="100" t="n">
        <v>3.71</v>
      </c>
      <c r="H108" s="273" t="n">
        <v>1.2</v>
      </c>
      <c r="I108" s="275" t="n">
        <v>5.07528</v>
      </c>
      <c r="J108" s="99" t="n"/>
      <c r="K108" s="99" t="n"/>
      <c r="L108" s="99" t="n"/>
      <c r="M108" s="99" t="n"/>
      <c r="N108" s="99" t="n"/>
    </row>
    <row r="109" ht="19.35" customHeight="1">
      <c r="A109" s="95" t="n"/>
      <c r="B109" s="103" t="n"/>
      <c r="C109" s="97" t="inlineStr">
        <is>
          <t>ЗТм</t>
        </is>
      </c>
      <c r="D109" s="271" t="n"/>
      <c r="E109" s="272" t="n"/>
      <c r="F109" s="104" t="inlineStr">
        <is>
          <t>чел.-ч</t>
        </is>
      </c>
      <c r="G109" s="100" t="n">
        <v>2.12</v>
      </c>
      <c r="H109" s="273" t="n">
        <v>1.2</v>
      </c>
      <c r="I109" s="275" t="n">
        <v>2.90016</v>
      </c>
      <c r="J109" s="99" t="n"/>
      <c r="K109" s="99" t="n"/>
      <c r="L109" s="99" t="n"/>
      <c r="M109" s="99" t="n"/>
      <c r="N109" s="99" t="n"/>
    </row>
    <row r="110" ht="19.35" customHeight="1">
      <c r="A110" s="95" t="n"/>
      <c r="B110" s="103" t="n"/>
      <c r="C110" s="97" t="inlineStr">
        <is>
          <t>Итого по расценке</t>
        </is>
      </c>
      <c r="D110" s="271" t="n"/>
      <c r="E110" s="272" t="n"/>
      <c r="F110" s="98" t="n"/>
      <c r="G110" s="106" t="n"/>
      <c r="H110" s="106" t="n"/>
      <c r="I110" s="99" t="n"/>
      <c r="J110" s="100" t="n">
        <v>192.6</v>
      </c>
      <c r="K110" s="99" t="n"/>
      <c r="L110" s="100" t="n">
        <v>263.48</v>
      </c>
      <c r="M110" s="99" t="n"/>
      <c r="N110" s="107" t="n"/>
    </row>
    <row r="111" ht="19.35" customHeight="1">
      <c r="A111" s="95" t="n"/>
      <c r="B111" s="108" t="n"/>
      <c r="C111" s="97" t="inlineStr">
        <is>
          <t>ФОТ</t>
        </is>
      </c>
      <c r="D111" s="271" t="n"/>
      <c r="E111" s="272" t="n"/>
      <c r="F111" s="98" t="n"/>
      <c r="G111" s="106" t="n"/>
      <c r="H111" s="106" t="n"/>
      <c r="I111" s="99" t="n"/>
      <c r="J111" s="99" t="n"/>
      <c r="K111" s="99" t="n"/>
      <c r="L111" s="100" t="n">
        <v>78.73999999999999</v>
      </c>
      <c r="M111" s="99" t="n"/>
      <c r="N111" s="102" t="n">
        <v>5611.01</v>
      </c>
    </row>
    <row r="112" ht="42" customHeight="1">
      <c r="A112" s="95" t="n"/>
      <c r="B112" s="109" t="inlineStr">
        <is>
          <t>Пр/812-001.4-1</t>
        </is>
      </c>
      <c r="C112" s="97" t="inlineStr">
        <is>
          <t>НР Земляные работы по другим видам работ (подготовительным, сопутствующим, укрепительным)</t>
        </is>
      </c>
      <c r="D112" s="271" t="n"/>
      <c r="E112" s="272" t="n"/>
      <c r="F112" s="104" t="inlineStr">
        <is>
          <t>%</t>
        </is>
      </c>
      <c r="G112" s="110" t="n">
        <v>89</v>
      </c>
      <c r="H112" s="111" t="n"/>
      <c r="I112" s="110" t="n">
        <v>89</v>
      </c>
      <c r="J112" s="99" t="n"/>
      <c r="K112" s="99" t="n"/>
      <c r="L112" s="100" t="n">
        <v>70.08</v>
      </c>
      <c r="M112" s="99" t="n"/>
      <c r="N112" s="112" t="n">
        <v>4993.8</v>
      </c>
    </row>
    <row r="113" ht="42" customHeight="1">
      <c r="A113" s="95" t="n"/>
      <c r="B113" s="109" t="inlineStr">
        <is>
          <t>Пр/774-001.4</t>
        </is>
      </c>
      <c r="C113" s="97" t="inlineStr">
        <is>
          <t>СП Земляные работы по другим видам работ (подготовительным, сопутствующим, укрепительным)</t>
        </is>
      </c>
      <c r="D113" s="271" t="n"/>
      <c r="E113" s="272" t="n"/>
      <c r="F113" s="104" t="inlineStr">
        <is>
          <t>%</t>
        </is>
      </c>
      <c r="G113" s="110" t="n">
        <v>41</v>
      </c>
      <c r="H113" s="111" t="n"/>
      <c r="I113" s="110" t="n">
        <v>41</v>
      </c>
      <c r="J113" s="99" t="n"/>
      <c r="K113" s="99" t="n"/>
      <c r="L113" s="100" t="n">
        <v>32.28</v>
      </c>
      <c r="M113" s="99" t="n"/>
      <c r="N113" s="102" t="n">
        <v>2300.51</v>
      </c>
    </row>
    <row r="114" ht="19.35" customHeight="1">
      <c r="A114" s="95" t="n"/>
      <c r="B114" s="108" t="n"/>
      <c r="C114" s="87" t="inlineStr">
        <is>
          <t>Всего по позиции</t>
        </is>
      </c>
      <c r="D114" s="271" t="n"/>
      <c r="E114" s="272" t="n"/>
      <c r="F114" s="99" t="n"/>
      <c r="G114" s="106" t="n"/>
      <c r="H114" s="106" t="n"/>
      <c r="I114" s="113" t="n"/>
      <c r="J114" s="113" t="n"/>
      <c r="K114" s="113" t="n"/>
      <c r="L114" s="115" t="n">
        <v>365.84</v>
      </c>
      <c r="M114" s="113" t="n"/>
      <c r="N114" s="93" t="n"/>
    </row>
    <row r="115" ht="68.65000000000001" customHeight="1">
      <c r="A115" s="87" t="inlineStr">
        <is>
          <t>9</t>
        </is>
      </c>
      <c r="B115" s="90" t="inlineStr">
        <is>
          <t>ФЕР01-02-100-02</t>
        </is>
      </c>
      <c r="C115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271" t="n"/>
      <c r="E115" s="272" t="n"/>
      <c r="F115" s="92" t="inlineStr">
        <is>
          <t>100 шт</t>
        </is>
      </c>
      <c r="G115" s="93" t="n">
        <v>0.5600000000000001</v>
      </c>
      <c r="H115" s="94" t="n">
        <v>1</v>
      </c>
      <c r="I115" s="115" t="n">
        <v>0.5600000000000001</v>
      </c>
      <c r="J115" s="93" t="n"/>
      <c r="K115" s="93" t="n"/>
      <c r="L115" s="93" t="n"/>
      <c r="M115" s="93" t="n"/>
      <c r="N115" s="93" t="n"/>
    </row>
    <row r="116" ht="19.35" customHeight="1">
      <c r="A116" s="95" t="n"/>
      <c r="B116" s="96" t="inlineStr">
        <is>
          <t>1</t>
        </is>
      </c>
      <c r="C116" s="97" t="inlineStr">
        <is>
          <t>ОТ</t>
        </is>
      </c>
      <c r="D116" s="271" t="n"/>
      <c r="E116" s="272" t="n"/>
      <c r="F116" s="98" t="n"/>
      <c r="G116" s="98" t="n"/>
      <c r="H116" s="98" t="n"/>
      <c r="I116" s="99" t="n"/>
      <c r="J116" s="100" t="n">
        <v>201.24</v>
      </c>
      <c r="K116" s="273" t="n">
        <v>1.2</v>
      </c>
      <c r="L116" s="100" t="n">
        <v>135.23</v>
      </c>
      <c r="M116" s="100" t="n">
        <v>71.26000000000001</v>
      </c>
      <c r="N116" s="102" t="n">
        <v>9636.49</v>
      </c>
    </row>
    <row r="117" ht="19.35" customHeight="1">
      <c r="A117" s="95" t="n"/>
      <c r="B117" s="96" t="inlineStr">
        <is>
          <t>2</t>
        </is>
      </c>
      <c r="C117" s="97" t="inlineStr">
        <is>
          <t>ЭМ</t>
        </is>
      </c>
      <c r="D117" s="271" t="n"/>
      <c r="E117" s="272" t="n"/>
      <c r="F117" s="98" t="n"/>
      <c r="G117" s="98" t="n"/>
      <c r="H117" s="98" t="n"/>
      <c r="I117" s="99" t="n"/>
      <c r="J117" s="102" t="n">
        <v>1142.56</v>
      </c>
      <c r="K117" s="273" t="n">
        <v>1.2</v>
      </c>
      <c r="L117" s="100" t="n">
        <v>767.8</v>
      </c>
      <c r="M117" s="99" t="n"/>
      <c r="N117" s="99" t="n"/>
    </row>
    <row r="118" ht="19.35" customHeight="1">
      <c r="A118" s="95" t="n"/>
      <c r="B118" s="96" t="inlineStr">
        <is>
          <t>3</t>
        </is>
      </c>
      <c r="C118" s="97" t="inlineStr">
        <is>
          <t>в т.ч. ОТм</t>
        </is>
      </c>
      <c r="D118" s="271" t="n"/>
      <c r="E118" s="272" t="n"/>
      <c r="F118" s="98" t="n"/>
      <c r="G118" s="98" t="n"/>
      <c r="H118" s="98" t="n"/>
      <c r="I118" s="99" t="n"/>
      <c r="J118" s="100" t="n">
        <v>199.8</v>
      </c>
      <c r="K118" s="273" t="n">
        <v>1.2</v>
      </c>
      <c r="L118" s="100" t="n">
        <v>134.27</v>
      </c>
      <c r="M118" s="100" t="n">
        <v>71.26000000000001</v>
      </c>
      <c r="N118" s="102" t="n">
        <v>9568.08</v>
      </c>
    </row>
    <row r="119" ht="19.35" customHeight="1">
      <c r="A119" s="95" t="n"/>
      <c r="B119" s="103" t="n"/>
      <c r="C119" s="97" t="inlineStr">
        <is>
          <t>ЗТ</t>
        </is>
      </c>
      <c r="D119" s="271" t="n"/>
      <c r="E119" s="272" t="n"/>
      <c r="F119" s="104" t="inlineStr">
        <is>
          <t>чел.-ч</t>
        </is>
      </c>
      <c r="G119" s="276" t="n">
        <v>25.8</v>
      </c>
      <c r="H119" s="273" t="n">
        <v>1.2</v>
      </c>
      <c r="I119" s="277" t="n">
        <v>17.3376</v>
      </c>
      <c r="J119" s="99" t="n"/>
      <c r="K119" s="99" t="n"/>
      <c r="L119" s="99" t="n"/>
      <c r="M119" s="99" t="n"/>
      <c r="N119" s="99" t="n"/>
    </row>
    <row r="120" ht="19.35" customHeight="1">
      <c r="A120" s="95" t="n"/>
      <c r="B120" s="103" t="n"/>
      <c r="C120" s="97" t="inlineStr">
        <is>
          <t>ЗТм</t>
        </is>
      </c>
      <c r="D120" s="271" t="n"/>
      <c r="E120" s="272" t="n"/>
      <c r="F120" s="104" t="inlineStr">
        <is>
          <t>чел.-ч</t>
        </is>
      </c>
      <c r="G120" s="276" t="n">
        <v>14.8</v>
      </c>
      <c r="H120" s="273" t="n">
        <v>1.2</v>
      </c>
      <c r="I120" s="277" t="n">
        <v>9.945600000000001</v>
      </c>
      <c r="J120" s="99" t="n"/>
      <c r="K120" s="99" t="n"/>
      <c r="L120" s="99" t="n"/>
      <c r="M120" s="99" t="n"/>
      <c r="N120" s="99" t="n"/>
    </row>
    <row r="121" ht="19.35" customHeight="1">
      <c r="A121" s="95" t="n"/>
      <c r="B121" s="103" t="n"/>
      <c r="C121" s="97" t="inlineStr">
        <is>
          <t>Итого по расценке</t>
        </is>
      </c>
      <c r="D121" s="271" t="n"/>
      <c r="E121" s="272" t="n"/>
      <c r="F121" s="98" t="n"/>
      <c r="G121" s="106" t="n"/>
      <c r="H121" s="106" t="n"/>
      <c r="I121" s="99" t="n"/>
      <c r="J121" s="102" t="n">
        <v>1343.8</v>
      </c>
      <c r="K121" s="99" t="n"/>
      <c r="L121" s="100" t="n">
        <v>903.03</v>
      </c>
      <c r="M121" s="99" t="n"/>
      <c r="N121" s="107" t="n"/>
    </row>
    <row r="122" ht="19.35" customHeight="1">
      <c r="A122" s="95" t="n"/>
      <c r="B122" s="108" t="n"/>
      <c r="C122" s="97" t="inlineStr">
        <is>
          <t>ФОТ</t>
        </is>
      </c>
      <c r="D122" s="271" t="n"/>
      <c r="E122" s="272" t="n"/>
      <c r="F122" s="98" t="n"/>
      <c r="G122" s="106" t="n"/>
      <c r="H122" s="106" t="n"/>
      <c r="I122" s="99" t="n"/>
      <c r="J122" s="99" t="n"/>
      <c r="K122" s="99" t="n"/>
      <c r="L122" s="100" t="n">
        <v>269.5</v>
      </c>
      <c r="M122" s="99" t="n"/>
      <c r="N122" s="102" t="n">
        <v>19204.57</v>
      </c>
    </row>
    <row r="123" ht="42" customHeight="1">
      <c r="A123" s="95" t="n"/>
      <c r="B123" s="109" t="inlineStr">
        <is>
          <t>Пр/812-001.4-1</t>
        </is>
      </c>
      <c r="C123" s="97" t="inlineStr">
        <is>
          <t>НР Земляные работы по другим видам работ (подготовительным, сопутствующим, укрепительным)</t>
        </is>
      </c>
      <c r="D123" s="271" t="n"/>
      <c r="E123" s="272" t="n"/>
      <c r="F123" s="104" t="inlineStr">
        <is>
          <t>%</t>
        </is>
      </c>
      <c r="G123" s="110" t="n">
        <v>89</v>
      </c>
      <c r="H123" s="111" t="n"/>
      <c r="I123" s="110" t="n">
        <v>89</v>
      </c>
      <c r="J123" s="99" t="n"/>
      <c r="K123" s="99" t="n"/>
      <c r="L123" s="100" t="n">
        <v>239.86</v>
      </c>
      <c r="M123" s="99" t="n"/>
      <c r="N123" s="112" t="n">
        <v>17092.07</v>
      </c>
    </row>
    <row r="124" ht="42" customHeight="1">
      <c r="A124" s="95" t="n"/>
      <c r="B124" s="109" t="inlineStr">
        <is>
          <t>Пр/774-001.4</t>
        </is>
      </c>
      <c r="C124" s="97" t="inlineStr">
        <is>
          <t>СП Земляные работы по другим видам работ (подготовительным, сопутствующим, укрепительным)</t>
        </is>
      </c>
      <c r="D124" s="271" t="n"/>
      <c r="E124" s="272" t="n"/>
      <c r="F124" s="104" t="inlineStr">
        <is>
          <t>%</t>
        </is>
      </c>
      <c r="G124" s="110" t="n">
        <v>41</v>
      </c>
      <c r="H124" s="111" t="n"/>
      <c r="I124" s="110" t="n">
        <v>41</v>
      </c>
      <c r="J124" s="99" t="n"/>
      <c r="K124" s="99" t="n"/>
      <c r="L124" s="100" t="n">
        <v>110.5</v>
      </c>
      <c r="M124" s="99" t="n"/>
      <c r="N124" s="102" t="n">
        <v>7873.87</v>
      </c>
    </row>
    <row r="125" ht="19.35" customHeight="1">
      <c r="A125" s="95" t="n"/>
      <c r="B125" s="108" t="n"/>
      <c r="C125" s="87" t="inlineStr">
        <is>
          <t>Всего по позиции</t>
        </is>
      </c>
      <c r="D125" s="271" t="n"/>
      <c r="E125" s="272" t="n"/>
      <c r="F125" s="99" t="n"/>
      <c r="G125" s="106" t="n"/>
      <c r="H125" s="106" t="n"/>
      <c r="I125" s="113" t="n"/>
      <c r="J125" s="113" t="n"/>
      <c r="K125" s="113" t="n"/>
      <c r="L125" s="114" t="n">
        <v>1253.39</v>
      </c>
      <c r="M125" s="113" t="n"/>
      <c r="N125" s="93" t="n"/>
    </row>
    <row r="126" ht="55.35" customHeight="1">
      <c r="A126" s="87" t="inlineStr">
        <is>
          <t>10</t>
        </is>
      </c>
      <c r="B126" s="90" t="inlineStr">
        <is>
          <t>ФЕР01-02-100-08</t>
        </is>
      </c>
      <c r="C126" s="91" t="inlineStr">
        <is>
          <t>При трелевке на каждые последующие 100 м добавлять: к расценке 01-02-100-02</t>
        </is>
      </c>
      <c r="D126" s="271" t="n"/>
      <c r="E126" s="272" t="n"/>
      <c r="F126" s="92" t="inlineStr">
        <is>
          <t>100 шт</t>
        </is>
      </c>
      <c r="G126" s="93" t="n">
        <v>0.5600000000000001</v>
      </c>
      <c r="H126" s="94" t="n">
        <v>1</v>
      </c>
      <c r="I126" s="115" t="n">
        <v>0.5600000000000001</v>
      </c>
      <c r="J126" s="93" t="n"/>
      <c r="K126" s="93" t="n"/>
      <c r="L126" s="93" t="n"/>
      <c r="M126" s="93" t="n"/>
      <c r="N126" s="93" t="n"/>
    </row>
    <row r="127" ht="19.35" customHeight="1">
      <c r="A127" s="95" t="n"/>
      <c r="B127" s="96" t="inlineStr">
        <is>
          <t>1</t>
        </is>
      </c>
      <c r="C127" s="97" t="inlineStr">
        <is>
          <t>ОТ</t>
        </is>
      </c>
      <c r="D127" s="271" t="n"/>
      <c r="E127" s="272" t="n"/>
      <c r="F127" s="98" t="n"/>
      <c r="G127" s="98" t="n"/>
      <c r="H127" s="98" t="n"/>
      <c r="I127" s="99" t="n"/>
      <c r="J127" s="100" t="n">
        <v>58.34</v>
      </c>
      <c r="K127" s="273" t="n">
        <v>1.2</v>
      </c>
      <c r="L127" s="100" t="n">
        <v>39.2</v>
      </c>
      <c r="M127" s="100" t="n">
        <v>71.26000000000001</v>
      </c>
      <c r="N127" s="102" t="n">
        <v>2793.39</v>
      </c>
    </row>
    <row r="128" ht="19.35" customHeight="1">
      <c r="A128" s="95" t="n"/>
      <c r="B128" s="96" t="inlineStr">
        <is>
          <t>2</t>
        </is>
      </c>
      <c r="C128" s="97" t="inlineStr">
        <is>
          <t>ЭМ</t>
        </is>
      </c>
      <c r="D128" s="271" t="n"/>
      <c r="E128" s="272" t="n"/>
      <c r="F128" s="98" t="n"/>
      <c r="G128" s="98" t="n"/>
      <c r="H128" s="98" t="n"/>
      <c r="I128" s="99" t="n"/>
      <c r="J128" s="100" t="n">
        <v>330.42</v>
      </c>
      <c r="K128" s="273" t="n">
        <v>1.2</v>
      </c>
      <c r="L128" s="100" t="n">
        <v>222.04</v>
      </c>
      <c r="M128" s="99" t="n"/>
      <c r="N128" s="99" t="n"/>
    </row>
    <row r="129" ht="19.35" customHeight="1">
      <c r="A129" s="95" t="n"/>
      <c r="B129" s="96" t="inlineStr">
        <is>
          <t>3</t>
        </is>
      </c>
      <c r="C129" s="97" t="inlineStr">
        <is>
          <t>в т.ч. ОТм</t>
        </is>
      </c>
      <c r="D129" s="271" t="n"/>
      <c r="E129" s="272" t="n"/>
      <c r="F129" s="98" t="n"/>
      <c r="G129" s="98" t="n"/>
      <c r="H129" s="98" t="n"/>
      <c r="I129" s="99" t="n"/>
      <c r="J129" s="100" t="n">
        <v>57.78</v>
      </c>
      <c r="K129" s="273" t="n">
        <v>1.2</v>
      </c>
      <c r="L129" s="100" t="n">
        <v>38.83</v>
      </c>
      <c r="M129" s="100" t="n">
        <v>71.26000000000001</v>
      </c>
      <c r="N129" s="102" t="n">
        <v>2767.03</v>
      </c>
    </row>
    <row r="130" ht="19.35" customHeight="1">
      <c r="A130" s="95" t="n"/>
      <c r="B130" s="103" t="n"/>
      <c r="C130" s="97" t="inlineStr">
        <is>
          <t>ЗТ</t>
        </is>
      </c>
      <c r="D130" s="271" t="n"/>
      <c r="E130" s="272" t="n"/>
      <c r="F130" s="104" t="inlineStr">
        <is>
          <t>чел.-ч</t>
        </is>
      </c>
      <c r="G130" s="100" t="n">
        <v>7.48</v>
      </c>
      <c r="H130" s="273" t="n">
        <v>1.2</v>
      </c>
      <c r="I130" s="275" t="n">
        <v>5.02656</v>
      </c>
      <c r="J130" s="99" t="n"/>
      <c r="K130" s="99" t="n"/>
      <c r="L130" s="99" t="n"/>
      <c r="M130" s="99" t="n"/>
      <c r="N130" s="99" t="n"/>
    </row>
    <row r="131" ht="19.35" customHeight="1">
      <c r="A131" s="95" t="n"/>
      <c r="B131" s="103" t="n"/>
      <c r="C131" s="97" t="inlineStr">
        <is>
          <t>ЗТм</t>
        </is>
      </c>
      <c r="D131" s="271" t="n"/>
      <c r="E131" s="272" t="n"/>
      <c r="F131" s="104" t="inlineStr">
        <is>
          <t>чел.-ч</t>
        </is>
      </c>
      <c r="G131" s="100" t="n">
        <v>4.28</v>
      </c>
      <c r="H131" s="273" t="n">
        <v>1.2</v>
      </c>
      <c r="I131" s="275" t="n">
        <v>2.87616</v>
      </c>
      <c r="J131" s="99" t="n"/>
      <c r="K131" s="99" t="n"/>
      <c r="L131" s="99" t="n"/>
      <c r="M131" s="99" t="n"/>
      <c r="N131" s="99" t="n"/>
    </row>
    <row r="132" ht="19.35" customHeight="1">
      <c r="A132" s="95" t="n"/>
      <c r="B132" s="103" t="n"/>
      <c r="C132" s="97" t="inlineStr">
        <is>
          <t>Итого по расценке</t>
        </is>
      </c>
      <c r="D132" s="271" t="n"/>
      <c r="E132" s="272" t="n"/>
      <c r="F132" s="98" t="n"/>
      <c r="G132" s="106" t="n"/>
      <c r="H132" s="106" t="n"/>
      <c r="I132" s="99" t="n"/>
      <c r="J132" s="100" t="n">
        <v>388.76</v>
      </c>
      <c r="K132" s="99" t="n"/>
      <c r="L132" s="100" t="n">
        <v>261.24</v>
      </c>
      <c r="M132" s="99" t="n"/>
      <c r="N132" s="107" t="n"/>
    </row>
    <row r="133" ht="19.35" customHeight="1">
      <c r="A133" s="95" t="n"/>
      <c r="B133" s="108" t="n"/>
      <c r="C133" s="97" t="inlineStr">
        <is>
          <t>ФОТ</t>
        </is>
      </c>
      <c r="D133" s="271" t="n"/>
      <c r="E133" s="272" t="n"/>
      <c r="F133" s="98" t="n"/>
      <c r="G133" s="106" t="n"/>
      <c r="H133" s="106" t="n"/>
      <c r="I133" s="99" t="n"/>
      <c r="J133" s="99" t="n"/>
      <c r="K133" s="99" t="n"/>
      <c r="L133" s="100" t="n">
        <v>78.03</v>
      </c>
      <c r="M133" s="99" t="n"/>
      <c r="N133" s="102" t="n">
        <v>5560.42</v>
      </c>
    </row>
    <row r="134" ht="42" customHeight="1">
      <c r="A134" s="95" t="n"/>
      <c r="B134" s="109" t="inlineStr">
        <is>
          <t>Пр/812-001.4-1</t>
        </is>
      </c>
      <c r="C134" s="97" t="inlineStr">
        <is>
          <t>НР Земляные работы по другим видам работ (подготовительным, сопутствующим, укрепительным)</t>
        </is>
      </c>
      <c r="D134" s="271" t="n"/>
      <c r="E134" s="272" t="n"/>
      <c r="F134" s="104" t="inlineStr">
        <is>
          <t>%</t>
        </is>
      </c>
      <c r="G134" s="110" t="n">
        <v>89</v>
      </c>
      <c r="H134" s="111" t="n"/>
      <c r="I134" s="110" t="n">
        <v>89</v>
      </c>
      <c r="J134" s="99" t="n"/>
      <c r="K134" s="99" t="n"/>
      <c r="L134" s="100" t="n">
        <v>69.45</v>
      </c>
      <c r="M134" s="99" t="n"/>
      <c r="N134" s="112" t="n">
        <v>4948.77</v>
      </c>
    </row>
    <row r="135" ht="42" customHeight="1">
      <c r="A135" s="95" t="n"/>
      <c r="B135" s="109" t="inlineStr">
        <is>
          <t>Пр/774-001.4</t>
        </is>
      </c>
      <c r="C135" s="97" t="inlineStr">
        <is>
          <t>СП Земляные работы по другим видам работ (подготовительным, сопутствующим, укрепительным)</t>
        </is>
      </c>
      <c r="D135" s="271" t="n"/>
      <c r="E135" s="272" t="n"/>
      <c r="F135" s="104" t="inlineStr">
        <is>
          <t>%</t>
        </is>
      </c>
      <c r="G135" s="110" t="n">
        <v>41</v>
      </c>
      <c r="H135" s="111" t="n"/>
      <c r="I135" s="110" t="n">
        <v>41</v>
      </c>
      <c r="J135" s="99" t="n"/>
      <c r="K135" s="99" t="n"/>
      <c r="L135" s="100" t="n">
        <v>31.99</v>
      </c>
      <c r="M135" s="99" t="n"/>
      <c r="N135" s="102" t="n">
        <v>2279.77</v>
      </c>
    </row>
    <row r="136" ht="19.35" customHeight="1">
      <c r="A136" s="95" t="n"/>
      <c r="B136" s="108" t="n"/>
      <c r="C136" s="87" t="inlineStr">
        <is>
          <t>Всего по позиции</t>
        </is>
      </c>
      <c r="D136" s="271" t="n"/>
      <c r="E136" s="272" t="n"/>
      <c r="F136" s="99" t="n"/>
      <c r="G136" s="106" t="n"/>
      <c r="H136" s="106" t="n"/>
      <c r="I136" s="113" t="n"/>
      <c r="J136" s="113" t="n"/>
      <c r="K136" s="113" t="n"/>
      <c r="L136" s="115" t="n">
        <v>362.68</v>
      </c>
      <c r="M136" s="113" t="n"/>
      <c r="N136" s="93" t="n"/>
    </row>
    <row r="137" ht="68.65000000000001" customHeight="1">
      <c r="A137" s="87" t="inlineStr">
        <is>
          <t>11</t>
        </is>
      </c>
      <c r="B137" s="90" t="inlineStr">
        <is>
          <t>ФЕР01-02-100-03</t>
        </is>
      </c>
      <c r="C137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271" t="n"/>
      <c r="E137" s="272" t="n"/>
      <c r="F137" s="92" t="inlineStr">
        <is>
          <t>100 шт</t>
        </is>
      </c>
      <c r="G137" s="93" t="n">
        <v>0.14</v>
      </c>
      <c r="H137" s="94" t="n">
        <v>1</v>
      </c>
      <c r="I137" s="115" t="n">
        <v>0.14</v>
      </c>
      <c r="J137" s="93" t="n"/>
      <c r="K137" s="93" t="n"/>
      <c r="L137" s="93" t="n"/>
      <c r="M137" s="93" t="n"/>
      <c r="N137" s="93" t="n"/>
    </row>
    <row r="138" ht="19.35" customHeight="1">
      <c r="A138" s="95" t="n"/>
      <c r="B138" s="96" t="inlineStr">
        <is>
          <t>1</t>
        </is>
      </c>
      <c r="C138" s="97" t="inlineStr">
        <is>
          <t>ОТ</t>
        </is>
      </c>
      <c r="D138" s="271" t="n"/>
      <c r="E138" s="272" t="n"/>
      <c r="F138" s="98" t="n"/>
      <c r="G138" s="98" t="n"/>
      <c r="H138" s="98" t="n"/>
      <c r="I138" s="99" t="n"/>
      <c r="J138" s="100" t="n">
        <v>326.82</v>
      </c>
      <c r="K138" s="273" t="n">
        <v>1.2</v>
      </c>
      <c r="L138" s="100" t="n">
        <v>54.91</v>
      </c>
      <c r="M138" s="100" t="n">
        <v>71.26000000000001</v>
      </c>
      <c r="N138" s="102" t="n">
        <v>3912.89</v>
      </c>
    </row>
    <row r="139" ht="19.35" customHeight="1">
      <c r="A139" s="95" t="n"/>
      <c r="B139" s="96" t="inlineStr">
        <is>
          <t>2</t>
        </is>
      </c>
      <c r="C139" s="97" t="inlineStr">
        <is>
          <t>ЭМ</t>
        </is>
      </c>
      <c r="D139" s="271" t="n"/>
      <c r="E139" s="272" t="n"/>
      <c r="F139" s="98" t="n"/>
      <c r="G139" s="98" t="n"/>
      <c r="H139" s="98" t="n"/>
      <c r="I139" s="99" t="n"/>
      <c r="J139" s="102" t="n">
        <v>1852.8</v>
      </c>
      <c r="K139" s="273" t="n">
        <v>1.2</v>
      </c>
      <c r="L139" s="100" t="n">
        <v>311.27</v>
      </c>
      <c r="M139" s="99" t="n"/>
      <c r="N139" s="99" t="n"/>
    </row>
    <row r="140" ht="19.35" customHeight="1">
      <c r="A140" s="95" t="n"/>
      <c r="B140" s="96" t="inlineStr">
        <is>
          <t>3</t>
        </is>
      </c>
      <c r="C140" s="97" t="inlineStr">
        <is>
          <t>в т.ч. ОТм</t>
        </is>
      </c>
      <c r="D140" s="271" t="n"/>
      <c r="E140" s="272" t="n"/>
      <c r="F140" s="98" t="n"/>
      <c r="G140" s="98" t="n"/>
      <c r="H140" s="98" t="n"/>
      <c r="I140" s="99" t="n"/>
      <c r="J140" s="100" t="n">
        <v>324</v>
      </c>
      <c r="K140" s="273" t="n">
        <v>1.2</v>
      </c>
      <c r="L140" s="100" t="n">
        <v>54.43</v>
      </c>
      <c r="M140" s="100" t="n">
        <v>71.26000000000001</v>
      </c>
      <c r="N140" s="102" t="n">
        <v>3878.68</v>
      </c>
    </row>
    <row r="141" ht="19.35" customHeight="1">
      <c r="A141" s="95" t="n"/>
      <c r="B141" s="103" t="n"/>
      <c r="C141" s="97" t="inlineStr">
        <is>
          <t>ЗТ</t>
        </is>
      </c>
      <c r="D141" s="271" t="n"/>
      <c r="E141" s="272" t="n"/>
      <c r="F141" s="104" t="inlineStr">
        <is>
          <t>чел.-ч</t>
        </is>
      </c>
      <c r="G141" s="276" t="n">
        <v>41.9</v>
      </c>
      <c r="H141" s="273" t="n">
        <v>1.2</v>
      </c>
      <c r="I141" s="277" t="n">
        <v>7.0392</v>
      </c>
      <c r="J141" s="99" t="n"/>
      <c r="K141" s="99" t="n"/>
      <c r="L141" s="99" t="n"/>
      <c r="M141" s="99" t="n"/>
      <c r="N141" s="99" t="n"/>
    </row>
    <row r="142" ht="19.35" customHeight="1">
      <c r="A142" s="95" t="n"/>
      <c r="B142" s="103" t="n"/>
      <c r="C142" s="97" t="inlineStr">
        <is>
          <t>ЗТм</t>
        </is>
      </c>
      <c r="D142" s="271" t="n"/>
      <c r="E142" s="272" t="n"/>
      <c r="F142" s="104" t="inlineStr">
        <is>
          <t>чел.-ч</t>
        </is>
      </c>
      <c r="G142" s="119" t="n">
        <v>24</v>
      </c>
      <c r="H142" s="273" t="n">
        <v>1.2</v>
      </c>
      <c r="I142" s="278" t="n">
        <v>4.032</v>
      </c>
      <c r="J142" s="99" t="n"/>
      <c r="K142" s="99" t="n"/>
      <c r="L142" s="99" t="n"/>
      <c r="M142" s="99" t="n"/>
      <c r="N142" s="99" t="n"/>
    </row>
    <row r="143" ht="19.35" customHeight="1">
      <c r="A143" s="95" t="n"/>
      <c r="B143" s="103" t="n"/>
      <c r="C143" s="97" t="inlineStr">
        <is>
          <t>Итого по расценке</t>
        </is>
      </c>
      <c r="D143" s="271" t="n"/>
      <c r="E143" s="272" t="n"/>
      <c r="F143" s="98" t="n"/>
      <c r="G143" s="106" t="n"/>
      <c r="H143" s="106" t="n"/>
      <c r="I143" s="99" t="n"/>
      <c r="J143" s="102" t="n">
        <v>2179.62</v>
      </c>
      <c r="K143" s="99" t="n"/>
      <c r="L143" s="100" t="n">
        <v>366.18</v>
      </c>
      <c r="M143" s="99" t="n"/>
      <c r="N143" s="107" t="n"/>
    </row>
    <row r="144" ht="19.35" customHeight="1">
      <c r="A144" s="95" t="n"/>
      <c r="B144" s="108" t="n"/>
      <c r="C144" s="97" t="inlineStr">
        <is>
          <t>ФОТ</t>
        </is>
      </c>
      <c r="D144" s="271" t="n"/>
      <c r="E144" s="272" t="n"/>
      <c r="F144" s="98" t="n"/>
      <c r="G144" s="106" t="n"/>
      <c r="H144" s="106" t="n"/>
      <c r="I144" s="99" t="n"/>
      <c r="J144" s="99" t="n"/>
      <c r="K144" s="99" t="n"/>
      <c r="L144" s="100" t="n">
        <v>109.34</v>
      </c>
      <c r="M144" s="99" t="n"/>
      <c r="N144" s="102" t="n">
        <v>7791.57</v>
      </c>
    </row>
    <row r="145" ht="42" customHeight="1">
      <c r="A145" s="95" t="n"/>
      <c r="B145" s="109" t="inlineStr">
        <is>
          <t>Пр/812-001.4-1</t>
        </is>
      </c>
      <c r="C145" s="97" t="inlineStr">
        <is>
          <t>НР Земляные работы по другим видам работ (подготовительным, сопутствующим, укрепительным)</t>
        </is>
      </c>
      <c r="D145" s="271" t="n"/>
      <c r="E145" s="272" t="n"/>
      <c r="F145" s="104" t="inlineStr">
        <is>
          <t>%</t>
        </is>
      </c>
      <c r="G145" s="110" t="n">
        <v>89</v>
      </c>
      <c r="H145" s="111" t="n"/>
      <c r="I145" s="110" t="n">
        <v>89</v>
      </c>
      <c r="J145" s="99" t="n"/>
      <c r="K145" s="99" t="n"/>
      <c r="L145" s="100" t="n">
        <v>97.31</v>
      </c>
      <c r="M145" s="99" t="n"/>
      <c r="N145" s="112" t="n">
        <v>6934.5</v>
      </c>
    </row>
    <row r="146" ht="42" customHeight="1">
      <c r="A146" s="95" t="n"/>
      <c r="B146" s="109" t="inlineStr">
        <is>
          <t>Пр/774-001.4</t>
        </is>
      </c>
      <c r="C146" s="97" t="inlineStr">
        <is>
          <t>СП Земляные работы по другим видам работ (подготовительным, сопутствующим, укрепительным)</t>
        </is>
      </c>
      <c r="D146" s="271" t="n"/>
      <c r="E146" s="272" t="n"/>
      <c r="F146" s="104" t="inlineStr">
        <is>
          <t>%</t>
        </is>
      </c>
      <c r="G146" s="110" t="n">
        <v>41</v>
      </c>
      <c r="H146" s="111" t="n"/>
      <c r="I146" s="110" t="n">
        <v>41</v>
      </c>
      <c r="J146" s="99" t="n"/>
      <c r="K146" s="99" t="n"/>
      <c r="L146" s="100" t="n">
        <v>44.83</v>
      </c>
      <c r="M146" s="99" t="n"/>
      <c r="N146" s="102" t="n">
        <v>3194.54</v>
      </c>
    </row>
    <row r="147" ht="19.35" customHeight="1">
      <c r="A147" s="95" t="n"/>
      <c r="B147" s="108" t="n"/>
      <c r="C147" s="87" t="inlineStr">
        <is>
          <t>Всего по позиции</t>
        </is>
      </c>
      <c r="D147" s="271" t="n"/>
      <c r="E147" s="272" t="n"/>
      <c r="F147" s="99" t="n"/>
      <c r="G147" s="106" t="n"/>
      <c r="H147" s="106" t="n"/>
      <c r="I147" s="113" t="n"/>
      <c r="J147" s="113" t="n"/>
      <c r="K147" s="113" t="n"/>
      <c r="L147" s="115" t="n">
        <v>508.32</v>
      </c>
      <c r="M147" s="113" t="n"/>
      <c r="N147" s="93" t="n"/>
    </row>
    <row r="148" ht="55.35" customHeight="1">
      <c r="A148" s="87" t="inlineStr">
        <is>
          <t>12</t>
        </is>
      </c>
      <c r="B148" s="90" t="inlineStr">
        <is>
          <t>ФЕР01-02-100-09</t>
        </is>
      </c>
      <c r="C148" s="91" t="inlineStr">
        <is>
          <t>При трелевке на каждые последующие 100 м добавлять: к расценке 01-02-100-03</t>
        </is>
      </c>
      <c r="D148" s="271" t="n"/>
      <c r="E148" s="272" t="n"/>
      <c r="F148" s="92" t="inlineStr">
        <is>
          <t>100 шт</t>
        </is>
      </c>
      <c r="G148" s="93" t="n">
        <v>0.14</v>
      </c>
      <c r="H148" s="94" t="n">
        <v>1</v>
      </c>
      <c r="I148" s="115" t="n">
        <v>0.14</v>
      </c>
      <c r="J148" s="93" t="n"/>
      <c r="K148" s="93" t="n"/>
      <c r="L148" s="93" t="n"/>
      <c r="M148" s="93" t="n"/>
      <c r="N148" s="93" t="n"/>
    </row>
    <row r="149" ht="19.35" customHeight="1">
      <c r="A149" s="95" t="n"/>
      <c r="B149" s="96" t="inlineStr">
        <is>
          <t>1</t>
        </is>
      </c>
      <c r="C149" s="97" t="inlineStr">
        <is>
          <t>ОТ</t>
        </is>
      </c>
      <c r="D149" s="271" t="n"/>
      <c r="E149" s="272" t="n"/>
      <c r="F149" s="98" t="n"/>
      <c r="G149" s="98" t="n"/>
      <c r="H149" s="98" t="n"/>
      <c r="I149" s="99" t="n"/>
      <c r="J149" s="100" t="n">
        <v>93.59999999999999</v>
      </c>
      <c r="K149" s="273" t="n">
        <v>1.2</v>
      </c>
      <c r="L149" s="100" t="n">
        <v>15.72</v>
      </c>
      <c r="M149" s="100" t="n">
        <v>71.26000000000001</v>
      </c>
      <c r="N149" s="102" t="n">
        <v>1120.21</v>
      </c>
    </row>
    <row r="150" ht="19.35" customHeight="1">
      <c r="A150" s="95" t="n"/>
      <c r="B150" s="96" t="inlineStr">
        <is>
          <t>2</t>
        </is>
      </c>
      <c r="C150" s="97" t="inlineStr">
        <is>
          <t>ЭМ</t>
        </is>
      </c>
      <c r="D150" s="271" t="n"/>
      <c r="E150" s="272" t="n"/>
      <c r="F150" s="98" t="n"/>
      <c r="G150" s="98" t="n"/>
      <c r="H150" s="98" t="n"/>
      <c r="I150" s="99" t="n"/>
      <c r="J150" s="100" t="n">
        <v>531.14</v>
      </c>
      <c r="K150" s="273" t="n">
        <v>1.2</v>
      </c>
      <c r="L150" s="100" t="n">
        <v>89.23</v>
      </c>
      <c r="M150" s="99" t="n"/>
      <c r="N150" s="99" t="n"/>
    </row>
    <row r="151" ht="19.35" customHeight="1">
      <c r="A151" s="95" t="n"/>
      <c r="B151" s="96" t="inlineStr">
        <is>
          <t>3</t>
        </is>
      </c>
      <c r="C151" s="97" t="inlineStr">
        <is>
          <t>в т.ч. ОТм</t>
        </is>
      </c>
      <c r="D151" s="271" t="n"/>
      <c r="E151" s="272" t="n"/>
      <c r="F151" s="98" t="n"/>
      <c r="G151" s="98" t="n"/>
      <c r="H151" s="98" t="n"/>
      <c r="I151" s="99" t="n"/>
      <c r="J151" s="100" t="n">
        <v>92.88</v>
      </c>
      <c r="K151" s="273" t="n">
        <v>1.2</v>
      </c>
      <c r="L151" s="100" t="n">
        <v>15.6</v>
      </c>
      <c r="M151" s="100" t="n">
        <v>71.26000000000001</v>
      </c>
      <c r="N151" s="102" t="n">
        <v>1111.66</v>
      </c>
    </row>
    <row r="152" ht="19.35" customHeight="1">
      <c r="A152" s="95" t="n"/>
      <c r="B152" s="103" t="n"/>
      <c r="C152" s="97" t="inlineStr">
        <is>
          <t>ЗТ</t>
        </is>
      </c>
      <c r="D152" s="271" t="n"/>
      <c r="E152" s="272" t="n"/>
      <c r="F152" s="104" t="inlineStr">
        <is>
          <t>чел.-ч</t>
        </is>
      </c>
      <c r="G152" s="119" t="n">
        <v>12</v>
      </c>
      <c r="H152" s="273" t="n">
        <v>1.2</v>
      </c>
      <c r="I152" s="278" t="n">
        <v>2.016</v>
      </c>
      <c r="J152" s="99" t="n"/>
      <c r="K152" s="99" t="n"/>
      <c r="L152" s="99" t="n"/>
      <c r="M152" s="99" t="n"/>
      <c r="N152" s="99" t="n"/>
    </row>
    <row r="153" ht="19.35" customHeight="1">
      <c r="A153" s="95" t="n"/>
      <c r="B153" s="103" t="n"/>
      <c r="C153" s="97" t="inlineStr">
        <is>
          <t>ЗТм</t>
        </is>
      </c>
      <c r="D153" s="271" t="n"/>
      <c r="E153" s="272" t="n"/>
      <c r="F153" s="104" t="inlineStr">
        <is>
          <t>чел.-ч</t>
        </is>
      </c>
      <c r="G153" s="100" t="n">
        <v>6.88</v>
      </c>
      <c r="H153" s="273" t="n">
        <v>1.2</v>
      </c>
      <c r="I153" s="275" t="n">
        <v>1.15584</v>
      </c>
      <c r="J153" s="99" t="n"/>
      <c r="K153" s="99" t="n"/>
      <c r="L153" s="99" t="n"/>
      <c r="M153" s="99" t="n"/>
      <c r="N153" s="99" t="n"/>
    </row>
    <row r="154" ht="19.35" customHeight="1">
      <c r="A154" s="95" t="n"/>
      <c r="B154" s="103" t="n"/>
      <c r="C154" s="97" t="inlineStr">
        <is>
          <t>Итого по расценке</t>
        </is>
      </c>
      <c r="D154" s="271" t="n"/>
      <c r="E154" s="272" t="n"/>
      <c r="F154" s="98" t="n"/>
      <c r="G154" s="106" t="n"/>
      <c r="H154" s="106" t="n"/>
      <c r="I154" s="99" t="n"/>
      <c r="J154" s="100" t="n">
        <v>624.74</v>
      </c>
      <c r="K154" s="99" t="n"/>
      <c r="L154" s="100" t="n">
        <v>104.95</v>
      </c>
      <c r="M154" s="99" t="n"/>
      <c r="N154" s="107" t="n"/>
    </row>
    <row r="155" ht="19.35" customHeight="1">
      <c r="A155" s="95" t="n"/>
      <c r="B155" s="108" t="n"/>
      <c r="C155" s="97" t="inlineStr">
        <is>
          <t>ФОТ</t>
        </is>
      </c>
      <c r="D155" s="271" t="n"/>
      <c r="E155" s="272" t="n"/>
      <c r="F155" s="98" t="n"/>
      <c r="G155" s="106" t="n"/>
      <c r="H155" s="106" t="n"/>
      <c r="I155" s="99" t="n"/>
      <c r="J155" s="99" t="n"/>
      <c r="K155" s="99" t="n"/>
      <c r="L155" s="100" t="n">
        <v>31.32</v>
      </c>
      <c r="M155" s="99" t="n"/>
      <c r="N155" s="102" t="n">
        <v>2231.87</v>
      </c>
    </row>
    <row r="156" ht="42" customHeight="1">
      <c r="A156" s="95" t="n"/>
      <c r="B156" s="109" t="inlineStr">
        <is>
          <t>Пр/812-001.4-1</t>
        </is>
      </c>
      <c r="C156" s="97" t="inlineStr">
        <is>
          <t>НР Земляные работы по другим видам работ (подготовительным, сопутствующим, укрепительным)</t>
        </is>
      </c>
      <c r="D156" s="271" t="n"/>
      <c r="E156" s="272" t="n"/>
      <c r="F156" s="104" t="inlineStr">
        <is>
          <t>%</t>
        </is>
      </c>
      <c r="G156" s="110" t="n">
        <v>89</v>
      </c>
      <c r="H156" s="111" t="n"/>
      <c r="I156" s="110" t="n">
        <v>89</v>
      </c>
      <c r="J156" s="99" t="n"/>
      <c r="K156" s="99" t="n"/>
      <c r="L156" s="100" t="n">
        <v>27.87</v>
      </c>
      <c r="M156" s="99" t="n"/>
      <c r="N156" s="112" t="n">
        <v>1986.36</v>
      </c>
    </row>
    <row r="157" ht="42" customHeight="1">
      <c r="A157" s="95" t="n"/>
      <c r="B157" s="109" t="inlineStr">
        <is>
          <t>Пр/774-001.4</t>
        </is>
      </c>
      <c r="C157" s="97" t="inlineStr">
        <is>
          <t>СП Земляные работы по другим видам работ (подготовительным, сопутствующим, укрепительным)</t>
        </is>
      </c>
      <c r="D157" s="271" t="n"/>
      <c r="E157" s="272" t="n"/>
      <c r="F157" s="104" t="inlineStr">
        <is>
          <t>%</t>
        </is>
      </c>
      <c r="G157" s="110" t="n">
        <v>41</v>
      </c>
      <c r="H157" s="111" t="n"/>
      <c r="I157" s="110" t="n">
        <v>41</v>
      </c>
      <c r="J157" s="99" t="n"/>
      <c r="K157" s="99" t="n"/>
      <c r="L157" s="100" t="n">
        <v>12.84</v>
      </c>
      <c r="M157" s="99" t="n"/>
      <c r="N157" s="100" t="n">
        <v>915.0700000000001</v>
      </c>
    </row>
    <row r="158" ht="19.35" customHeight="1">
      <c r="A158" s="95" t="n"/>
      <c r="B158" s="108" t="n"/>
      <c r="C158" s="87" t="inlineStr">
        <is>
          <t>Всего по позиции</t>
        </is>
      </c>
      <c r="D158" s="271" t="n"/>
      <c r="E158" s="272" t="n"/>
      <c r="F158" s="99" t="n"/>
      <c r="G158" s="106" t="n"/>
      <c r="H158" s="106" t="n"/>
      <c r="I158" s="113" t="n"/>
      <c r="J158" s="113" t="n"/>
      <c r="K158" s="113" t="n"/>
      <c r="L158" s="115" t="n">
        <v>145.66</v>
      </c>
      <c r="M158" s="113" t="n"/>
      <c r="N158" s="93" t="n"/>
    </row>
    <row r="159" ht="19.35" customHeight="1">
      <c r="A159" s="121" t="n"/>
      <c r="B159" s="121" t="n"/>
      <c r="C159" s="122" t="inlineStr">
        <is>
          <t>Итого по разделу 1. Вырубка просеки</t>
        </is>
      </c>
      <c r="L159" s="123" t="n">
        <v>9781.469999999999</v>
      </c>
      <c r="M159" s="121" t="n"/>
      <c r="N159" s="124" t="n"/>
    </row>
    <row r="160" ht="19.35" customHeight="1">
      <c r="A160" s="125" t="n"/>
      <c r="B160" s="126" t="n"/>
      <c r="C160" s="127" t="inlineStr">
        <is>
          <t>Итого прямые затраты по разделу</t>
        </is>
      </c>
      <c r="L160" s="128" t="n">
        <v>5423.82</v>
      </c>
      <c r="M160" s="129" t="n"/>
      <c r="N160" s="128" t="n">
        <v>260180.06</v>
      </c>
    </row>
    <row r="161" ht="19.35" customHeight="1">
      <c r="A161" s="125" t="n"/>
      <c r="B161" s="126" t="n"/>
      <c r="C161" s="127" t="inlineStr">
        <is>
          <t>в том числе</t>
        </is>
      </c>
      <c r="L161" s="128" t="n"/>
      <c r="M161" s="129" t="n"/>
      <c r="N161" s="128" t="n"/>
    </row>
    <row r="162" ht="19.35" customHeight="1">
      <c r="A162" s="125" t="n"/>
      <c r="B162" s="126" t="n"/>
      <c r="C162" s="127" t="inlineStr">
        <is>
          <t>- оплата труда (ОТ)</t>
        </is>
      </c>
      <c r="L162" s="128" t="n">
        <v>2912.96</v>
      </c>
      <c r="M162" s="129" t="n"/>
      <c r="N162" s="128" t="n">
        <v>207577.54</v>
      </c>
    </row>
    <row r="163" ht="19.35" customHeight="1">
      <c r="A163" s="125" t="n"/>
      <c r="B163" s="126" t="n"/>
      <c r="C163" s="127" t="inlineStr">
        <is>
          <t>- эксплуатация машин и механизмов</t>
        </is>
      </c>
      <c r="L163" s="128" t="n">
        <v>2510.86</v>
      </c>
      <c r="M163" s="129" t="n"/>
      <c r="N163" s="128" t="n">
        <v>52602.52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эксплуатация машин и механизмов без учета доплат к оплате труда машинистов</t>
        </is>
      </c>
      <c r="L165" s="128" t="n">
        <v>2510.86</v>
      </c>
      <c r="M165" s="129" t="n"/>
      <c r="N165" s="128" t="n">
        <v>52602.52</v>
      </c>
    </row>
    <row r="166" ht="19.35" customHeight="1">
      <c r="A166" s="125" t="n"/>
      <c r="B166" s="130" t="n"/>
      <c r="C166" s="131" t="inlineStr">
        <is>
          <t>в том числе</t>
        </is>
      </c>
      <c r="L166" s="128" t="n"/>
      <c r="M166" s="129" t="n"/>
      <c r="N166" s="128" t="n"/>
    </row>
    <row r="167" ht="19.35" customHeight="1">
      <c r="A167" s="125" t="n"/>
      <c r="B167" s="130" t="n"/>
      <c r="C167" s="131" t="inlineStr">
        <is>
          <t>оплата труда машинистов (ОТм)</t>
        </is>
      </c>
      <c r="L167" s="128" t="n">
        <v>439.08</v>
      </c>
      <c r="M167" s="129" t="n"/>
      <c r="N167" s="128" t="n">
        <v>31288.85</v>
      </c>
    </row>
    <row r="168" ht="19.35" customHeight="1">
      <c r="A168" s="125" t="n"/>
      <c r="B168" s="126" t="n"/>
      <c r="C168" s="127" t="inlineStr">
        <is>
          <t>Итого ФОТ (справочно)</t>
        </is>
      </c>
      <c r="L168" s="128" t="n">
        <v>3352.04</v>
      </c>
      <c r="M168" s="129" t="n"/>
      <c r="N168" s="128" t="n">
        <v>238866.39</v>
      </c>
    </row>
    <row r="169" ht="19.35" customHeight="1">
      <c r="A169" s="125" t="n"/>
      <c r="B169" s="126" t="n"/>
      <c r="C169" s="127" t="inlineStr">
        <is>
          <t>Итого накладные расходы</t>
        </is>
      </c>
      <c r="L169" s="128" t="n">
        <v>2983.31</v>
      </c>
      <c r="M169" s="129" t="n"/>
      <c r="N169" s="128" t="n">
        <v>212591.1</v>
      </c>
    </row>
    <row r="170" ht="19.35" customHeight="1">
      <c r="A170" s="125" t="n"/>
      <c r="B170" s="126" t="n"/>
      <c r="C170" s="127" t="inlineStr">
        <is>
          <t>Итого сметная прибыль</t>
        </is>
      </c>
      <c r="L170" s="128" t="n">
        <v>1374.34</v>
      </c>
      <c r="M170" s="129" t="n"/>
      <c r="N170" s="128" t="n">
        <v>97935.22</v>
      </c>
    </row>
    <row r="171" ht="19.35" customHeight="1">
      <c r="A171" s="125" t="n"/>
      <c r="B171" s="132" t="n"/>
      <c r="C171" s="133" t="inlineStr">
        <is>
          <t>Итого по разделу</t>
        </is>
      </c>
      <c r="L171" s="123" t="n">
        <v>9781.469999999999</v>
      </c>
      <c r="M171" s="134" t="n"/>
      <c r="N171" s="123" t="n">
        <v>570706.38</v>
      </c>
    </row>
    <row r="172" ht="19.35" customHeight="1">
      <c r="A172" s="125" t="n"/>
      <c r="B172" s="130" t="n"/>
      <c r="C172" s="131" t="inlineStr">
        <is>
          <t>Справочно</t>
        </is>
      </c>
      <c r="L172" s="128" t="n"/>
      <c r="M172" s="129" t="n"/>
      <c r="N172" s="128" t="n"/>
    </row>
    <row r="173" ht="19.35" customHeight="1">
      <c r="A173" s="125" t="n"/>
      <c r="B173" s="126" t="n"/>
      <c r="C173" s="131" t="inlineStr">
        <is>
          <t>затраты труда рабочих</t>
        </is>
      </c>
      <c r="I173" s="135" t="n">
        <v>344.62704</v>
      </c>
      <c r="J173" s="136" t="n"/>
      <c r="K173" s="136" t="n"/>
      <c r="L173" s="129" t="n"/>
      <c r="M173" s="129" t="n"/>
      <c r="N173" s="129" t="n"/>
    </row>
    <row r="174" ht="19.35" customHeight="1">
      <c r="A174" s="125" t="n"/>
      <c r="B174" s="126" t="n"/>
      <c r="C174" s="131" t="inlineStr">
        <is>
          <t>затраты труда машинистов</t>
        </is>
      </c>
      <c r="I174" s="135" t="n">
        <v>32.52408</v>
      </c>
      <c r="J174" s="136" t="n"/>
      <c r="K174" s="136" t="n"/>
      <c r="L174" s="129" t="n"/>
      <c r="M174" s="129" t="n"/>
      <c r="N174" s="129" t="n"/>
    </row>
    <row r="175" ht="19.35" customHeight="1">
      <c r="A175" s="137" t="n"/>
      <c r="B175" s="138" t="n"/>
      <c r="C175" s="139" t="inlineStr">
        <is>
          <t>ВСЕГО по смете</t>
        </is>
      </c>
      <c r="D175" s="140" t="n"/>
      <c r="E175" s="140" t="n"/>
      <c r="F175" s="141" t="n"/>
      <c r="G175" s="141" t="n"/>
      <c r="H175" s="141" t="n"/>
      <c r="I175" s="141" t="n"/>
      <c r="J175" s="141" t="n"/>
      <c r="K175" s="141" t="n"/>
      <c r="L175" s="142" t="n"/>
      <c r="M175" s="141" t="n"/>
      <c r="N175" s="143" t="n"/>
    </row>
    <row r="176" ht="19.35" customHeight="1">
      <c r="A176" s="125" t="n"/>
      <c r="B176" s="132" t="n"/>
      <c r="C176" s="133" t="inlineStr">
        <is>
          <t>Итого по всем разделам</t>
        </is>
      </c>
      <c r="L176" s="123" t="n">
        <v>9781.469999999999</v>
      </c>
      <c r="M176" s="124" t="n"/>
      <c r="N176" s="123" t="n"/>
    </row>
    <row r="177" ht="19.35" customHeight="1">
      <c r="A177" s="125" t="n"/>
      <c r="B177" s="126" t="n"/>
      <c r="C177" s="127" t="inlineStr">
        <is>
          <t>ВСЕГО строительные работы</t>
        </is>
      </c>
      <c r="L177" s="128" t="n">
        <v>9781.469999999999</v>
      </c>
      <c r="M177" s="129" t="n"/>
      <c r="N177" s="128" t="n">
        <v>570706.38</v>
      </c>
    </row>
    <row r="178" ht="19.35" customHeight="1">
      <c r="A178" s="125" t="n"/>
      <c r="B178" s="130" t="n"/>
      <c r="C178" s="131" t="inlineStr">
        <is>
          <t>в том числе</t>
        </is>
      </c>
      <c r="L178" s="128" t="n"/>
      <c r="M178" s="129" t="n"/>
      <c r="N178" s="128" t="n"/>
    </row>
    <row r="179" ht="19.35" customHeight="1">
      <c r="A179" s="125" t="n"/>
      <c r="B179" s="130" t="n"/>
      <c r="C179" s="131" t="inlineStr">
        <is>
          <t>всего прямые затраты</t>
        </is>
      </c>
      <c r="L179" s="128" t="n">
        <v>5423.82</v>
      </c>
      <c r="M179" s="129" t="n"/>
      <c r="N179" s="128" t="n">
        <v>260180.06</v>
      </c>
    </row>
    <row r="180" ht="19.35" customHeight="1">
      <c r="A180" s="125" t="n"/>
      <c r="B180" s="130" t="n"/>
      <c r="C180" s="131" t="inlineStr">
        <is>
          <t>в том числе</t>
        </is>
      </c>
      <c r="L180" s="128" t="n"/>
      <c r="M180" s="129" t="n"/>
      <c r="N180" s="128" t="n"/>
    </row>
    <row r="181" ht="19.35" customHeight="1">
      <c r="A181" s="125" t="n"/>
      <c r="B181" s="130" t="n"/>
      <c r="C181" s="131" t="inlineStr">
        <is>
          <t>- оплата труда (ОТ)</t>
        </is>
      </c>
      <c r="L181" s="128" t="n">
        <v>2912.96</v>
      </c>
      <c r="M181" s="129" t="n"/>
      <c r="N181" s="128" t="n">
        <v>207577.54</v>
      </c>
    </row>
    <row r="182" ht="19.35" customHeight="1">
      <c r="A182" s="125" t="n"/>
      <c r="B182" s="130" t="n"/>
      <c r="C182" s="131" t="inlineStr">
        <is>
          <t>- эксплуатация машин и механизмов</t>
        </is>
      </c>
      <c r="L182" s="128" t="n">
        <v>2510.86</v>
      </c>
      <c r="M182" s="129" t="n"/>
      <c r="N182" s="128" t="n">
        <v>52602.52</v>
      </c>
    </row>
    <row r="183" ht="19.35" customHeight="1">
      <c r="A183" s="125" t="n"/>
      <c r="B183" s="130" t="n"/>
      <c r="C183" s="131" t="inlineStr">
        <is>
          <t>в т.ч. эксплуатация машин и механизмов без учета доплат к оплате труда машинистов</t>
        </is>
      </c>
      <c r="L183" s="128" t="n">
        <v>2510.86</v>
      </c>
      <c r="M183" s="129" t="n"/>
      <c r="N183" s="128" t="n">
        <v>52602.52</v>
      </c>
    </row>
    <row r="184" ht="19.35" customHeight="1">
      <c r="A184" s="125" t="n"/>
      <c r="B184" s="130" t="n"/>
      <c r="C184" s="131" t="inlineStr">
        <is>
          <t>- в т.ч. оплата труда машинистов (ОТм)</t>
        </is>
      </c>
      <c r="L184" s="128" t="n">
        <v>439.08</v>
      </c>
      <c r="M184" s="129" t="n"/>
      <c r="N184" s="128" t="n">
        <v>31288.85</v>
      </c>
    </row>
    <row r="185" ht="19.35" customHeight="1">
      <c r="A185" s="125" t="n"/>
      <c r="B185" s="130" t="n"/>
      <c r="C185" s="131" t="inlineStr">
        <is>
          <t>всего ФОТ (справочно)</t>
        </is>
      </c>
      <c r="L185" s="128" t="n">
        <v>3352.04</v>
      </c>
      <c r="M185" s="129" t="n"/>
      <c r="N185" s="128" t="n">
        <v>238866.39</v>
      </c>
    </row>
    <row r="186" ht="19.35" customHeight="1">
      <c r="A186" s="125" t="n"/>
      <c r="B186" s="130" t="n"/>
      <c r="C186" s="131" t="inlineStr">
        <is>
          <t>всего накладные расходы</t>
        </is>
      </c>
      <c r="L186" s="128" t="n">
        <v>2983.31</v>
      </c>
      <c r="M186" s="129" t="n"/>
      <c r="N186" s="128" t="n">
        <v>212591.1</v>
      </c>
    </row>
    <row r="187" ht="19.35" customHeight="1">
      <c r="A187" s="125" t="n"/>
      <c r="B187" s="130" t="n"/>
      <c r="C187" s="131" t="inlineStr">
        <is>
          <t>всего сметная прибыль</t>
        </is>
      </c>
      <c r="L187" s="128" t="n">
        <v>1374.34</v>
      </c>
      <c r="M187" s="129" t="n"/>
      <c r="N187" s="128" t="n">
        <v>97935.22</v>
      </c>
    </row>
    <row r="188" ht="19.35" customHeight="1">
      <c r="A188" s="125" t="n"/>
      <c r="B188" s="132" t="n"/>
      <c r="C188" s="133" t="inlineStr">
        <is>
          <t>ВСЕГО по смете</t>
        </is>
      </c>
      <c r="L188" s="123" t="n">
        <v>9781.469999999999</v>
      </c>
      <c r="M188" s="124" t="n"/>
      <c r="N188" s="123" t="n">
        <v>570706.38</v>
      </c>
    </row>
    <row r="189" ht="19.35" customHeight="1">
      <c r="A189" s="125" t="n"/>
      <c r="B189" s="130" t="n"/>
      <c r="C189" s="131" t="inlineStr">
        <is>
          <t>Всего прямые затраты</t>
        </is>
      </c>
      <c r="L189" s="128" t="n">
        <v>5423.82</v>
      </c>
      <c r="M189" s="129" t="n"/>
      <c r="N189" s="128" t="n">
        <v>260180.06</v>
      </c>
    </row>
    <row r="190" ht="19.35" customHeight="1">
      <c r="A190" s="125" t="n"/>
      <c r="B190" s="130" t="n"/>
      <c r="C190" s="131" t="inlineStr">
        <is>
          <t>в том числе</t>
        </is>
      </c>
      <c r="L190" s="128" t="n"/>
      <c r="M190" s="129" t="n"/>
      <c r="N190" s="128" t="n"/>
    </row>
    <row r="191" ht="19.35" customHeight="1">
      <c r="A191" s="125" t="n"/>
      <c r="B191" s="130" t="n"/>
      <c r="C191" s="131" t="inlineStr">
        <is>
          <t>- оплата труда рабочих (ОТ)</t>
        </is>
      </c>
      <c r="L191" s="128" t="n">
        <v>2912.96</v>
      </c>
      <c r="M191" s="129" t="n"/>
      <c r="N191" s="128" t="n">
        <v>207577.54</v>
      </c>
    </row>
    <row r="192" ht="19.35" customHeight="1">
      <c r="A192" s="125" t="n"/>
      <c r="B192" s="130" t="n"/>
      <c r="C192" s="131" t="inlineStr">
        <is>
          <t>- эксплуатация машин и механизмов</t>
        </is>
      </c>
      <c r="L192" s="128" t="n">
        <v>2510.86</v>
      </c>
      <c r="M192" s="129" t="n"/>
      <c r="N192" s="128" t="n">
        <v>52602.52</v>
      </c>
    </row>
    <row r="193" ht="19.35" customHeight="1">
      <c r="A193" s="125" t="n"/>
      <c r="B193" s="130" t="n"/>
      <c r="C193" s="131" t="inlineStr">
        <is>
          <t>в т.ч. эксплуатация машин и механизмов без учета доплат к оплате труда машинистов</t>
        </is>
      </c>
      <c r="L193" s="128" t="n">
        <v>2510.86</v>
      </c>
      <c r="M193" s="129" t="n"/>
      <c r="N193" s="128" t="n">
        <v>52602.52</v>
      </c>
    </row>
    <row r="194" ht="19.35" customHeight="1">
      <c r="A194" s="125" t="n"/>
      <c r="B194" s="130" t="n"/>
      <c r="C194" s="131" t="inlineStr">
        <is>
          <t>- в т.ч. оплата труда машинистов (ОТм)</t>
        </is>
      </c>
      <c r="L194" s="128" t="n">
        <v>439.08</v>
      </c>
      <c r="M194" s="129" t="n"/>
      <c r="N194" s="128" t="n">
        <v>31288.85</v>
      </c>
    </row>
    <row r="195" ht="19.35" customHeight="1">
      <c r="A195" s="125" t="n"/>
      <c r="B195" s="130" t="n"/>
      <c r="C195" s="131" t="inlineStr">
        <is>
          <t>Всего ФОТ (справочно)</t>
        </is>
      </c>
      <c r="L195" s="128" t="n">
        <v>3352.04</v>
      </c>
      <c r="M195" s="129" t="n"/>
      <c r="N195" s="128" t="n">
        <v>238866.39</v>
      </c>
    </row>
    <row r="196" ht="19.35" customHeight="1">
      <c r="A196" s="125" t="n"/>
      <c r="B196" s="130" t="n"/>
      <c r="C196" s="131" t="inlineStr">
        <is>
          <t>Всего накладные расходы</t>
        </is>
      </c>
      <c r="L196" s="128" t="n">
        <v>2983.31</v>
      </c>
      <c r="M196" s="129" t="n"/>
      <c r="N196" s="128" t="n">
        <v>212591.1</v>
      </c>
    </row>
    <row r="197" ht="19.35" customHeight="1">
      <c r="A197" s="125" t="n"/>
      <c r="B197" s="130" t="n"/>
      <c r="C197" s="131" t="inlineStr">
        <is>
          <t>Всего сметная прибыль</t>
        </is>
      </c>
      <c r="L197" s="128" t="n">
        <v>1374.34</v>
      </c>
      <c r="M197" s="129" t="n"/>
      <c r="N197" s="128" t="n">
        <v>97935.22</v>
      </c>
    </row>
    <row r="198" ht="19.35" customHeight="1">
      <c r="A198" s="125" t="n"/>
      <c r="B198" s="130" t="n"/>
      <c r="C198" s="131" t="inlineStr">
        <is>
          <t>Справочно</t>
        </is>
      </c>
      <c r="L198" s="128" t="n"/>
      <c r="M198" s="129" t="n"/>
      <c r="N198" s="128" t="n"/>
    </row>
    <row r="199" ht="19.35" customHeight="1">
      <c r="A199" s="125" t="n"/>
      <c r="B199" s="126" t="n"/>
      <c r="C199" s="131" t="inlineStr">
        <is>
          <t>затраты труда рабочих</t>
        </is>
      </c>
      <c r="I199" s="135" t="n">
        <v>344.62704</v>
      </c>
      <c r="J199" s="136" t="n"/>
      <c r="K199" s="136" t="n"/>
      <c r="L199" s="129" t="n"/>
      <c r="M199" s="129" t="n"/>
      <c r="N199" s="129" t="n"/>
    </row>
    <row r="200" ht="19.35" customHeight="1">
      <c r="A200" s="125" t="n"/>
      <c r="B200" s="126" t="n"/>
      <c r="C200" s="131" t="inlineStr">
        <is>
          <t>затраты труда машинистов</t>
        </is>
      </c>
      <c r="I200" s="135" t="n">
        <v>32.52408</v>
      </c>
      <c r="J200" s="136" t="n"/>
      <c r="K200" s="136" t="n"/>
      <c r="L200" s="129" t="n"/>
      <c r="M200" s="129" t="n"/>
      <c r="N200" s="129" t="n"/>
    </row>
    <row r="201" ht="19.35" customHeight="1">
      <c r="A201" s="125" t="n"/>
      <c r="B201" s="144" t="n"/>
      <c r="C201" s="144" t="n"/>
      <c r="D201" s="122" t="n"/>
      <c r="E201" s="122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</row>
    <row r="202" ht="19.35" customHeight="1">
      <c r="A202" s="145" t="inlineStr">
        <is>
          <t>Составил: ______________________________________/  Григорова И. А. /</t>
        </is>
      </c>
    </row>
    <row r="203" ht="19.35" customHeight="1">
      <c r="A203" s="145" t="n"/>
      <c r="B203" s="145" t="n"/>
      <c r="C203" s="146" t="inlineStr">
        <is>
          <t>должность, подпись (инициалы, фамилия)</t>
        </is>
      </c>
      <c r="G203" s="147" t="n"/>
      <c r="H203" s="147" t="n"/>
      <c r="I203" s="147" t="n"/>
      <c r="J203" s="145" t="n"/>
      <c r="K203" s="145" t="n"/>
      <c r="L203" s="145" t="n"/>
      <c r="M203" s="145" t="n"/>
      <c r="N203" s="145" t="n"/>
    </row>
    <row r="204" ht="19.35" customHeight="1">
      <c r="A204" s="145" t="inlineStr">
        <is>
          <t>Проверил: ______________________________________ /  Черкасов А. В. /</t>
        </is>
      </c>
    </row>
    <row r="205" ht="19.35" customHeight="1">
      <c r="A205" s="4" t="n"/>
      <c r="B205" s="4" t="n"/>
      <c r="C205" s="146" t="inlineStr">
        <is>
          <t>должность, подпись (инициалы, фамилия)</t>
        </is>
      </c>
      <c r="G205" s="147" t="n"/>
      <c r="H205" s="147" t="n"/>
      <c r="I205" s="147" t="n"/>
      <c r="J205" s="4" t="n"/>
      <c r="K205" s="4" t="n"/>
      <c r="L205" s="4" t="n"/>
      <c r="M205" s="4" t="n"/>
      <c r="N205" s="4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xl/worksheets/sheet20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02-30-18</t>
        </is>
      </c>
    </row>
    <row r="25" ht="19.35" customHeight="1">
      <c r="A25" s="55" t="inlineStr">
        <is>
          <t>30 ВЛ 220 Амурская-Благовещенская №2. Благовещенский р-он Новотроицкий сельсовет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25.82</v>
      </c>
      <c r="M31" s="64" t="n">
        <v>0.36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59.38</v>
      </c>
      <c r="E32" s="71" t="inlineStr">
        <is>
          <t>(</t>
        </is>
      </c>
      <c r="F32" s="70" t="n">
        <v>0.83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43.24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59.38</v>
      </c>
      <c r="E34" s="71" t="inlineStr">
        <is>
          <t>(</t>
        </is>
      </c>
      <c r="F34" s="77" t="n">
        <v>0.83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375-384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0.9</v>
      </c>
      <c r="H44" s="94" t="n">
        <v>1</v>
      </c>
      <c r="I44" s="280" t="n">
        <v>0.9</v>
      </c>
      <c r="J44" s="93" t="n"/>
      <c r="K44" s="93" t="n"/>
      <c r="L44" s="93" t="n"/>
      <c r="M44" s="93" t="n"/>
      <c r="N44" s="93" t="n"/>
    </row>
    <row r="45" ht="24.6" customHeight="1">
      <c r="A45" s="95" t="n"/>
      <c r="B45" s="96" t="inlineStr">
        <is>
          <t>Прил.1.12 п.3.213</t>
        </is>
      </c>
      <c r="C45" s="97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5" t="n"/>
      <c r="B46" s="96" t="inlineStr">
        <is>
          <t>1</t>
        </is>
      </c>
      <c r="C46" s="97" t="inlineStr">
        <is>
          <t>ОТ</t>
        </is>
      </c>
      <c r="D46" s="271" t="n"/>
      <c r="E46" s="272" t="n"/>
      <c r="F46" s="98" t="n"/>
      <c r="G46" s="98" t="n"/>
      <c r="H46" s="98" t="n"/>
      <c r="I46" s="99" t="n"/>
      <c r="J46" s="100" t="n">
        <v>112.29</v>
      </c>
      <c r="K46" s="148" t="n">
        <v>0.96</v>
      </c>
      <c r="L46" s="100" t="n">
        <v>97.02</v>
      </c>
      <c r="M46" s="100" t="n">
        <v>71.26000000000001</v>
      </c>
      <c r="N46" s="102" t="n">
        <v>6913.65</v>
      </c>
    </row>
    <row r="47" ht="19.35" customHeight="1">
      <c r="A47" s="95" t="n"/>
      <c r="B47" s="103" t="n"/>
      <c r="C47" s="97" t="inlineStr">
        <is>
          <t>ЗТ</t>
        </is>
      </c>
      <c r="D47" s="271" t="n"/>
      <c r="E47" s="272" t="n"/>
      <c r="F47" s="104" t="inlineStr">
        <is>
          <t>чел.-ч</t>
        </is>
      </c>
      <c r="G47" s="276" t="n">
        <v>13.4</v>
      </c>
      <c r="H47" s="148" t="n">
        <v>0.96</v>
      </c>
      <c r="I47" s="277" t="n">
        <v>11.5776</v>
      </c>
      <c r="J47" s="99" t="n"/>
      <c r="K47" s="99" t="n"/>
      <c r="L47" s="99" t="n"/>
      <c r="M47" s="99" t="n"/>
      <c r="N47" s="99" t="n"/>
    </row>
    <row r="48" ht="19.35" customHeight="1">
      <c r="A48" s="95" t="n"/>
      <c r="B48" s="103" t="n"/>
      <c r="C48" s="97" t="inlineStr">
        <is>
          <t>Итого по расценке</t>
        </is>
      </c>
      <c r="D48" s="271" t="n"/>
      <c r="E48" s="272" t="n"/>
      <c r="F48" s="98" t="n"/>
      <c r="G48" s="106" t="n"/>
      <c r="H48" s="106" t="n"/>
      <c r="I48" s="99" t="n"/>
      <c r="J48" s="100" t="n">
        <v>112.29</v>
      </c>
      <c r="K48" s="99" t="n"/>
      <c r="L48" s="100" t="n">
        <v>97.02</v>
      </c>
      <c r="M48" s="99" t="n"/>
      <c r="N48" s="107" t="n"/>
    </row>
    <row r="49" ht="19.35" customHeight="1">
      <c r="A49" s="95" t="n"/>
      <c r="B49" s="108" t="n"/>
      <c r="C49" s="97" t="inlineStr">
        <is>
          <t>ФОТ</t>
        </is>
      </c>
      <c r="D49" s="271" t="n"/>
      <c r="E49" s="272" t="n"/>
      <c r="F49" s="98" t="n"/>
      <c r="G49" s="106" t="n"/>
      <c r="H49" s="106" t="n"/>
      <c r="I49" s="99" t="n"/>
      <c r="J49" s="99" t="n"/>
      <c r="K49" s="99" t="n"/>
      <c r="L49" s="100" t="n">
        <v>97.02</v>
      </c>
      <c r="M49" s="99" t="n"/>
      <c r="N49" s="102" t="n">
        <v>6913.65</v>
      </c>
    </row>
    <row r="50" ht="42" customHeight="1">
      <c r="A50" s="95" t="n"/>
      <c r="B50" s="109" t="inlineStr">
        <is>
          <t>Пр/812-001.4-1</t>
        </is>
      </c>
      <c r="C50" s="97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89</v>
      </c>
      <c r="H50" s="111" t="n"/>
      <c r="I50" s="110" t="n">
        <v>89</v>
      </c>
      <c r="J50" s="99" t="n"/>
      <c r="K50" s="99" t="n"/>
      <c r="L50" s="100" t="n">
        <v>86.34999999999999</v>
      </c>
      <c r="M50" s="99" t="n"/>
      <c r="N50" s="112" t="n">
        <v>6153.15</v>
      </c>
    </row>
    <row r="51" ht="42" customHeight="1">
      <c r="A51" s="95" t="n"/>
      <c r="B51" s="109" t="inlineStr">
        <is>
          <t>Пр/774-001.4</t>
        </is>
      </c>
      <c r="C51" s="97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4" t="inlineStr">
        <is>
          <t>%</t>
        </is>
      </c>
      <c r="G51" s="110" t="n">
        <v>41</v>
      </c>
      <c r="H51" s="111" t="n"/>
      <c r="I51" s="110" t="n">
        <v>41</v>
      </c>
      <c r="J51" s="99" t="n"/>
      <c r="K51" s="99" t="n"/>
      <c r="L51" s="100" t="n">
        <v>39.78</v>
      </c>
      <c r="M51" s="99" t="n"/>
      <c r="N51" s="102" t="n">
        <v>2834.6</v>
      </c>
    </row>
    <row r="52" ht="19.35" customHeight="1">
      <c r="A52" s="95" t="n"/>
      <c r="B52" s="108" t="n"/>
      <c r="C52" s="87" t="inlineStr">
        <is>
          <t>Всего по позиции</t>
        </is>
      </c>
      <c r="D52" s="271" t="n"/>
      <c r="E52" s="272" t="n"/>
      <c r="F52" s="99" t="n"/>
      <c r="G52" s="106" t="n"/>
      <c r="H52" s="106" t="n"/>
      <c r="I52" s="113" t="n"/>
      <c r="J52" s="113" t="n"/>
      <c r="K52" s="113" t="n"/>
      <c r="L52" s="115" t="n">
        <v>223.15</v>
      </c>
      <c r="M52" s="113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0.45</v>
      </c>
      <c r="H53" s="94" t="n">
        <v>1</v>
      </c>
      <c r="I53" s="115" t="n">
        <v>0.45</v>
      </c>
      <c r="J53" s="93" t="n"/>
      <c r="K53" s="93" t="n"/>
      <c r="L53" s="93" t="n"/>
      <c r="M53" s="93" t="n"/>
      <c r="N53" s="93" t="n"/>
    </row>
    <row r="54" ht="24.6" customHeight="1">
      <c r="A54" s="95" t="n"/>
      <c r="B54" s="96" t="inlineStr">
        <is>
          <t>Прил.1.12 п.3.213</t>
        </is>
      </c>
      <c r="C54" s="97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5" t="n"/>
      <c r="B55" s="96" t="inlineStr">
        <is>
          <t>1</t>
        </is>
      </c>
      <c r="C55" s="97" t="inlineStr">
        <is>
          <t>ОТ</t>
        </is>
      </c>
      <c r="D55" s="271" t="n"/>
      <c r="E55" s="272" t="n"/>
      <c r="F55" s="98" t="n"/>
      <c r="G55" s="98" t="n"/>
      <c r="H55" s="98" t="n"/>
      <c r="I55" s="99" t="n"/>
      <c r="J55" s="100" t="n">
        <v>323.47</v>
      </c>
      <c r="K55" s="148" t="n">
        <v>0.96</v>
      </c>
      <c r="L55" s="100" t="n">
        <v>139.74</v>
      </c>
      <c r="M55" s="100" t="n">
        <v>71.26000000000001</v>
      </c>
      <c r="N55" s="102" t="n">
        <v>9957.870000000001</v>
      </c>
    </row>
    <row r="56" ht="19.35" customHeight="1">
      <c r="A56" s="95" t="n"/>
      <c r="B56" s="103" t="n"/>
      <c r="C56" s="97" t="inlineStr">
        <is>
          <t>ЗТ</t>
        </is>
      </c>
      <c r="D56" s="271" t="n"/>
      <c r="E56" s="272" t="n"/>
      <c r="F56" s="104" t="inlineStr">
        <is>
          <t>чел.-ч</t>
        </is>
      </c>
      <c r="G56" s="276" t="n">
        <v>38.6</v>
      </c>
      <c r="H56" s="148" t="n">
        <v>0.96</v>
      </c>
      <c r="I56" s="277" t="n">
        <v>16.6752</v>
      </c>
      <c r="J56" s="99" t="n"/>
      <c r="K56" s="99" t="n"/>
      <c r="L56" s="99" t="n"/>
      <c r="M56" s="99" t="n"/>
      <c r="N56" s="99" t="n"/>
    </row>
    <row r="57" ht="19.35" customHeight="1">
      <c r="A57" s="95" t="n"/>
      <c r="B57" s="103" t="n"/>
      <c r="C57" s="97" t="inlineStr">
        <is>
          <t>Итого по расценке</t>
        </is>
      </c>
      <c r="D57" s="271" t="n"/>
      <c r="E57" s="272" t="n"/>
      <c r="F57" s="98" t="n"/>
      <c r="G57" s="106" t="n"/>
      <c r="H57" s="106" t="n"/>
      <c r="I57" s="99" t="n"/>
      <c r="J57" s="100" t="n">
        <v>323.47</v>
      </c>
      <c r="K57" s="99" t="n"/>
      <c r="L57" s="100" t="n">
        <v>139.74</v>
      </c>
      <c r="M57" s="99" t="n"/>
      <c r="N57" s="107" t="n"/>
    </row>
    <row r="58" ht="19.35" customHeight="1">
      <c r="A58" s="95" t="n"/>
      <c r="B58" s="108" t="n"/>
      <c r="C58" s="97" t="inlineStr">
        <is>
          <t>ФОТ</t>
        </is>
      </c>
      <c r="D58" s="271" t="n"/>
      <c r="E58" s="272" t="n"/>
      <c r="F58" s="98" t="n"/>
      <c r="G58" s="106" t="n"/>
      <c r="H58" s="106" t="n"/>
      <c r="I58" s="99" t="n"/>
      <c r="J58" s="99" t="n"/>
      <c r="K58" s="99" t="n"/>
      <c r="L58" s="100" t="n">
        <v>139.74</v>
      </c>
      <c r="M58" s="99" t="n"/>
      <c r="N58" s="102" t="n">
        <v>9957.870000000001</v>
      </c>
    </row>
    <row r="59" ht="42" customHeight="1">
      <c r="A59" s="95" t="n"/>
      <c r="B59" s="109" t="inlineStr">
        <is>
          <t>Пр/812-001.4-1</t>
        </is>
      </c>
      <c r="C59" s="97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89</v>
      </c>
      <c r="H59" s="111" t="n"/>
      <c r="I59" s="110" t="n">
        <v>89</v>
      </c>
      <c r="J59" s="99" t="n"/>
      <c r="K59" s="99" t="n"/>
      <c r="L59" s="100" t="n">
        <v>124.37</v>
      </c>
      <c r="M59" s="99" t="n"/>
      <c r="N59" s="112" t="n">
        <v>8862.5</v>
      </c>
    </row>
    <row r="60" ht="42" customHeight="1">
      <c r="A60" s="95" t="n"/>
      <c r="B60" s="109" t="inlineStr">
        <is>
          <t>Пр/774-001.4</t>
        </is>
      </c>
      <c r="C60" s="97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4" t="inlineStr">
        <is>
          <t>%</t>
        </is>
      </c>
      <c r="G60" s="110" t="n">
        <v>41</v>
      </c>
      <c r="H60" s="111" t="n"/>
      <c r="I60" s="110" t="n">
        <v>41</v>
      </c>
      <c r="J60" s="99" t="n"/>
      <c r="K60" s="99" t="n"/>
      <c r="L60" s="100" t="n">
        <v>57.29</v>
      </c>
      <c r="M60" s="99" t="n"/>
      <c r="N60" s="102" t="n">
        <v>4082.73</v>
      </c>
    </row>
    <row r="61" ht="19.35" customHeight="1">
      <c r="A61" s="95" t="n"/>
      <c r="B61" s="108" t="n"/>
      <c r="C61" s="87" t="inlineStr">
        <is>
          <t>Всего по позиции</t>
        </is>
      </c>
      <c r="D61" s="271" t="n"/>
      <c r="E61" s="272" t="n"/>
      <c r="F61" s="99" t="n"/>
      <c r="G61" s="106" t="n"/>
      <c r="H61" s="106" t="n"/>
      <c r="I61" s="113" t="n"/>
      <c r="J61" s="113" t="n"/>
      <c r="K61" s="113" t="n"/>
      <c r="L61" s="115" t="n">
        <v>321.4</v>
      </c>
      <c r="M61" s="113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0.14</v>
      </c>
      <c r="H62" s="94" t="n">
        <v>1</v>
      </c>
      <c r="I62" s="115" t="n">
        <v>0.14</v>
      </c>
      <c r="J62" s="93" t="n"/>
      <c r="K62" s="93" t="n"/>
      <c r="L62" s="93" t="n"/>
      <c r="M62" s="93" t="n"/>
      <c r="N62" s="93" t="n"/>
    </row>
    <row r="63" ht="24.6" customHeight="1">
      <c r="A63" s="95" t="n"/>
      <c r="B63" s="96" t="inlineStr">
        <is>
          <t>Прил.1.12 п.3.213</t>
        </is>
      </c>
      <c r="C63" s="97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5" t="n"/>
      <c r="B64" s="96" t="inlineStr">
        <is>
          <t>1</t>
        </is>
      </c>
      <c r="C64" s="97" t="inlineStr">
        <is>
          <t>ОТ</t>
        </is>
      </c>
      <c r="D64" s="271" t="n"/>
      <c r="E64" s="272" t="n"/>
      <c r="F64" s="98" t="n"/>
      <c r="G64" s="98" t="n"/>
      <c r="H64" s="98" t="n"/>
      <c r="I64" s="99" t="n"/>
      <c r="J64" s="100" t="n">
        <v>406.43</v>
      </c>
      <c r="K64" s="148" t="n">
        <v>0.96</v>
      </c>
      <c r="L64" s="100" t="n">
        <v>54.62</v>
      </c>
      <c r="M64" s="100" t="n">
        <v>71.26000000000001</v>
      </c>
      <c r="N64" s="102" t="n">
        <v>3892.22</v>
      </c>
    </row>
    <row r="65" ht="19.35" customHeight="1">
      <c r="A65" s="95" t="n"/>
      <c r="B65" s="103" t="n"/>
      <c r="C65" s="97" t="inlineStr">
        <is>
          <t>ЗТ</t>
        </is>
      </c>
      <c r="D65" s="271" t="n"/>
      <c r="E65" s="272" t="n"/>
      <c r="F65" s="104" t="inlineStr">
        <is>
          <t>чел.-ч</t>
        </is>
      </c>
      <c r="G65" s="276" t="n">
        <v>48.5</v>
      </c>
      <c r="H65" s="148" t="n">
        <v>0.96</v>
      </c>
      <c r="I65" s="277" t="n">
        <v>6.5184</v>
      </c>
      <c r="J65" s="99" t="n"/>
      <c r="K65" s="99" t="n"/>
      <c r="L65" s="99" t="n"/>
      <c r="M65" s="99" t="n"/>
      <c r="N65" s="99" t="n"/>
    </row>
    <row r="66" ht="19.35" customHeight="1">
      <c r="A66" s="95" t="n"/>
      <c r="B66" s="103" t="n"/>
      <c r="C66" s="97" t="inlineStr">
        <is>
          <t>Итого по расценке</t>
        </is>
      </c>
      <c r="D66" s="271" t="n"/>
      <c r="E66" s="272" t="n"/>
      <c r="F66" s="98" t="n"/>
      <c r="G66" s="106" t="n"/>
      <c r="H66" s="106" t="n"/>
      <c r="I66" s="99" t="n"/>
      <c r="J66" s="100" t="n">
        <v>406.43</v>
      </c>
      <c r="K66" s="99" t="n"/>
      <c r="L66" s="100" t="n">
        <v>54.62</v>
      </c>
      <c r="M66" s="99" t="n"/>
      <c r="N66" s="107" t="n"/>
    </row>
    <row r="67" ht="19.35" customHeight="1">
      <c r="A67" s="95" t="n"/>
      <c r="B67" s="108" t="n"/>
      <c r="C67" s="97" t="inlineStr">
        <is>
          <t>ФОТ</t>
        </is>
      </c>
      <c r="D67" s="271" t="n"/>
      <c r="E67" s="272" t="n"/>
      <c r="F67" s="98" t="n"/>
      <c r="G67" s="106" t="n"/>
      <c r="H67" s="106" t="n"/>
      <c r="I67" s="99" t="n"/>
      <c r="J67" s="99" t="n"/>
      <c r="K67" s="99" t="n"/>
      <c r="L67" s="100" t="n">
        <v>54.62</v>
      </c>
      <c r="M67" s="99" t="n"/>
      <c r="N67" s="102" t="n">
        <v>3892.22</v>
      </c>
    </row>
    <row r="68" ht="42" customHeight="1">
      <c r="A68" s="95" t="n"/>
      <c r="B68" s="109" t="inlineStr">
        <is>
          <t>Пр/812-001.4-1</t>
        </is>
      </c>
      <c r="C68" s="97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4" t="inlineStr">
        <is>
          <t>%</t>
        </is>
      </c>
      <c r="G68" s="110" t="n">
        <v>89</v>
      </c>
      <c r="H68" s="111" t="n"/>
      <c r="I68" s="110" t="n">
        <v>89</v>
      </c>
      <c r="J68" s="99" t="n"/>
      <c r="K68" s="99" t="n"/>
      <c r="L68" s="100" t="n">
        <v>48.61</v>
      </c>
      <c r="M68" s="99" t="n"/>
      <c r="N68" s="112" t="n">
        <v>3464.08</v>
      </c>
    </row>
    <row r="69" ht="42" customHeight="1">
      <c r="A69" s="95" t="n"/>
      <c r="B69" s="109" t="inlineStr">
        <is>
          <t>Пр/774-001.4</t>
        </is>
      </c>
      <c r="C69" s="97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4" t="inlineStr">
        <is>
          <t>%</t>
        </is>
      </c>
      <c r="G69" s="110" t="n">
        <v>41</v>
      </c>
      <c r="H69" s="111" t="n"/>
      <c r="I69" s="110" t="n">
        <v>41</v>
      </c>
      <c r="J69" s="99" t="n"/>
      <c r="K69" s="99" t="n"/>
      <c r="L69" s="100" t="n">
        <v>22.39</v>
      </c>
      <c r="M69" s="99" t="n"/>
      <c r="N69" s="102" t="n">
        <v>1595.81</v>
      </c>
    </row>
    <row r="70" ht="19.35" customHeight="1">
      <c r="A70" s="95" t="n"/>
      <c r="B70" s="108" t="n"/>
      <c r="C70" s="87" t="inlineStr">
        <is>
          <t>Всего по позиции</t>
        </is>
      </c>
      <c r="D70" s="271" t="n"/>
      <c r="E70" s="272" t="n"/>
      <c r="F70" s="99" t="n"/>
      <c r="G70" s="106" t="n"/>
      <c r="H70" s="106" t="n"/>
      <c r="I70" s="113" t="n"/>
      <c r="J70" s="113" t="n"/>
      <c r="K70" s="113" t="n"/>
      <c r="L70" s="115" t="n">
        <v>125.62</v>
      </c>
      <c r="M70" s="113" t="n"/>
      <c r="N70" s="93" t="n"/>
    </row>
    <row r="71" ht="55.35" customHeight="1">
      <c r="A71" s="87" t="inlineStr">
        <is>
          <t>4</t>
        </is>
      </c>
      <c r="B71" s="90" t="inlineStr">
        <is>
          <t>ФЕР01-02-101-09</t>
        </is>
      </c>
      <c r="C71" s="91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2" t="inlineStr">
        <is>
          <t>100 деревьев</t>
        </is>
      </c>
      <c r="G71" s="93" t="n">
        <v>0.24</v>
      </c>
      <c r="H71" s="94" t="n">
        <v>1</v>
      </c>
      <c r="I71" s="115" t="n">
        <v>0.24</v>
      </c>
      <c r="J71" s="93" t="n"/>
      <c r="K71" s="93" t="n"/>
      <c r="L71" s="93" t="n"/>
      <c r="M71" s="93" t="n"/>
      <c r="N71" s="93" t="n"/>
    </row>
    <row r="72" ht="24.6" customHeight="1">
      <c r="A72" s="95" t="n"/>
      <c r="B72" s="96" t="inlineStr">
        <is>
          <t>Прил.1.12 п.3.213</t>
        </is>
      </c>
      <c r="C72" s="97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5" t="n"/>
      <c r="B73" s="96" t="inlineStr">
        <is>
          <t>1</t>
        </is>
      </c>
      <c r="C73" s="97" t="inlineStr">
        <is>
          <t>ОТ</t>
        </is>
      </c>
      <c r="D73" s="271" t="n"/>
      <c r="E73" s="272" t="n"/>
      <c r="F73" s="98" t="n"/>
      <c r="G73" s="98" t="n"/>
      <c r="H73" s="98" t="n"/>
      <c r="I73" s="99" t="n"/>
      <c r="J73" s="100" t="n">
        <v>131.57</v>
      </c>
      <c r="K73" s="148" t="n">
        <v>0.96</v>
      </c>
      <c r="L73" s="100" t="n">
        <v>30.31</v>
      </c>
      <c r="M73" s="100" t="n">
        <v>71.26000000000001</v>
      </c>
      <c r="N73" s="102" t="n">
        <v>2159.89</v>
      </c>
    </row>
    <row r="74" ht="19.35" customHeight="1">
      <c r="A74" s="95" t="n"/>
      <c r="B74" s="103" t="n"/>
      <c r="C74" s="97" t="inlineStr">
        <is>
          <t>ЗТ</t>
        </is>
      </c>
      <c r="D74" s="271" t="n"/>
      <c r="E74" s="272" t="n"/>
      <c r="F74" s="104" t="inlineStr">
        <is>
          <t>чел.-ч</t>
        </is>
      </c>
      <c r="G74" s="276" t="n">
        <v>15.7</v>
      </c>
      <c r="H74" s="148" t="n">
        <v>0.96</v>
      </c>
      <c r="I74" s="275" t="n">
        <v>3.61728</v>
      </c>
      <c r="J74" s="99" t="n"/>
      <c r="K74" s="99" t="n"/>
      <c r="L74" s="99" t="n"/>
      <c r="M74" s="99" t="n"/>
      <c r="N74" s="99" t="n"/>
    </row>
    <row r="75" ht="19.35" customHeight="1">
      <c r="A75" s="95" t="n"/>
      <c r="B75" s="103" t="n"/>
      <c r="C75" s="97" t="inlineStr">
        <is>
          <t>Итого по расценке</t>
        </is>
      </c>
      <c r="D75" s="271" t="n"/>
      <c r="E75" s="272" t="n"/>
      <c r="F75" s="98" t="n"/>
      <c r="G75" s="106" t="n"/>
      <c r="H75" s="106" t="n"/>
      <c r="I75" s="99" t="n"/>
      <c r="J75" s="100" t="n">
        <v>131.57</v>
      </c>
      <c r="K75" s="99" t="n"/>
      <c r="L75" s="100" t="n">
        <v>30.31</v>
      </c>
      <c r="M75" s="99" t="n"/>
      <c r="N75" s="107" t="n"/>
    </row>
    <row r="76" ht="19.35" customHeight="1">
      <c r="A76" s="95" t="n"/>
      <c r="B76" s="108" t="n"/>
      <c r="C76" s="97" t="inlineStr">
        <is>
          <t>ФОТ</t>
        </is>
      </c>
      <c r="D76" s="271" t="n"/>
      <c r="E76" s="272" t="n"/>
      <c r="F76" s="98" t="n"/>
      <c r="G76" s="106" t="n"/>
      <c r="H76" s="106" t="n"/>
      <c r="I76" s="99" t="n"/>
      <c r="J76" s="99" t="n"/>
      <c r="K76" s="99" t="n"/>
      <c r="L76" s="100" t="n">
        <v>30.31</v>
      </c>
      <c r="M76" s="99" t="n"/>
      <c r="N76" s="102" t="n">
        <v>2159.89</v>
      </c>
    </row>
    <row r="77" ht="42" customHeight="1">
      <c r="A77" s="95" t="n"/>
      <c r="B77" s="109" t="inlineStr">
        <is>
          <t>Пр/812-001.4-1</t>
        </is>
      </c>
      <c r="C77" s="97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4" t="inlineStr">
        <is>
          <t>%</t>
        </is>
      </c>
      <c r="G77" s="110" t="n">
        <v>89</v>
      </c>
      <c r="H77" s="111" t="n"/>
      <c r="I77" s="110" t="n">
        <v>89</v>
      </c>
      <c r="J77" s="99" t="n"/>
      <c r="K77" s="99" t="n"/>
      <c r="L77" s="100" t="n">
        <v>26.98</v>
      </c>
      <c r="M77" s="99" t="n"/>
      <c r="N77" s="112" t="n">
        <v>1922.3</v>
      </c>
    </row>
    <row r="78" ht="42" customHeight="1">
      <c r="A78" s="95" t="n"/>
      <c r="B78" s="109" t="inlineStr">
        <is>
          <t>Пр/774-001.4</t>
        </is>
      </c>
      <c r="C78" s="97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4" t="inlineStr">
        <is>
          <t>%</t>
        </is>
      </c>
      <c r="G78" s="110" t="n">
        <v>41</v>
      </c>
      <c r="H78" s="111" t="n"/>
      <c r="I78" s="110" t="n">
        <v>41</v>
      </c>
      <c r="J78" s="99" t="n"/>
      <c r="K78" s="99" t="n"/>
      <c r="L78" s="100" t="n">
        <v>12.43</v>
      </c>
      <c r="M78" s="99" t="n"/>
      <c r="N78" s="100" t="n">
        <v>885.55</v>
      </c>
    </row>
    <row r="79" ht="19.35" customHeight="1">
      <c r="A79" s="95" t="n"/>
      <c r="B79" s="108" t="n"/>
      <c r="C79" s="87" t="inlineStr">
        <is>
          <t>Всего по позиции</t>
        </is>
      </c>
      <c r="D79" s="271" t="n"/>
      <c r="E79" s="272" t="n"/>
      <c r="F79" s="99" t="n"/>
      <c r="G79" s="106" t="n"/>
      <c r="H79" s="106" t="n"/>
      <c r="I79" s="113" t="n"/>
      <c r="J79" s="113" t="n"/>
      <c r="K79" s="113" t="n"/>
      <c r="L79" s="115" t="n">
        <v>69.72</v>
      </c>
      <c r="M79" s="113" t="n"/>
      <c r="N79" s="93" t="n"/>
    </row>
    <row r="80" ht="55.35" customHeight="1">
      <c r="A80" s="87" t="inlineStr">
        <is>
          <t>5</t>
        </is>
      </c>
      <c r="B80" s="90" t="inlineStr">
        <is>
          <t>ФЕР01-02-101-12</t>
        </is>
      </c>
      <c r="C80" s="91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2" t="inlineStr">
        <is>
          <t>100 деревьев</t>
        </is>
      </c>
      <c r="G80" s="93" t="n">
        <v>0.11</v>
      </c>
      <c r="H80" s="94" t="n">
        <v>1</v>
      </c>
      <c r="I80" s="115" t="n">
        <v>0.11</v>
      </c>
      <c r="J80" s="93" t="n"/>
      <c r="K80" s="93" t="n"/>
      <c r="L80" s="93" t="n"/>
      <c r="M80" s="93" t="n"/>
      <c r="N80" s="93" t="n"/>
    </row>
    <row r="81" ht="24.6" customHeight="1">
      <c r="A81" s="95" t="n"/>
      <c r="B81" s="96" t="inlineStr">
        <is>
          <t>Прил.1.12 п.3.213</t>
        </is>
      </c>
      <c r="C81" s="97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5" t="n"/>
      <c r="B82" s="96" t="inlineStr">
        <is>
          <t>1</t>
        </is>
      </c>
      <c r="C82" s="97" t="inlineStr">
        <is>
          <t>ОТ</t>
        </is>
      </c>
      <c r="D82" s="271" t="n"/>
      <c r="E82" s="272" t="n"/>
      <c r="F82" s="98" t="n"/>
      <c r="G82" s="98" t="n"/>
      <c r="H82" s="98" t="n"/>
      <c r="I82" s="99" t="n"/>
      <c r="J82" s="100" t="n">
        <v>384.64</v>
      </c>
      <c r="K82" s="148" t="n">
        <v>0.96</v>
      </c>
      <c r="L82" s="100" t="n">
        <v>40.62</v>
      </c>
      <c r="M82" s="100" t="n">
        <v>71.26000000000001</v>
      </c>
      <c r="N82" s="102" t="n">
        <v>2894.58</v>
      </c>
    </row>
    <row r="83" ht="19.35" customHeight="1">
      <c r="A83" s="95" t="n"/>
      <c r="B83" s="103" t="n"/>
      <c r="C83" s="97" t="inlineStr">
        <is>
          <t>ЗТ</t>
        </is>
      </c>
      <c r="D83" s="271" t="n"/>
      <c r="E83" s="272" t="n"/>
      <c r="F83" s="104" t="inlineStr">
        <is>
          <t>чел.-ч</t>
        </is>
      </c>
      <c r="G83" s="276" t="n">
        <v>45.9</v>
      </c>
      <c r="H83" s="148" t="n">
        <v>0.96</v>
      </c>
      <c r="I83" s="275" t="n">
        <v>4.84704</v>
      </c>
      <c r="J83" s="99" t="n"/>
      <c r="K83" s="99" t="n"/>
      <c r="L83" s="99" t="n"/>
      <c r="M83" s="99" t="n"/>
      <c r="N83" s="99" t="n"/>
    </row>
    <row r="84" ht="19.35" customHeight="1">
      <c r="A84" s="95" t="n"/>
      <c r="B84" s="103" t="n"/>
      <c r="C84" s="97" t="inlineStr">
        <is>
          <t>Итого по расценке</t>
        </is>
      </c>
      <c r="D84" s="271" t="n"/>
      <c r="E84" s="272" t="n"/>
      <c r="F84" s="98" t="n"/>
      <c r="G84" s="106" t="n"/>
      <c r="H84" s="106" t="n"/>
      <c r="I84" s="99" t="n"/>
      <c r="J84" s="100" t="n">
        <v>384.64</v>
      </c>
      <c r="K84" s="99" t="n"/>
      <c r="L84" s="100" t="n">
        <v>40.62</v>
      </c>
      <c r="M84" s="99" t="n"/>
      <c r="N84" s="107" t="n"/>
    </row>
    <row r="85" ht="19.35" customHeight="1">
      <c r="A85" s="95" t="n"/>
      <c r="B85" s="108" t="n"/>
      <c r="C85" s="97" t="inlineStr">
        <is>
          <t>ФОТ</t>
        </is>
      </c>
      <c r="D85" s="271" t="n"/>
      <c r="E85" s="272" t="n"/>
      <c r="F85" s="98" t="n"/>
      <c r="G85" s="106" t="n"/>
      <c r="H85" s="106" t="n"/>
      <c r="I85" s="99" t="n"/>
      <c r="J85" s="99" t="n"/>
      <c r="K85" s="99" t="n"/>
      <c r="L85" s="100" t="n">
        <v>40.62</v>
      </c>
      <c r="M85" s="99" t="n"/>
      <c r="N85" s="102" t="n">
        <v>2894.58</v>
      </c>
    </row>
    <row r="86" ht="42" customHeight="1">
      <c r="A86" s="95" t="n"/>
      <c r="B86" s="109" t="inlineStr">
        <is>
          <t>Пр/812-001.4-1</t>
        </is>
      </c>
      <c r="C86" s="97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4" t="inlineStr">
        <is>
          <t>%</t>
        </is>
      </c>
      <c r="G86" s="110" t="n">
        <v>89</v>
      </c>
      <c r="H86" s="111" t="n"/>
      <c r="I86" s="110" t="n">
        <v>89</v>
      </c>
      <c r="J86" s="99" t="n"/>
      <c r="K86" s="99" t="n"/>
      <c r="L86" s="100" t="n">
        <v>36.15</v>
      </c>
      <c r="M86" s="99" t="n"/>
      <c r="N86" s="112" t="n">
        <v>2576.18</v>
      </c>
    </row>
    <row r="87" ht="42" customHeight="1">
      <c r="A87" s="95" t="n"/>
      <c r="B87" s="109" t="inlineStr">
        <is>
          <t>Пр/774-001.4</t>
        </is>
      </c>
      <c r="C87" s="97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4" t="inlineStr">
        <is>
          <t>%</t>
        </is>
      </c>
      <c r="G87" s="110" t="n">
        <v>41</v>
      </c>
      <c r="H87" s="111" t="n"/>
      <c r="I87" s="110" t="n">
        <v>41</v>
      </c>
      <c r="J87" s="99" t="n"/>
      <c r="K87" s="99" t="n"/>
      <c r="L87" s="100" t="n">
        <v>16.65</v>
      </c>
      <c r="M87" s="99" t="n"/>
      <c r="N87" s="102" t="n">
        <v>1186.78</v>
      </c>
    </row>
    <row r="88" ht="19.35" customHeight="1">
      <c r="A88" s="95" t="n"/>
      <c r="B88" s="108" t="n"/>
      <c r="C88" s="87" t="inlineStr">
        <is>
          <t>Всего по позиции</t>
        </is>
      </c>
      <c r="D88" s="271" t="n"/>
      <c r="E88" s="272" t="n"/>
      <c r="F88" s="99" t="n"/>
      <c r="G88" s="106" t="n"/>
      <c r="H88" s="106" t="n"/>
      <c r="I88" s="113" t="n"/>
      <c r="J88" s="113" t="n"/>
      <c r="K88" s="113" t="n"/>
      <c r="L88" s="115" t="n">
        <v>93.42</v>
      </c>
      <c r="M88" s="113" t="n"/>
      <c r="N88" s="93" t="n"/>
    </row>
    <row r="89" ht="19.35" customHeight="1">
      <c r="A89" s="121" t="n"/>
      <c r="B89" s="121" t="n"/>
      <c r="C89" s="122" t="inlineStr">
        <is>
          <t>Итого по разделу 1. Вырубка просеки</t>
        </is>
      </c>
      <c r="L89" s="123" t="n">
        <v>833.3099999999999</v>
      </c>
      <c r="M89" s="121" t="n"/>
      <c r="N89" s="124" t="n"/>
    </row>
    <row r="90" ht="19.35" customHeight="1">
      <c r="A90" s="125" t="n"/>
      <c r="B90" s="126" t="n"/>
      <c r="C90" s="127" t="inlineStr">
        <is>
          <t>Итого прямые затраты по разделу</t>
        </is>
      </c>
      <c r="L90" s="128" t="n">
        <v>362.31</v>
      </c>
      <c r="M90" s="129" t="n"/>
      <c r="N90" s="128" t="n">
        <v>25818.21</v>
      </c>
    </row>
    <row r="91" ht="19.35" customHeight="1">
      <c r="A91" s="125" t="n"/>
      <c r="B91" s="126" t="n"/>
      <c r="C91" s="127" t="inlineStr">
        <is>
          <t>в том числе</t>
        </is>
      </c>
      <c r="L91" s="128" t="n"/>
      <c r="M91" s="129" t="n"/>
      <c r="N91" s="128" t="n"/>
    </row>
    <row r="92" ht="19.35" customHeight="1">
      <c r="A92" s="125" t="n"/>
      <c r="B92" s="126" t="n"/>
      <c r="C92" s="127" t="inlineStr">
        <is>
          <t>- оплата труда (ОТ)</t>
        </is>
      </c>
      <c r="L92" s="128" t="n">
        <v>362.31</v>
      </c>
      <c r="M92" s="129" t="n"/>
      <c r="N92" s="128" t="n">
        <v>25818.21</v>
      </c>
    </row>
    <row r="93" ht="19.35" customHeight="1">
      <c r="A93" s="125" t="n"/>
      <c r="B93" s="126" t="n"/>
      <c r="C93" s="127" t="inlineStr">
        <is>
          <t>- эксплуатация машин и механизмов</t>
        </is>
      </c>
      <c r="L93" s="128" t="n">
        <v>0</v>
      </c>
      <c r="M93" s="129" t="n"/>
      <c r="N93" s="128" t="n">
        <v>0</v>
      </c>
    </row>
    <row r="94" ht="19.35" customHeight="1">
      <c r="A94" s="125" t="n"/>
      <c r="B94" s="130" t="n"/>
      <c r="C94" s="131" t="inlineStr">
        <is>
          <t>в том числе</t>
        </is>
      </c>
      <c r="L94" s="128" t="n"/>
      <c r="M94" s="129" t="n"/>
      <c r="N94" s="128" t="n"/>
    </row>
    <row r="95" ht="19.35" customHeight="1">
      <c r="A95" s="125" t="n"/>
      <c r="B95" s="130" t="n"/>
      <c r="C95" s="131" t="inlineStr">
        <is>
          <t>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в том числе</t>
        </is>
      </c>
      <c r="L96" s="128" t="n"/>
      <c r="M96" s="129" t="n"/>
      <c r="N96" s="128" t="n"/>
    </row>
    <row r="97" ht="19.35" customHeight="1">
      <c r="A97" s="125" t="n"/>
      <c r="B97" s="130" t="n"/>
      <c r="C97" s="131" t="inlineStr">
        <is>
          <t>оплата труда машинистов (ОТм)</t>
        </is>
      </c>
      <c r="L97" s="128" t="n">
        <v>0</v>
      </c>
      <c r="M97" s="129" t="n"/>
      <c r="N97" s="128" t="n">
        <v>0</v>
      </c>
    </row>
    <row r="98" ht="19.35" customHeight="1">
      <c r="A98" s="125" t="n"/>
      <c r="B98" s="126" t="n"/>
      <c r="C98" s="127" t="inlineStr">
        <is>
          <t>Итого ФОТ (справочно)</t>
        </is>
      </c>
      <c r="L98" s="128" t="n">
        <v>362.31</v>
      </c>
      <c r="M98" s="129" t="n"/>
      <c r="N98" s="128" t="n">
        <v>25818.21</v>
      </c>
    </row>
    <row r="99" ht="19.35" customHeight="1">
      <c r="A99" s="125" t="n"/>
      <c r="B99" s="126" t="n"/>
      <c r="C99" s="127" t="inlineStr">
        <is>
          <t>Итого накладные расходы</t>
        </is>
      </c>
      <c r="L99" s="128" t="n">
        <v>322.46</v>
      </c>
      <c r="M99" s="129" t="n"/>
      <c r="N99" s="128" t="n">
        <v>22978.21</v>
      </c>
    </row>
    <row r="100" ht="19.35" customHeight="1">
      <c r="A100" s="125" t="n"/>
      <c r="B100" s="126" t="n"/>
      <c r="C100" s="127" t="inlineStr">
        <is>
          <t>Итого сметная прибыль</t>
        </is>
      </c>
      <c r="L100" s="128" t="n">
        <v>148.54</v>
      </c>
      <c r="M100" s="129" t="n"/>
      <c r="N100" s="128" t="n">
        <v>10585.47</v>
      </c>
    </row>
    <row r="101" ht="19.35" customHeight="1">
      <c r="A101" s="125" t="n"/>
      <c r="B101" s="132" t="n"/>
      <c r="C101" s="133" t="inlineStr">
        <is>
          <t>Итого по разделу</t>
        </is>
      </c>
      <c r="L101" s="123" t="n">
        <v>833.3099999999999</v>
      </c>
      <c r="M101" s="134" t="n"/>
      <c r="N101" s="123" t="n">
        <v>59381.89</v>
      </c>
    </row>
    <row r="102" ht="19.35" customHeight="1">
      <c r="A102" s="125" t="n"/>
      <c r="B102" s="130" t="n"/>
      <c r="C102" s="131" t="inlineStr">
        <is>
          <t>Справочно</t>
        </is>
      </c>
      <c r="L102" s="128" t="n"/>
      <c r="M102" s="129" t="n"/>
      <c r="N102" s="128" t="n"/>
    </row>
    <row r="103" ht="19.35" customHeight="1">
      <c r="A103" s="125" t="n"/>
      <c r="B103" s="126" t="n"/>
      <c r="C103" s="131" t="inlineStr">
        <is>
          <t>затраты труда рабочих</t>
        </is>
      </c>
      <c r="I103" s="135" t="n">
        <v>43.23552</v>
      </c>
      <c r="J103" s="136" t="n"/>
      <c r="K103" s="136" t="n"/>
      <c r="L103" s="129" t="n"/>
      <c r="M103" s="129" t="n"/>
      <c r="N103" s="129" t="n"/>
    </row>
    <row r="104" ht="19.35" customHeight="1">
      <c r="A104" s="125" t="n"/>
      <c r="B104" s="126" t="n"/>
      <c r="C104" s="131" t="inlineStr">
        <is>
          <t>затраты труда машинистов</t>
        </is>
      </c>
      <c r="I104" s="135" t="n">
        <v>0</v>
      </c>
      <c r="J104" s="136" t="n"/>
      <c r="K104" s="136" t="n"/>
      <c r="L104" s="129" t="n"/>
      <c r="M104" s="129" t="n"/>
      <c r="N104" s="129" t="n"/>
    </row>
    <row r="105" ht="19.35" customHeight="1">
      <c r="A105" s="137" t="n"/>
      <c r="B105" s="138" t="n"/>
      <c r="C105" s="139" t="inlineStr">
        <is>
          <t>ВСЕГО по смете</t>
        </is>
      </c>
      <c r="D105" s="140" t="n"/>
      <c r="E105" s="140" t="n"/>
      <c r="F105" s="141" t="n"/>
      <c r="G105" s="141" t="n"/>
      <c r="H105" s="141" t="n"/>
      <c r="I105" s="141" t="n"/>
      <c r="J105" s="141" t="n"/>
      <c r="K105" s="141" t="n"/>
      <c r="L105" s="142" t="n"/>
      <c r="M105" s="141" t="n"/>
      <c r="N105" s="143" t="n"/>
    </row>
    <row r="106" ht="19.35" customHeight="1">
      <c r="A106" s="125" t="n"/>
      <c r="B106" s="132" t="n"/>
      <c r="C106" s="133" t="inlineStr">
        <is>
          <t>Итого по всем разделам</t>
        </is>
      </c>
      <c r="L106" s="123" t="n">
        <v>833.3099999999999</v>
      </c>
      <c r="M106" s="124" t="n"/>
      <c r="N106" s="123" t="n"/>
    </row>
    <row r="107" ht="19.35" customHeight="1">
      <c r="A107" s="125" t="n"/>
      <c r="B107" s="126" t="n"/>
      <c r="C107" s="127" t="inlineStr">
        <is>
          <t>ВСЕГО строительные работы</t>
        </is>
      </c>
      <c r="L107" s="128" t="n">
        <v>833.3099999999999</v>
      </c>
      <c r="M107" s="129" t="n"/>
      <c r="N107" s="128" t="n">
        <v>59381.89</v>
      </c>
    </row>
    <row r="108" ht="19.35" customHeight="1">
      <c r="A108" s="125" t="n"/>
      <c r="B108" s="130" t="n"/>
      <c r="C108" s="131" t="inlineStr">
        <is>
          <t>в том числе</t>
        </is>
      </c>
      <c r="L108" s="128" t="n"/>
      <c r="M108" s="129" t="n"/>
      <c r="N108" s="128" t="n"/>
    </row>
    <row r="109" ht="19.35" customHeight="1">
      <c r="A109" s="125" t="n"/>
      <c r="B109" s="130" t="n"/>
      <c r="C109" s="131" t="inlineStr">
        <is>
          <t>всего прямые затраты</t>
        </is>
      </c>
      <c r="L109" s="128" t="n">
        <v>362.31</v>
      </c>
      <c r="M109" s="129" t="n"/>
      <c r="N109" s="128" t="n">
        <v>25818.21</v>
      </c>
    </row>
    <row r="110" ht="19.35" customHeight="1">
      <c r="A110" s="125" t="n"/>
      <c r="B110" s="130" t="n"/>
      <c r="C110" s="131" t="inlineStr">
        <is>
          <t>в том числе</t>
        </is>
      </c>
      <c r="L110" s="128" t="n"/>
      <c r="M110" s="129" t="n"/>
      <c r="N110" s="128" t="n"/>
    </row>
    <row r="111" ht="19.35" customHeight="1">
      <c r="A111" s="125" t="n"/>
      <c r="B111" s="130" t="n"/>
      <c r="C111" s="131" t="inlineStr">
        <is>
          <t>- оплата труда (ОТ)</t>
        </is>
      </c>
      <c r="L111" s="128" t="n">
        <v>362.31</v>
      </c>
      <c r="M111" s="129" t="n"/>
      <c r="N111" s="128" t="n">
        <v>25818.21</v>
      </c>
    </row>
    <row r="112" ht="19.35" customHeight="1">
      <c r="A112" s="125" t="n"/>
      <c r="B112" s="130" t="n"/>
      <c r="C112" s="131" t="inlineStr">
        <is>
          <t>- эксплуатация машин и механизмов</t>
        </is>
      </c>
      <c r="L112" s="128" t="n">
        <v>0</v>
      </c>
      <c r="M112" s="129" t="n"/>
      <c r="N112" s="128" t="n">
        <v>0</v>
      </c>
    </row>
    <row r="113" ht="19.35" customHeight="1">
      <c r="A113" s="125" t="n"/>
      <c r="B113" s="130" t="n"/>
      <c r="C113" s="131" t="inlineStr">
        <is>
          <t>в т.ч. эксплуатация машин и механизмов без учета доплат к оплате труда машинистов</t>
        </is>
      </c>
      <c r="L113" s="128" t="n">
        <v>0</v>
      </c>
      <c r="M113" s="129" t="n"/>
      <c r="N113" s="128" t="n">
        <v>0</v>
      </c>
    </row>
    <row r="114" ht="19.35" customHeight="1">
      <c r="A114" s="125" t="n"/>
      <c r="B114" s="130" t="n"/>
      <c r="C114" s="131" t="inlineStr">
        <is>
          <t>- в т.ч. оплата труда машинистов (ОТм)</t>
        </is>
      </c>
      <c r="L114" s="128" t="n">
        <v>0</v>
      </c>
      <c r="M114" s="129" t="n"/>
      <c r="N114" s="128" t="n">
        <v>0</v>
      </c>
    </row>
    <row r="115" ht="19.35" customHeight="1">
      <c r="A115" s="125" t="n"/>
      <c r="B115" s="130" t="n"/>
      <c r="C115" s="131" t="inlineStr">
        <is>
          <t>всего ФОТ (справочно)</t>
        </is>
      </c>
      <c r="L115" s="128" t="n">
        <v>362.31</v>
      </c>
      <c r="M115" s="129" t="n"/>
      <c r="N115" s="128" t="n">
        <v>25818.21</v>
      </c>
    </row>
    <row r="116" ht="19.35" customHeight="1">
      <c r="A116" s="125" t="n"/>
      <c r="B116" s="130" t="n"/>
      <c r="C116" s="131" t="inlineStr">
        <is>
          <t>всего накладные расходы</t>
        </is>
      </c>
      <c r="L116" s="128" t="n">
        <v>322.46</v>
      </c>
      <c r="M116" s="129" t="n"/>
      <c r="N116" s="128" t="n">
        <v>22978.21</v>
      </c>
    </row>
    <row r="117" ht="19.35" customHeight="1">
      <c r="A117" s="125" t="n"/>
      <c r="B117" s="130" t="n"/>
      <c r="C117" s="131" t="inlineStr">
        <is>
          <t>всего сметная прибыль</t>
        </is>
      </c>
      <c r="L117" s="128" t="n">
        <v>148.54</v>
      </c>
      <c r="M117" s="129" t="n"/>
      <c r="N117" s="128" t="n">
        <v>10585.47</v>
      </c>
    </row>
    <row r="118" ht="19.35" customHeight="1">
      <c r="A118" s="125" t="n"/>
      <c r="B118" s="132" t="n"/>
      <c r="C118" s="133" t="inlineStr">
        <is>
          <t>ВСЕГО по смете</t>
        </is>
      </c>
      <c r="L118" s="123" t="n">
        <v>833.3099999999999</v>
      </c>
      <c r="M118" s="124" t="n"/>
      <c r="N118" s="123" t="n">
        <v>59381.89</v>
      </c>
    </row>
    <row r="119" ht="19.35" customHeight="1">
      <c r="A119" s="125" t="n"/>
      <c r="B119" s="130" t="n"/>
      <c r="C119" s="131" t="inlineStr">
        <is>
          <t>Всего прямые затраты</t>
        </is>
      </c>
      <c r="L119" s="128" t="n">
        <v>362.31</v>
      </c>
      <c r="M119" s="129" t="n"/>
      <c r="N119" s="128" t="n">
        <v>25818.21</v>
      </c>
    </row>
    <row r="120" ht="19.35" customHeight="1">
      <c r="A120" s="125" t="n"/>
      <c r="B120" s="130" t="n"/>
      <c r="C120" s="131" t="inlineStr">
        <is>
          <t>в том числе</t>
        </is>
      </c>
      <c r="L120" s="128" t="n"/>
      <c r="M120" s="129" t="n"/>
      <c r="N120" s="128" t="n"/>
    </row>
    <row r="121" ht="19.35" customHeight="1">
      <c r="A121" s="125" t="n"/>
      <c r="B121" s="130" t="n"/>
      <c r="C121" s="131" t="inlineStr">
        <is>
          <t>- оплата труда рабочих (ОТ)</t>
        </is>
      </c>
      <c r="L121" s="128" t="n">
        <v>362.31</v>
      </c>
      <c r="M121" s="129" t="n"/>
      <c r="N121" s="128" t="n">
        <v>25818.21</v>
      </c>
    </row>
    <row r="122" ht="19.35" customHeight="1">
      <c r="A122" s="125" t="n"/>
      <c r="B122" s="130" t="n"/>
      <c r="C122" s="131" t="inlineStr">
        <is>
          <t>- эксплуатация машин и механизмов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в т.ч. эксплуатация машин и механизмов без учета доплат к оплате труда машинистов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- в т.ч. оплата труда машинистов (ОТм)</t>
        </is>
      </c>
      <c r="L124" s="128" t="n">
        <v>0</v>
      </c>
      <c r="M124" s="129" t="n"/>
      <c r="N124" s="128" t="n">
        <v>0</v>
      </c>
    </row>
    <row r="125" ht="19.35" customHeight="1">
      <c r="A125" s="125" t="n"/>
      <c r="B125" s="130" t="n"/>
      <c r="C125" s="131" t="inlineStr">
        <is>
          <t>Всего ФОТ (справочно)</t>
        </is>
      </c>
      <c r="L125" s="128" t="n">
        <v>362.31</v>
      </c>
      <c r="M125" s="129" t="n"/>
      <c r="N125" s="128" t="n">
        <v>25818.21</v>
      </c>
    </row>
    <row r="126" ht="19.35" customHeight="1">
      <c r="A126" s="125" t="n"/>
      <c r="B126" s="130" t="n"/>
      <c r="C126" s="131" t="inlineStr">
        <is>
          <t>Всего накладные расходы</t>
        </is>
      </c>
      <c r="L126" s="128" t="n">
        <v>322.46</v>
      </c>
      <c r="M126" s="129" t="n"/>
      <c r="N126" s="128" t="n">
        <v>22978.21</v>
      </c>
    </row>
    <row r="127" ht="19.35" customHeight="1">
      <c r="A127" s="125" t="n"/>
      <c r="B127" s="130" t="n"/>
      <c r="C127" s="131" t="inlineStr">
        <is>
          <t>Всего сметная прибыль</t>
        </is>
      </c>
      <c r="L127" s="128" t="n">
        <v>148.54</v>
      </c>
      <c r="M127" s="129" t="n"/>
      <c r="N127" s="128" t="n">
        <v>10585.47</v>
      </c>
    </row>
    <row r="128" ht="19.35" customHeight="1">
      <c r="A128" s="125" t="n"/>
      <c r="B128" s="130" t="n"/>
      <c r="C128" s="131" t="inlineStr">
        <is>
          <t>Справочно</t>
        </is>
      </c>
      <c r="L128" s="128" t="n"/>
      <c r="M128" s="129" t="n"/>
      <c r="N128" s="128" t="n"/>
    </row>
    <row r="129" ht="19.35" customHeight="1">
      <c r="A129" s="125" t="n"/>
      <c r="B129" s="126" t="n"/>
      <c r="C129" s="131" t="inlineStr">
        <is>
          <t>затраты труда рабочих</t>
        </is>
      </c>
      <c r="I129" s="135" t="n">
        <v>43.23552</v>
      </c>
      <c r="J129" s="136" t="n"/>
      <c r="K129" s="136" t="n"/>
      <c r="L129" s="129" t="n"/>
      <c r="M129" s="129" t="n"/>
      <c r="N129" s="129" t="n"/>
    </row>
    <row r="130" ht="19.35" customHeight="1">
      <c r="A130" s="125" t="n"/>
      <c r="B130" s="126" t="n"/>
      <c r="C130" s="131" t="inlineStr">
        <is>
          <t>затраты труда машинистов</t>
        </is>
      </c>
      <c r="I130" s="135" t="n">
        <v>0</v>
      </c>
      <c r="J130" s="136" t="n"/>
      <c r="K130" s="136" t="n"/>
      <c r="L130" s="129" t="n"/>
      <c r="M130" s="129" t="n"/>
      <c r="N130" s="129" t="n"/>
    </row>
    <row r="131" ht="19.35" customHeight="1">
      <c r="A131" s="125" t="n"/>
      <c r="B131" s="144" t="n"/>
      <c r="C131" s="144" t="n"/>
      <c r="D131" s="122" t="n"/>
      <c r="E131" s="122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</row>
    <row r="132" ht="19.35" customHeight="1">
      <c r="A132" s="145" t="inlineStr">
        <is>
          <t>Составил: ______________________________________/  Григорова И. А. /</t>
        </is>
      </c>
    </row>
    <row r="133" ht="19.35" customHeight="1">
      <c r="A133" s="145" t="n"/>
      <c r="B133" s="145" t="n"/>
      <c r="C133" s="146" t="inlineStr">
        <is>
          <t>должность, подпись (инициалы, фамилия)</t>
        </is>
      </c>
      <c r="G133" s="147" t="n"/>
      <c r="H133" s="147" t="n"/>
      <c r="I133" s="147" t="n"/>
      <c r="J133" s="145" t="n"/>
      <c r="K133" s="145" t="n"/>
      <c r="L133" s="145" t="n"/>
      <c r="M133" s="145" t="n"/>
      <c r="N133" s="145" t="n"/>
    </row>
    <row r="134" ht="19.35" customHeight="1">
      <c r="A134" s="145" t="inlineStr">
        <is>
          <t>Проверил: ______________________________________ /  Черкасов А. В. /</t>
        </is>
      </c>
    </row>
    <row r="135" ht="19.35" customHeight="1">
      <c r="A135" s="4" t="n"/>
      <c r="B135" s="4" t="n"/>
      <c r="C135" s="146" t="inlineStr">
        <is>
          <t>должность, подпись (инициалы, фамилия)</t>
        </is>
      </c>
      <c r="G135" s="147" t="n"/>
      <c r="H135" s="147" t="n"/>
      <c r="I135" s="147" t="n"/>
      <c r="J135" s="4" t="n"/>
      <c r="K135" s="4" t="n"/>
      <c r="L135" s="4" t="n"/>
      <c r="M135" s="4" t="n"/>
      <c r="N135" s="4" t="n"/>
    </row>
  </sheetData>
  <mergeCells count="145">
    <mergeCell ref="C103:H103"/>
    <mergeCell ref="C44:E44"/>
    <mergeCell ref="C121:K121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1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02-30-19</t>
        </is>
      </c>
    </row>
    <row r="25" ht="19.35" customHeight="1">
      <c r="A25" s="55" t="inlineStr">
        <is>
          <t>30 ВЛ 220 Амурская-Благовещенская №2. г.о. Благовещенск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646.24</v>
      </c>
      <c r="M31" s="64" t="n">
        <v>9.07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1769.08</v>
      </c>
      <c r="E32" s="71" t="inlineStr">
        <is>
          <t>(</t>
        </is>
      </c>
      <c r="F32" s="70" t="n">
        <v>30.2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1072.72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>
        <v>98.58</v>
      </c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1769.08</v>
      </c>
      <c r="E34" s="71" t="inlineStr">
        <is>
          <t>(</t>
        </is>
      </c>
      <c r="F34" s="77" t="n">
        <v>30.2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Срезка и сгребание кустарников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55.35" customHeight="1">
      <c r="A44" s="87" t="inlineStr">
        <is>
          <t>1</t>
        </is>
      </c>
      <c r="B44" s="90" t="inlineStr">
        <is>
          <t>ФЕР01-02-119-02</t>
        </is>
      </c>
      <c r="C44" s="91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2" t="inlineStr">
        <is>
          <t>100 м2</t>
        </is>
      </c>
      <c r="G44" s="93" t="n">
        <v>160</v>
      </c>
      <c r="H44" s="94" t="n">
        <v>1</v>
      </c>
      <c r="I44" s="94" t="n">
        <v>160</v>
      </c>
      <c r="J44" s="93" t="n"/>
      <c r="K44" s="93" t="n"/>
      <c r="L44" s="93" t="n"/>
      <c r="M44" s="93" t="n"/>
      <c r="N44" s="93" t="n"/>
    </row>
    <row r="45" ht="19.35" customHeight="1">
      <c r="A45" s="95" t="n"/>
      <c r="B45" s="96" t="inlineStr">
        <is>
          <t>1</t>
        </is>
      </c>
      <c r="C45" s="97" t="inlineStr">
        <is>
          <t>ОТ</t>
        </is>
      </c>
      <c r="D45" s="271" t="n"/>
      <c r="E45" s="272" t="n"/>
      <c r="F45" s="98" t="n"/>
      <c r="G45" s="98" t="n"/>
      <c r="H45" s="98" t="n"/>
      <c r="I45" s="99" t="n"/>
      <c r="J45" s="100" t="n">
        <v>37.79</v>
      </c>
      <c r="K45" s="273" t="n">
        <v>1.2</v>
      </c>
      <c r="L45" s="102" t="n">
        <v>7255.68</v>
      </c>
      <c r="M45" s="100" t="n">
        <v>71.26000000000001</v>
      </c>
      <c r="N45" s="102" t="n">
        <v>517039.76</v>
      </c>
    </row>
    <row r="46" ht="19.35" customHeight="1">
      <c r="A46" s="95" t="n"/>
      <c r="B46" s="103" t="n"/>
      <c r="C46" s="97" t="inlineStr">
        <is>
          <t>ЗТ</t>
        </is>
      </c>
      <c r="D46" s="271" t="n"/>
      <c r="E46" s="272" t="n"/>
      <c r="F46" s="104" t="inlineStr">
        <is>
          <t>чел.-ч</t>
        </is>
      </c>
      <c r="G46" s="100" t="n">
        <v>4.43</v>
      </c>
      <c r="H46" s="273" t="n">
        <v>1.2</v>
      </c>
      <c r="I46" s="100" t="n">
        <v>850.5599999999999</v>
      </c>
      <c r="J46" s="99" t="n"/>
      <c r="K46" s="99" t="n"/>
      <c r="L46" s="99" t="n"/>
      <c r="M46" s="99" t="n"/>
      <c r="N46" s="99" t="n"/>
    </row>
    <row r="47" ht="19.35" customHeight="1">
      <c r="A47" s="95" t="n"/>
      <c r="B47" s="103" t="n"/>
      <c r="C47" s="97" t="inlineStr">
        <is>
          <t>Итого по расценке</t>
        </is>
      </c>
      <c r="D47" s="271" t="n"/>
      <c r="E47" s="272" t="n"/>
      <c r="F47" s="98" t="n"/>
      <c r="G47" s="106" t="n"/>
      <c r="H47" s="106" t="n"/>
      <c r="I47" s="99" t="n"/>
      <c r="J47" s="100" t="n">
        <v>37.79</v>
      </c>
      <c r="K47" s="99" t="n"/>
      <c r="L47" s="102" t="n">
        <v>7255.68</v>
      </c>
      <c r="M47" s="99" t="n"/>
      <c r="N47" s="107" t="n"/>
    </row>
    <row r="48" ht="19.35" customHeight="1">
      <c r="A48" s="95" t="n"/>
      <c r="B48" s="108" t="n"/>
      <c r="C48" s="97" t="inlineStr">
        <is>
          <t>ФОТ</t>
        </is>
      </c>
      <c r="D48" s="271" t="n"/>
      <c r="E48" s="272" t="n"/>
      <c r="F48" s="98" t="n"/>
      <c r="G48" s="106" t="n"/>
      <c r="H48" s="106" t="n"/>
      <c r="I48" s="99" t="n"/>
      <c r="J48" s="99" t="n"/>
      <c r="K48" s="99" t="n"/>
      <c r="L48" s="102" t="n">
        <v>7255.68</v>
      </c>
      <c r="M48" s="99" t="n"/>
      <c r="N48" s="102" t="n">
        <v>517039.76</v>
      </c>
    </row>
    <row r="49" ht="42" customHeight="1">
      <c r="A49" s="95" t="n"/>
      <c r="B49" s="109" t="inlineStr">
        <is>
          <t>Пр/812-001.4-1</t>
        </is>
      </c>
      <c r="C49" s="97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4" t="inlineStr">
        <is>
          <t>%</t>
        </is>
      </c>
      <c r="G49" s="110" t="n">
        <v>89</v>
      </c>
      <c r="H49" s="111" t="n"/>
      <c r="I49" s="110" t="n">
        <v>89</v>
      </c>
      <c r="J49" s="99" t="n"/>
      <c r="K49" s="99" t="n"/>
      <c r="L49" s="102" t="n">
        <v>6457.56</v>
      </c>
      <c r="M49" s="99" t="n"/>
      <c r="N49" s="112" t="n">
        <v>460165.39</v>
      </c>
    </row>
    <row r="50" ht="42" customHeight="1">
      <c r="A50" s="95" t="n"/>
      <c r="B50" s="109" t="inlineStr">
        <is>
          <t>Пр/774-001.4</t>
        </is>
      </c>
      <c r="C50" s="97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41</v>
      </c>
      <c r="H50" s="111" t="n"/>
      <c r="I50" s="110" t="n">
        <v>41</v>
      </c>
      <c r="J50" s="99" t="n"/>
      <c r="K50" s="99" t="n"/>
      <c r="L50" s="102" t="n">
        <v>2974.83</v>
      </c>
      <c r="M50" s="99" t="n"/>
      <c r="N50" s="102" t="n">
        <v>211986.3</v>
      </c>
    </row>
    <row r="51" ht="19.35" customHeight="1">
      <c r="A51" s="95" t="n"/>
      <c r="B51" s="108" t="n"/>
      <c r="C51" s="87" t="inlineStr">
        <is>
          <t>Всего по позиции</t>
        </is>
      </c>
      <c r="D51" s="271" t="n"/>
      <c r="E51" s="272" t="n"/>
      <c r="F51" s="99" t="n"/>
      <c r="G51" s="106" t="n"/>
      <c r="H51" s="106" t="n"/>
      <c r="I51" s="113" t="n"/>
      <c r="J51" s="113" t="n"/>
      <c r="K51" s="113" t="n"/>
      <c r="L51" s="114" t="n">
        <v>16688.07</v>
      </c>
      <c r="M51" s="113" t="n"/>
      <c r="N51" s="93" t="n"/>
    </row>
    <row r="52" ht="19.35" customHeight="1">
      <c r="A52" s="89" t="inlineStr">
        <is>
          <t>Пролет 428-429,436-437,440-473</t>
        </is>
      </c>
      <c r="B52" s="54" t="n"/>
      <c r="C52" s="54" t="n"/>
      <c r="D52" s="54" t="n"/>
      <c r="E52" s="54" t="n"/>
      <c r="F52" s="54" t="n"/>
      <c r="G52" s="54" t="n"/>
      <c r="H52" s="54" t="n"/>
      <c r="I52" s="54" t="n"/>
      <c r="J52" s="54" t="n"/>
      <c r="K52" s="54" t="n"/>
      <c r="L52" s="54" t="n"/>
      <c r="M52" s="54" t="n"/>
      <c r="N52" s="86" t="n"/>
    </row>
    <row r="53" ht="55.35" customHeight="1">
      <c r="A53" s="87" t="inlineStr">
        <is>
          <t>2</t>
        </is>
      </c>
      <c r="B53" s="90" t="inlineStr">
        <is>
          <t>ФЕР01-02-099-01</t>
        </is>
      </c>
      <c r="C53" s="91" t="inlineStr">
        <is>
          <t>Валка деревьев мягких пород с корня, диаметр стволов: до 16 см</t>
        </is>
      </c>
      <c r="D53" s="271" t="n"/>
      <c r="E53" s="272" t="n"/>
      <c r="F53" s="92" t="inlineStr">
        <is>
          <t>100 шт</t>
        </is>
      </c>
      <c r="G53" s="93" t="n">
        <v>3.32</v>
      </c>
      <c r="H53" s="94" t="n">
        <v>1</v>
      </c>
      <c r="I53" s="115" t="n">
        <v>3.32</v>
      </c>
      <c r="J53" s="93" t="n"/>
      <c r="K53" s="93" t="n"/>
      <c r="L53" s="93" t="n"/>
      <c r="M53" s="93" t="n"/>
      <c r="N53" s="93" t="n"/>
    </row>
    <row r="54" ht="19.35" customHeight="1">
      <c r="A54" s="95" t="n"/>
      <c r="B54" s="96" t="inlineStr">
        <is>
          <t>1</t>
        </is>
      </c>
      <c r="C54" s="97" t="inlineStr">
        <is>
          <t>ОТ</t>
        </is>
      </c>
      <c r="D54" s="271" t="n"/>
      <c r="E54" s="272" t="n"/>
      <c r="F54" s="98" t="n"/>
      <c r="G54" s="98" t="n"/>
      <c r="H54" s="98" t="n"/>
      <c r="I54" s="99" t="n"/>
      <c r="J54" s="100" t="n">
        <v>48.97</v>
      </c>
      <c r="K54" s="273" t="n">
        <v>1.2</v>
      </c>
      <c r="L54" s="100" t="n">
        <v>195.1</v>
      </c>
      <c r="M54" s="100" t="n">
        <v>71.26000000000001</v>
      </c>
      <c r="N54" s="102" t="n">
        <v>13902.83</v>
      </c>
    </row>
    <row r="55" ht="19.35" customHeight="1">
      <c r="A55" s="95" t="n"/>
      <c r="B55" s="103" t="n"/>
      <c r="C55" s="97" t="inlineStr">
        <is>
          <t>ЗТ</t>
        </is>
      </c>
      <c r="D55" s="271" t="n"/>
      <c r="E55" s="272" t="n"/>
      <c r="F55" s="104" t="inlineStr">
        <is>
          <t>чел.-ч</t>
        </is>
      </c>
      <c r="G55" s="100" t="n">
        <v>5.21</v>
      </c>
      <c r="H55" s="273" t="n">
        <v>1.2</v>
      </c>
      <c r="I55" s="275" t="n">
        <v>20.75664</v>
      </c>
      <c r="J55" s="99" t="n"/>
      <c r="K55" s="99" t="n"/>
      <c r="L55" s="99" t="n"/>
      <c r="M55" s="99" t="n"/>
      <c r="N55" s="99" t="n"/>
    </row>
    <row r="56" ht="19.35" customHeight="1">
      <c r="A56" s="95" t="n"/>
      <c r="B56" s="103" t="n"/>
      <c r="C56" s="97" t="inlineStr">
        <is>
          <t>Итого по расценке</t>
        </is>
      </c>
      <c r="D56" s="271" t="n"/>
      <c r="E56" s="272" t="n"/>
      <c r="F56" s="98" t="n"/>
      <c r="G56" s="106" t="n"/>
      <c r="H56" s="106" t="n"/>
      <c r="I56" s="99" t="n"/>
      <c r="J56" s="100" t="n">
        <v>48.97</v>
      </c>
      <c r="K56" s="99" t="n"/>
      <c r="L56" s="100" t="n">
        <v>195.1</v>
      </c>
      <c r="M56" s="99" t="n"/>
      <c r="N56" s="107" t="n"/>
    </row>
    <row r="57" ht="19.35" customHeight="1">
      <c r="A57" s="95" t="n"/>
      <c r="B57" s="108" t="n"/>
      <c r="C57" s="97" t="inlineStr">
        <is>
          <t>ФОТ</t>
        </is>
      </c>
      <c r="D57" s="271" t="n"/>
      <c r="E57" s="272" t="n"/>
      <c r="F57" s="98" t="n"/>
      <c r="G57" s="106" t="n"/>
      <c r="H57" s="106" t="n"/>
      <c r="I57" s="99" t="n"/>
      <c r="J57" s="99" t="n"/>
      <c r="K57" s="99" t="n"/>
      <c r="L57" s="100" t="n">
        <v>195.1</v>
      </c>
      <c r="M57" s="99" t="n"/>
      <c r="N57" s="102" t="n">
        <v>13902.83</v>
      </c>
    </row>
    <row r="58" ht="42" customHeight="1">
      <c r="A58" s="95" t="n"/>
      <c r="B58" s="109" t="inlineStr">
        <is>
          <t>Пр/812-001.4-1</t>
        </is>
      </c>
      <c r="C58" s="97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4" t="inlineStr">
        <is>
          <t>%</t>
        </is>
      </c>
      <c r="G58" s="110" t="n">
        <v>89</v>
      </c>
      <c r="H58" s="111" t="n"/>
      <c r="I58" s="110" t="n">
        <v>89</v>
      </c>
      <c r="J58" s="99" t="n"/>
      <c r="K58" s="99" t="n"/>
      <c r="L58" s="100" t="n">
        <v>173.64</v>
      </c>
      <c r="M58" s="99" t="n"/>
      <c r="N58" s="112" t="n">
        <v>12373.52</v>
      </c>
    </row>
    <row r="59" ht="42" customHeight="1">
      <c r="A59" s="95" t="n"/>
      <c r="B59" s="109" t="inlineStr">
        <is>
          <t>Пр/774-001.4</t>
        </is>
      </c>
      <c r="C59" s="97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41</v>
      </c>
      <c r="H59" s="111" t="n"/>
      <c r="I59" s="110" t="n">
        <v>41</v>
      </c>
      <c r="J59" s="99" t="n"/>
      <c r="K59" s="99" t="n"/>
      <c r="L59" s="100" t="n">
        <v>79.98999999999999</v>
      </c>
      <c r="M59" s="99" t="n"/>
      <c r="N59" s="102" t="n">
        <v>5700.16</v>
      </c>
    </row>
    <row r="60" ht="19.35" customHeight="1">
      <c r="A60" s="95" t="n"/>
      <c r="B60" s="108" t="n"/>
      <c r="C60" s="87" t="inlineStr">
        <is>
          <t>Всего по позиции</t>
        </is>
      </c>
      <c r="D60" s="271" t="n"/>
      <c r="E60" s="272" t="n"/>
      <c r="F60" s="99" t="n"/>
      <c r="G60" s="106" t="n"/>
      <c r="H60" s="106" t="n"/>
      <c r="I60" s="113" t="n"/>
      <c r="J60" s="113" t="n"/>
      <c r="K60" s="113" t="n"/>
      <c r="L60" s="115" t="n">
        <v>448.73</v>
      </c>
      <c r="M60" s="113" t="n"/>
      <c r="N60" s="93" t="n"/>
    </row>
    <row r="61" ht="55.35" customHeight="1">
      <c r="A61" s="87" t="inlineStr">
        <is>
          <t>3</t>
        </is>
      </c>
      <c r="B61" s="90" t="inlineStr">
        <is>
          <t>ФЕР01-02-099-04</t>
        </is>
      </c>
      <c r="C61" s="91" t="inlineStr">
        <is>
          <t>Валка деревьев мягких пород с корня, диаметр стволов: до 28 см</t>
        </is>
      </c>
      <c r="D61" s="271" t="n"/>
      <c r="E61" s="272" t="n"/>
      <c r="F61" s="92" t="inlineStr">
        <is>
          <t>100 шт</t>
        </is>
      </c>
      <c r="G61" s="93" t="n">
        <v>1.56</v>
      </c>
      <c r="H61" s="94" t="n">
        <v>1</v>
      </c>
      <c r="I61" s="115" t="n">
        <v>1.56</v>
      </c>
      <c r="J61" s="93" t="n"/>
      <c r="K61" s="93" t="n"/>
      <c r="L61" s="93" t="n"/>
      <c r="M61" s="93" t="n"/>
      <c r="N61" s="93" t="n"/>
    </row>
    <row r="62" ht="19.35" customHeight="1">
      <c r="A62" s="95" t="n"/>
      <c r="B62" s="96" t="inlineStr">
        <is>
          <t>1</t>
        </is>
      </c>
      <c r="C62" s="97" t="inlineStr">
        <is>
          <t>ОТ</t>
        </is>
      </c>
      <c r="D62" s="271" t="n"/>
      <c r="E62" s="272" t="n"/>
      <c r="F62" s="98" t="n"/>
      <c r="G62" s="98" t="n"/>
      <c r="H62" s="98" t="n"/>
      <c r="I62" s="99" t="n"/>
      <c r="J62" s="100" t="n">
        <v>94.94</v>
      </c>
      <c r="K62" s="273" t="n">
        <v>1.2</v>
      </c>
      <c r="L62" s="100" t="n">
        <v>177.73</v>
      </c>
      <c r="M62" s="100" t="n">
        <v>71.26000000000001</v>
      </c>
      <c r="N62" s="102" t="n">
        <v>12665.04</v>
      </c>
    </row>
    <row r="63" ht="19.35" customHeight="1">
      <c r="A63" s="95" t="n"/>
      <c r="B63" s="103" t="n"/>
      <c r="C63" s="97" t="inlineStr">
        <is>
          <t>ЗТ</t>
        </is>
      </c>
      <c r="D63" s="271" t="n"/>
      <c r="E63" s="272" t="n"/>
      <c r="F63" s="104" t="inlineStr">
        <is>
          <t>чел.-ч</t>
        </is>
      </c>
      <c r="G63" s="276" t="n">
        <v>10.1</v>
      </c>
      <c r="H63" s="273" t="n">
        <v>1.2</v>
      </c>
      <c r="I63" s="277" t="n">
        <v>18.9072</v>
      </c>
      <c r="J63" s="99" t="n"/>
      <c r="K63" s="99" t="n"/>
      <c r="L63" s="99" t="n"/>
      <c r="M63" s="99" t="n"/>
      <c r="N63" s="99" t="n"/>
    </row>
    <row r="64" ht="19.35" customHeight="1">
      <c r="A64" s="95" t="n"/>
      <c r="B64" s="103" t="n"/>
      <c r="C64" s="97" t="inlineStr">
        <is>
          <t>Итого по расценке</t>
        </is>
      </c>
      <c r="D64" s="271" t="n"/>
      <c r="E64" s="272" t="n"/>
      <c r="F64" s="98" t="n"/>
      <c r="G64" s="106" t="n"/>
      <c r="H64" s="106" t="n"/>
      <c r="I64" s="99" t="n"/>
      <c r="J64" s="100" t="n">
        <v>94.94</v>
      </c>
      <c r="K64" s="99" t="n"/>
      <c r="L64" s="100" t="n">
        <v>177.73</v>
      </c>
      <c r="M64" s="99" t="n"/>
      <c r="N64" s="107" t="n"/>
    </row>
    <row r="65" ht="19.35" customHeight="1">
      <c r="A65" s="95" t="n"/>
      <c r="B65" s="108" t="n"/>
      <c r="C65" s="97" t="inlineStr">
        <is>
          <t>ФОТ</t>
        </is>
      </c>
      <c r="D65" s="271" t="n"/>
      <c r="E65" s="272" t="n"/>
      <c r="F65" s="98" t="n"/>
      <c r="G65" s="106" t="n"/>
      <c r="H65" s="106" t="n"/>
      <c r="I65" s="99" t="n"/>
      <c r="J65" s="99" t="n"/>
      <c r="K65" s="99" t="n"/>
      <c r="L65" s="100" t="n">
        <v>177.73</v>
      </c>
      <c r="M65" s="99" t="n"/>
      <c r="N65" s="102" t="n">
        <v>12665.04</v>
      </c>
    </row>
    <row r="66" ht="42" customHeight="1">
      <c r="A66" s="95" t="n"/>
      <c r="B66" s="109" t="inlineStr">
        <is>
          <t>Пр/812-001.4-1</t>
        </is>
      </c>
      <c r="C66" s="97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4" t="inlineStr">
        <is>
          <t>%</t>
        </is>
      </c>
      <c r="G66" s="110" t="n">
        <v>89</v>
      </c>
      <c r="H66" s="111" t="n"/>
      <c r="I66" s="110" t="n">
        <v>89</v>
      </c>
      <c r="J66" s="99" t="n"/>
      <c r="K66" s="99" t="n"/>
      <c r="L66" s="100" t="n">
        <v>158.18</v>
      </c>
      <c r="M66" s="99" t="n"/>
      <c r="N66" s="112" t="n">
        <v>11271.89</v>
      </c>
    </row>
    <row r="67" ht="42" customHeight="1">
      <c r="A67" s="95" t="n"/>
      <c r="B67" s="109" t="inlineStr">
        <is>
          <t>Пр/774-001.4</t>
        </is>
      </c>
      <c r="C67" s="97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4" t="inlineStr">
        <is>
          <t>%</t>
        </is>
      </c>
      <c r="G67" s="110" t="n">
        <v>41</v>
      </c>
      <c r="H67" s="111" t="n"/>
      <c r="I67" s="110" t="n">
        <v>41</v>
      </c>
      <c r="J67" s="99" t="n"/>
      <c r="K67" s="99" t="n"/>
      <c r="L67" s="100" t="n">
        <v>72.87</v>
      </c>
      <c r="M67" s="99" t="n"/>
      <c r="N67" s="102" t="n">
        <v>5192.67</v>
      </c>
    </row>
    <row r="68" ht="19.35" customHeight="1">
      <c r="A68" s="95" t="n"/>
      <c r="B68" s="108" t="n"/>
      <c r="C68" s="87" t="inlineStr">
        <is>
          <t>Всего по позиции</t>
        </is>
      </c>
      <c r="D68" s="271" t="n"/>
      <c r="E68" s="272" t="n"/>
      <c r="F68" s="99" t="n"/>
      <c r="G68" s="106" t="n"/>
      <c r="H68" s="106" t="n"/>
      <c r="I68" s="113" t="n"/>
      <c r="J68" s="113" t="n"/>
      <c r="K68" s="113" t="n"/>
      <c r="L68" s="115" t="n">
        <v>408.78</v>
      </c>
      <c r="M68" s="113" t="n"/>
      <c r="N68" s="93" t="n"/>
    </row>
    <row r="69" ht="55.35" customHeight="1">
      <c r="A69" s="87" t="inlineStr">
        <is>
          <t>4</t>
        </is>
      </c>
      <c r="B69" s="90" t="inlineStr">
        <is>
          <t>ФЕР01-02-099-05</t>
        </is>
      </c>
      <c r="C69" s="91" t="inlineStr">
        <is>
          <t>Валка деревьев мягких пород с корня, диаметр стволов: до 32 см</t>
        </is>
      </c>
      <c r="D69" s="271" t="n"/>
      <c r="E69" s="272" t="n"/>
      <c r="F69" s="92" t="inlineStr">
        <is>
          <t>100 шт</t>
        </is>
      </c>
      <c r="G69" s="93" t="n">
        <v>0.32</v>
      </c>
      <c r="H69" s="94" t="n">
        <v>1</v>
      </c>
      <c r="I69" s="115" t="n">
        <v>0.32</v>
      </c>
      <c r="J69" s="93" t="n"/>
      <c r="K69" s="93" t="n"/>
      <c r="L69" s="93" t="n"/>
      <c r="M69" s="93" t="n"/>
      <c r="N69" s="93" t="n"/>
    </row>
    <row r="70" ht="19.35" customHeight="1">
      <c r="A70" s="95" t="n"/>
      <c r="B70" s="96" t="inlineStr">
        <is>
          <t>1</t>
        </is>
      </c>
      <c r="C70" s="97" t="inlineStr">
        <is>
          <t>ОТ</t>
        </is>
      </c>
      <c r="D70" s="271" t="n"/>
      <c r="E70" s="272" t="n"/>
      <c r="F70" s="98" t="n"/>
      <c r="G70" s="98" t="n"/>
      <c r="H70" s="98" t="n"/>
      <c r="I70" s="99" t="n"/>
      <c r="J70" s="100" t="n">
        <v>125.96</v>
      </c>
      <c r="K70" s="273" t="n">
        <v>1.2</v>
      </c>
      <c r="L70" s="100" t="n">
        <v>48.37</v>
      </c>
      <c r="M70" s="100" t="n">
        <v>71.26000000000001</v>
      </c>
      <c r="N70" s="102" t="n">
        <v>3446.85</v>
      </c>
    </row>
    <row r="71" ht="19.35" customHeight="1">
      <c r="A71" s="95" t="n"/>
      <c r="B71" s="103" t="n"/>
      <c r="C71" s="97" t="inlineStr">
        <is>
          <t>ЗТ</t>
        </is>
      </c>
      <c r="D71" s="271" t="n"/>
      <c r="E71" s="272" t="n"/>
      <c r="F71" s="104" t="inlineStr">
        <is>
          <t>чел.-ч</t>
        </is>
      </c>
      <c r="G71" s="276" t="n">
        <v>13.4</v>
      </c>
      <c r="H71" s="273" t="n">
        <v>1.2</v>
      </c>
      <c r="I71" s="277" t="n">
        <v>5.1456</v>
      </c>
      <c r="J71" s="99" t="n"/>
      <c r="K71" s="99" t="n"/>
      <c r="L71" s="99" t="n"/>
      <c r="M71" s="99" t="n"/>
      <c r="N71" s="99" t="n"/>
    </row>
    <row r="72" ht="19.35" customHeight="1">
      <c r="A72" s="95" t="n"/>
      <c r="B72" s="103" t="n"/>
      <c r="C72" s="97" t="inlineStr">
        <is>
          <t>Итого по расценке</t>
        </is>
      </c>
      <c r="D72" s="271" t="n"/>
      <c r="E72" s="272" t="n"/>
      <c r="F72" s="98" t="n"/>
      <c r="G72" s="106" t="n"/>
      <c r="H72" s="106" t="n"/>
      <c r="I72" s="99" t="n"/>
      <c r="J72" s="100" t="n">
        <v>125.96</v>
      </c>
      <c r="K72" s="99" t="n"/>
      <c r="L72" s="100" t="n">
        <v>48.37</v>
      </c>
      <c r="M72" s="99" t="n"/>
      <c r="N72" s="107" t="n"/>
    </row>
    <row r="73" ht="19.35" customHeight="1">
      <c r="A73" s="95" t="n"/>
      <c r="B73" s="108" t="n"/>
      <c r="C73" s="97" t="inlineStr">
        <is>
          <t>ФОТ</t>
        </is>
      </c>
      <c r="D73" s="271" t="n"/>
      <c r="E73" s="272" t="n"/>
      <c r="F73" s="98" t="n"/>
      <c r="G73" s="106" t="n"/>
      <c r="H73" s="106" t="n"/>
      <c r="I73" s="99" t="n"/>
      <c r="J73" s="99" t="n"/>
      <c r="K73" s="99" t="n"/>
      <c r="L73" s="100" t="n">
        <v>48.37</v>
      </c>
      <c r="M73" s="99" t="n"/>
      <c r="N73" s="102" t="n">
        <v>3446.85</v>
      </c>
    </row>
    <row r="74" ht="42" customHeight="1">
      <c r="A74" s="95" t="n"/>
      <c r="B74" s="109" t="inlineStr">
        <is>
          <t>Пр/812-001.4-1</t>
        </is>
      </c>
      <c r="C74" s="97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4" t="inlineStr">
        <is>
          <t>%</t>
        </is>
      </c>
      <c r="G74" s="110" t="n">
        <v>89</v>
      </c>
      <c r="H74" s="111" t="n"/>
      <c r="I74" s="110" t="n">
        <v>89</v>
      </c>
      <c r="J74" s="99" t="n"/>
      <c r="K74" s="99" t="n"/>
      <c r="L74" s="100" t="n">
        <v>43.05</v>
      </c>
      <c r="M74" s="99" t="n"/>
      <c r="N74" s="112" t="n">
        <v>3067.7</v>
      </c>
    </row>
    <row r="75" ht="42" customHeight="1">
      <c r="A75" s="95" t="n"/>
      <c r="B75" s="109" t="inlineStr">
        <is>
          <t>Пр/774-001.4</t>
        </is>
      </c>
      <c r="C75" s="97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4" t="inlineStr">
        <is>
          <t>%</t>
        </is>
      </c>
      <c r="G75" s="110" t="n">
        <v>41</v>
      </c>
      <c r="H75" s="111" t="n"/>
      <c r="I75" s="110" t="n">
        <v>41</v>
      </c>
      <c r="J75" s="99" t="n"/>
      <c r="K75" s="99" t="n"/>
      <c r="L75" s="100" t="n">
        <v>19.83</v>
      </c>
      <c r="M75" s="99" t="n"/>
      <c r="N75" s="102" t="n">
        <v>1413.21</v>
      </c>
    </row>
    <row r="76" ht="19.35" customHeight="1">
      <c r="A76" s="95" t="n"/>
      <c r="B76" s="108" t="n"/>
      <c r="C76" s="87" t="inlineStr">
        <is>
          <t>Всего по позиции</t>
        </is>
      </c>
      <c r="D76" s="271" t="n"/>
      <c r="E76" s="272" t="n"/>
      <c r="F76" s="99" t="n"/>
      <c r="G76" s="106" t="n"/>
      <c r="H76" s="106" t="n"/>
      <c r="I76" s="113" t="n"/>
      <c r="J76" s="113" t="n"/>
      <c r="K76" s="113" t="n"/>
      <c r="L76" s="115" t="n">
        <v>111.25</v>
      </c>
      <c r="M76" s="113" t="n"/>
      <c r="N76" s="93" t="n"/>
    </row>
    <row r="77" ht="55.35" customHeight="1">
      <c r="A77" s="87" t="inlineStr">
        <is>
          <t>5</t>
        </is>
      </c>
      <c r="B77" s="90" t="inlineStr">
        <is>
          <t>ФЕР01-02-099-07</t>
        </is>
      </c>
      <c r="C77" s="91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2" t="inlineStr">
        <is>
          <t>100 шт</t>
        </is>
      </c>
      <c r="G77" s="93" t="n">
        <v>0.38</v>
      </c>
      <c r="H77" s="94" t="n">
        <v>1</v>
      </c>
      <c r="I77" s="115" t="n">
        <v>0.38</v>
      </c>
      <c r="J77" s="93" t="n"/>
      <c r="K77" s="93" t="n"/>
      <c r="L77" s="93" t="n"/>
      <c r="M77" s="93" t="n"/>
      <c r="N77" s="93" t="n"/>
    </row>
    <row r="78" ht="19.35" customHeight="1">
      <c r="A78" s="95" t="n"/>
      <c r="B78" s="96" t="inlineStr">
        <is>
          <t>1</t>
        </is>
      </c>
      <c r="C78" s="97" t="inlineStr">
        <is>
          <t>ОТ</t>
        </is>
      </c>
      <c r="D78" s="271" t="n"/>
      <c r="E78" s="272" t="n"/>
      <c r="F78" s="98" t="n"/>
      <c r="G78" s="98" t="n"/>
      <c r="H78" s="98" t="n"/>
      <c r="I78" s="99" t="n"/>
      <c r="J78" s="100" t="n">
        <v>59.22</v>
      </c>
      <c r="K78" s="273" t="n">
        <v>1.2</v>
      </c>
      <c r="L78" s="100" t="n">
        <v>27</v>
      </c>
      <c r="M78" s="100" t="n">
        <v>71.26000000000001</v>
      </c>
      <c r="N78" s="102" t="n">
        <v>1924.02</v>
      </c>
    </row>
    <row r="79" ht="19.35" customHeight="1">
      <c r="A79" s="95" t="n"/>
      <c r="B79" s="103" t="n"/>
      <c r="C79" s="97" t="inlineStr">
        <is>
          <t>ЗТ</t>
        </is>
      </c>
      <c r="D79" s="271" t="n"/>
      <c r="E79" s="272" t="n"/>
      <c r="F79" s="104" t="inlineStr">
        <is>
          <t>чел.-ч</t>
        </is>
      </c>
      <c r="G79" s="276" t="n">
        <v>6.3</v>
      </c>
      <c r="H79" s="273" t="n">
        <v>1.2</v>
      </c>
      <c r="I79" s="277" t="n">
        <v>2.8728</v>
      </c>
      <c r="J79" s="99" t="n"/>
      <c r="K79" s="99" t="n"/>
      <c r="L79" s="99" t="n"/>
      <c r="M79" s="99" t="n"/>
      <c r="N79" s="99" t="n"/>
    </row>
    <row r="80" ht="19.35" customHeight="1">
      <c r="A80" s="95" t="n"/>
      <c r="B80" s="103" t="n"/>
      <c r="C80" s="97" t="inlineStr">
        <is>
          <t>Итого по расценке</t>
        </is>
      </c>
      <c r="D80" s="271" t="n"/>
      <c r="E80" s="272" t="n"/>
      <c r="F80" s="98" t="n"/>
      <c r="G80" s="106" t="n"/>
      <c r="H80" s="106" t="n"/>
      <c r="I80" s="99" t="n"/>
      <c r="J80" s="100" t="n">
        <v>59.22</v>
      </c>
      <c r="K80" s="99" t="n"/>
      <c r="L80" s="100" t="n">
        <v>27</v>
      </c>
      <c r="M80" s="99" t="n"/>
      <c r="N80" s="107" t="n"/>
    </row>
    <row r="81" ht="19.35" customHeight="1">
      <c r="A81" s="95" t="n"/>
      <c r="B81" s="108" t="n"/>
      <c r="C81" s="97" t="inlineStr">
        <is>
          <t>ФОТ</t>
        </is>
      </c>
      <c r="D81" s="271" t="n"/>
      <c r="E81" s="272" t="n"/>
      <c r="F81" s="98" t="n"/>
      <c r="G81" s="106" t="n"/>
      <c r="H81" s="106" t="n"/>
      <c r="I81" s="99" t="n"/>
      <c r="J81" s="99" t="n"/>
      <c r="K81" s="99" t="n"/>
      <c r="L81" s="100" t="n">
        <v>27</v>
      </c>
      <c r="M81" s="99" t="n"/>
      <c r="N81" s="102" t="n">
        <v>1924.02</v>
      </c>
    </row>
    <row r="82" ht="42" customHeight="1">
      <c r="A82" s="95" t="n"/>
      <c r="B82" s="109" t="inlineStr">
        <is>
          <t>Пр/812-001.4-1</t>
        </is>
      </c>
      <c r="C82" s="97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4" t="inlineStr">
        <is>
          <t>%</t>
        </is>
      </c>
      <c r="G82" s="110" t="n">
        <v>89</v>
      </c>
      <c r="H82" s="111" t="n"/>
      <c r="I82" s="110" t="n">
        <v>89</v>
      </c>
      <c r="J82" s="99" t="n"/>
      <c r="K82" s="99" t="n"/>
      <c r="L82" s="100" t="n">
        <v>24.03</v>
      </c>
      <c r="M82" s="99" t="n"/>
      <c r="N82" s="112" t="n">
        <v>1712.38</v>
      </c>
    </row>
    <row r="83" ht="42" customHeight="1">
      <c r="A83" s="95" t="n"/>
      <c r="B83" s="109" t="inlineStr">
        <is>
          <t>Пр/774-001.4</t>
        </is>
      </c>
      <c r="C83" s="97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4" t="inlineStr">
        <is>
          <t>%</t>
        </is>
      </c>
      <c r="G83" s="110" t="n">
        <v>41</v>
      </c>
      <c r="H83" s="111" t="n"/>
      <c r="I83" s="110" t="n">
        <v>41</v>
      </c>
      <c r="J83" s="99" t="n"/>
      <c r="K83" s="99" t="n"/>
      <c r="L83" s="100" t="n">
        <v>11.07</v>
      </c>
      <c r="M83" s="99" t="n"/>
      <c r="N83" s="100" t="n">
        <v>788.85</v>
      </c>
    </row>
    <row r="84" ht="19.35" customHeight="1">
      <c r="A84" s="95" t="n"/>
      <c r="B84" s="108" t="n"/>
      <c r="C84" s="87" t="inlineStr">
        <is>
          <t>Всего по позиции</t>
        </is>
      </c>
      <c r="D84" s="271" t="n"/>
      <c r="E84" s="272" t="n"/>
      <c r="F84" s="99" t="n"/>
      <c r="G84" s="106" t="n"/>
      <c r="H84" s="106" t="n"/>
      <c r="I84" s="113" t="n"/>
      <c r="J84" s="113" t="n"/>
      <c r="K84" s="113" t="n"/>
      <c r="L84" s="115" t="n">
        <v>62.1</v>
      </c>
      <c r="M84" s="113" t="n"/>
      <c r="N84" s="93" t="n"/>
    </row>
    <row r="85" ht="55.35" customHeight="1">
      <c r="A85" s="87" t="inlineStr">
        <is>
          <t>6</t>
        </is>
      </c>
      <c r="B85" s="90" t="inlineStr">
        <is>
          <t>ФЕР01-02-099-10</t>
        </is>
      </c>
      <c r="C85" s="91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2" t="inlineStr">
        <is>
          <t>100 шт</t>
        </is>
      </c>
      <c r="G85" s="93" t="n">
        <v>0.17</v>
      </c>
      <c r="H85" s="94" t="n">
        <v>1</v>
      </c>
      <c r="I85" s="115" t="n">
        <v>0.17</v>
      </c>
      <c r="J85" s="93" t="n"/>
      <c r="K85" s="93" t="n"/>
      <c r="L85" s="93" t="n"/>
      <c r="M85" s="93" t="n"/>
      <c r="N85" s="93" t="n"/>
    </row>
    <row r="86" ht="19.35" customHeight="1">
      <c r="A86" s="95" t="n"/>
      <c r="B86" s="96" t="inlineStr">
        <is>
          <t>1</t>
        </is>
      </c>
      <c r="C86" s="97" t="inlineStr">
        <is>
          <t>ОТ</t>
        </is>
      </c>
      <c r="D86" s="271" t="n"/>
      <c r="E86" s="272" t="n"/>
      <c r="F86" s="98" t="n"/>
      <c r="G86" s="98" t="n"/>
      <c r="H86" s="98" t="n"/>
      <c r="I86" s="99" t="n"/>
      <c r="J86" s="100" t="n">
        <v>115.62</v>
      </c>
      <c r="K86" s="273" t="n">
        <v>1.2</v>
      </c>
      <c r="L86" s="100" t="n">
        <v>23.59</v>
      </c>
      <c r="M86" s="100" t="n">
        <v>71.26000000000001</v>
      </c>
      <c r="N86" s="102" t="n">
        <v>1681.02</v>
      </c>
    </row>
    <row r="87" ht="19.35" customHeight="1">
      <c r="A87" s="95" t="n"/>
      <c r="B87" s="103" t="n"/>
      <c r="C87" s="97" t="inlineStr">
        <is>
          <t>ЗТ</t>
        </is>
      </c>
      <c r="D87" s="271" t="n"/>
      <c r="E87" s="272" t="n"/>
      <c r="F87" s="104" t="inlineStr">
        <is>
          <t>чел.-ч</t>
        </is>
      </c>
      <c r="G87" s="276" t="n">
        <v>12.3</v>
      </c>
      <c r="H87" s="273" t="n">
        <v>1.2</v>
      </c>
      <c r="I87" s="277" t="n">
        <v>2.5092</v>
      </c>
      <c r="J87" s="99" t="n"/>
      <c r="K87" s="99" t="n"/>
      <c r="L87" s="99" t="n"/>
      <c r="M87" s="99" t="n"/>
      <c r="N87" s="99" t="n"/>
    </row>
    <row r="88" ht="19.35" customHeight="1">
      <c r="A88" s="95" t="n"/>
      <c r="B88" s="103" t="n"/>
      <c r="C88" s="97" t="inlineStr">
        <is>
          <t>Итого по расценке</t>
        </is>
      </c>
      <c r="D88" s="271" t="n"/>
      <c r="E88" s="272" t="n"/>
      <c r="F88" s="98" t="n"/>
      <c r="G88" s="106" t="n"/>
      <c r="H88" s="106" t="n"/>
      <c r="I88" s="99" t="n"/>
      <c r="J88" s="100" t="n">
        <v>115.62</v>
      </c>
      <c r="K88" s="99" t="n"/>
      <c r="L88" s="100" t="n">
        <v>23.59</v>
      </c>
      <c r="M88" s="99" t="n"/>
      <c r="N88" s="107" t="n"/>
    </row>
    <row r="89" ht="19.35" customHeight="1">
      <c r="A89" s="95" t="n"/>
      <c r="B89" s="108" t="n"/>
      <c r="C89" s="97" t="inlineStr">
        <is>
          <t>ФОТ</t>
        </is>
      </c>
      <c r="D89" s="271" t="n"/>
      <c r="E89" s="272" t="n"/>
      <c r="F89" s="98" t="n"/>
      <c r="G89" s="106" t="n"/>
      <c r="H89" s="106" t="n"/>
      <c r="I89" s="99" t="n"/>
      <c r="J89" s="99" t="n"/>
      <c r="K89" s="99" t="n"/>
      <c r="L89" s="100" t="n">
        <v>23.59</v>
      </c>
      <c r="M89" s="99" t="n"/>
      <c r="N89" s="102" t="n">
        <v>1681.02</v>
      </c>
    </row>
    <row r="90" ht="42" customHeight="1">
      <c r="A90" s="95" t="n"/>
      <c r="B90" s="109" t="inlineStr">
        <is>
          <t>Пр/812-001.4-1</t>
        </is>
      </c>
      <c r="C90" s="97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4" t="inlineStr">
        <is>
          <t>%</t>
        </is>
      </c>
      <c r="G90" s="110" t="n">
        <v>89</v>
      </c>
      <c r="H90" s="111" t="n"/>
      <c r="I90" s="110" t="n">
        <v>89</v>
      </c>
      <c r="J90" s="99" t="n"/>
      <c r="K90" s="99" t="n"/>
      <c r="L90" s="100" t="n">
        <v>21</v>
      </c>
      <c r="M90" s="99" t="n"/>
      <c r="N90" s="112" t="n">
        <v>1496.11</v>
      </c>
    </row>
    <row r="91" ht="42" customHeight="1">
      <c r="A91" s="95" t="n"/>
      <c r="B91" s="109" t="inlineStr">
        <is>
          <t>Пр/774-001.4</t>
        </is>
      </c>
      <c r="C91" s="97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4" t="inlineStr">
        <is>
          <t>%</t>
        </is>
      </c>
      <c r="G91" s="110" t="n">
        <v>41</v>
      </c>
      <c r="H91" s="111" t="n"/>
      <c r="I91" s="110" t="n">
        <v>41</v>
      </c>
      <c r="J91" s="99" t="n"/>
      <c r="K91" s="99" t="n"/>
      <c r="L91" s="100" t="n">
        <v>9.67</v>
      </c>
      <c r="M91" s="99" t="n"/>
      <c r="N91" s="100" t="n">
        <v>689.22</v>
      </c>
    </row>
    <row r="92" ht="19.35" customHeight="1">
      <c r="A92" s="95" t="n"/>
      <c r="B92" s="108" t="n"/>
      <c r="C92" s="87" t="inlineStr">
        <is>
          <t>Всего по позиции</t>
        </is>
      </c>
      <c r="D92" s="271" t="n"/>
      <c r="E92" s="272" t="n"/>
      <c r="F92" s="99" t="n"/>
      <c r="G92" s="106" t="n"/>
      <c r="H92" s="106" t="n"/>
      <c r="I92" s="113" t="n"/>
      <c r="J92" s="113" t="n"/>
      <c r="K92" s="113" t="n"/>
      <c r="L92" s="115" t="n">
        <v>54.26</v>
      </c>
      <c r="M92" s="113" t="n"/>
      <c r="N92" s="93" t="n"/>
    </row>
    <row r="93" ht="68.65000000000001" customHeight="1">
      <c r="A93" s="87" t="inlineStr">
        <is>
          <t>7</t>
        </is>
      </c>
      <c r="B93" s="90" t="inlineStr">
        <is>
          <t>ФЕР01-02-100-01</t>
        </is>
      </c>
      <c r="C93" s="9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271" t="n"/>
      <c r="E93" s="272" t="n"/>
      <c r="F93" s="92" t="inlineStr">
        <is>
          <t>100 шт</t>
        </is>
      </c>
      <c r="G93" s="93" t="n">
        <v>3.7</v>
      </c>
      <c r="H93" s="94" t="n">
        <v>1</v>
      </c>
      <c r="I93" s="280" t="n">
        <v>3.7</v>
      </c>
      <c r="J93" s="93" t="n"/>
      <c r="K93" s="93" t="n"/>
      <c r="L93" s="93" t="n"/>
      <c r="M93" s="93" t="n"/>
      <c r="N93" s="93" t="n"/>
    </row>
    <row r="94" ht="19.35" customHeight="1">
      <c r="A94" s="95" t="n"/>
      <c r="B94" s="96" t="inlineStr">
        <is>
          <t>1</t>
        </is>
      </c>
      <c r="C94" s="97" t="inlineStr">
        <is>
          <t>ОТ</t>
        </is>
      </c>
      <c r="D94" s="271" t="n"/>
      <c r="E94" s="272" t="n"/>
      <c r="F94" s="98" t="n"/>
      <c r="G94" s="98" t="n"/>
      <c r="H94" s="98" t="n"/>
      <c r="I94" s="99" t="n"/>
      <c r="J94" s="100" t="n">
        <v>115.44</v>
      </c>
      <c r="K94" s="273" t="n">
        <v>1.2</v>
      </c>
      <c r="L94" s="100" t="n">
        <v>512.55</v>
      </c>
      <c r="M94" s="100" t="n">
        <v>71.26000000000001</v>
      </c>
      <c r="N94" s="102" t="n">
        <v>36524.31</v>
      </c>
    </row>
    <row r="95" ht="19.35" customHeight="1">
      <c r="A95" s="95" t="n"/>
      <c r="B95" s="96" t="inlineStr">
        <is>
          <t>2</t>
        </is>
      </c>
      <c r="C95" s="97" t="inlineStr">
        <is>
          <t>ЭМ</t>
        </is>
      </c>
      <c r="D95" s="271" t="n"/>
      <c r="E95" s="272" t="n"/>
      <c r="F95" s="98" t="n"/>
      <c r="G95" s="98" t="n"/>
      <c r="H95" s="98" t="n"/>
      <c r="I95" s="99" t="n"/>
      <c r="J95" s="100" t="n">
        <v>655.4299999999999</v>
      </c>
      <c r="K95" s="273" t="n">
        <v>1.2</v>
      </c>
      <c r="L95" s="102" t="n">
        <v>2910.11</v>
      </c>
      <c r="M95" s="99" t="n"/>
      <c r="N95" s="99" t="n"/>
    </row>
    <row r="96" ht="19.35" customHeight="1">
      <c r="A96" s="95" t="n"/>
      <c r="B96" s="96" t="inlineStr">
        <is>
          <t>3</t>
        </is>
      </c>
      <c r="C96" s="97" t="inlineStr">
        <is>
          <t>в т.ч. ОТм</t>
        </is>
      </c>
      <c r="D96" s="271" t="n"/>
      <c r="E96" s="272" t="n"/>
      <c r="F96" s="98" t="n"/>
      <c r="G96" s="98" t="n"/>
      <c r="H96" s="98" t="n"/>
      <c r="I96" s="99" t="n"/>
      <c r="J96" s="100" t="n">
        <v>114.62</v>
      </c>
      <c r="K96" s="273" t="n">
        <v>1.2</v>
      </c>
      <c r="L96" s="100" t="n">
        <v>508.91</v>
      </c>
      <c r="M96" s="100" t="n">
        <v>71.26000000000001</v>
      </c>
      <c r="N96" s="102" t="n">
        <v>36264.93</v>
      </c>
    </row>
    <row r="97" ht="19.35" customHeight="1">
      <c r="A97" s="95" t="n"/>
      <c r="B97" s="103" t="n"/>
      <c r="C97" s="97" t="inlineStr">
        <is>
          <t>ЗТ</t>
        </is>
      </c>
      <c r="D97" s="271" t="n"/>
      <c r="E97" s="272" t="n"/>
      <c r="F97" s="104" t="inlineStr">
        <is>
          <t>чел.-ч</t>
        </is>
      </c>
      <c r="G97" s="276" t="n">
        <v>14.8</v>
      </c>
      <c r="H97" s="273" t="n">
        <v>1.2</v>
      </c>
      <c r="I97" s="278" t="n">
        <v>65.712</v>
      </c>
      <c r="J97" s="99" t="n"/>
      <c r="K97" s="99" t="n"/>
      <c r="L97" s="99" t="n"/>
      <c r="M97" s="99" t="n"/>
      <c r="N97" s="99" t="n"/>
    </row>
    <row r="98" ht="19.35" customHeight="1">
      <c r="A98" s="95" t="n"/>
      <c r="B98" s="103" t="n"/>
      <c r="C98" s="97" t="inlineStr">
        <is>
          <t>ЗТм</t>
        </is>
      </c>
      <c r="D98" s="271" t="n"/>
      <c r="E98" s="272" t="n"/>
      <c r="F98" s="104" t="inlineStr">
        <is>
          <t>чел.-ч</t>
        </is>
      </c>
      <c r="G98" s="100" t="n">
        <v>8.49</v>
      </c>
      <c r="H98" s="273" t="n">
        <v>1.2</v>
      </c>
      <c r="I98" s="277" t="n">
        <v>37.6956</v>
      </c>
      <c r="J98" s="99" t="n"/>
      <c r="K98" s="99" t="n"/>
      <c r="L98" s="99" t="n"/>
      <c r="M98" s="99" t="n"/>
      <c r="N98" s="99" t="n"/>
    </row>
    <row r="99" ht="19.35" customHeight="1">
      <c r="A99" s="95" t="n"/>
      <c r="B99" s="103" t="n"/>
      <c r="C99" s="97" t="inlineStr">
        <is>
          <t>Итого по расценке</t>
        </is>
      </c>
      <c r="D99" s="271" t="n"/>
      <c r="E99" s="272" t="n"/>
      <c r="F99" s="98" t="n"/>
      <c r="G99" s="106" t="n"/>
      <c r="H99" s="106" t="n"/>
      <c r="I99" s="99" t="n"/>
      <c r="J99" s="100" t="n">
        <v>770.87</v>
      </c>
      <c r="K99" s="99" t="n"/>
      <c r="L99" s="102" t="n">
        <v>3422.66</v>
      </c>
      <c r="M99" s="99" t="n"/>
      <c r="N99" s="107" t="n"/>
    </row>
    <row r="100" ht="19.35" customHeight="1">
      <c r="A100" s="95" t="n"/>
      <c r="B100" s="108" t="n"/>
      <c r="C100" s="97" t="inlineStr">
        <is>
          <t>ФОТ</t>
        </is>
      </c>
      <c r="D100" s="271" t="n"/>
      <c r="E100" s="272" t="n"/>
      <c r="F100" s="98" t="n"/>
      <c r="G100" s="106" t="n"/>
      <c r="H100" s="106" t="n"/>
      <c r="I100" s="99" t="n"/>
      <c r="J100" s="99" t="n"/>
      <c r="K100" s="99" t="n"/>
      <c r="L100" s="102" t="n">
        <v>1021.46</v>
      </c>
      <c r="M100" s="99" t="n"/>
      <c r="N100" s="102" t="n">
        <v>72789.24000000001</v>
      </c>
    </row>
    <row r="101" ht="42" customHeight="1">
      <c r="A101" s="95" t="n"/>
      <c r="B101" s="109" t="inlineStr">
        <is>
          <t>Пр/812-001.4-1</t>
        </is>
      </c>
      <c r="C101" s="97" t="inlineStr">
        <is>
          <t>НР Земляные работы по другим видам работ (подготовительным, сопутствующим, укрепительным)</t>
        </is>
      </c>
      <c r="D101" s="271" t="n"/>
      <c r="E101" s="272" t="n"/>
      <c r="F101" s="104" t="inlineStr">
        <is>
          <t>%</t>
        </is>
      </c>
      <c r="G101" s="110" t="n">
        <v>89</v>
      </c>
      <c r="H101" s="111" t="n"/>
      <c r="I101" s="110" t="n">
        <v>89</v>
      </c>
      <c r="J101" s="99" t="n"/>
      <c r="K101" s="99" t="n"/>
      <c r="L101" s="100" t="n">
        <v>909.1</v>
      </c>
      <c r="M101" s="99" t="n"/>
      <c r="N101" s="112" t="n">
        <v>64782.42</v>
      </c>
    </row>
    <row r="102" ht="42" customHeight="1">
      <c r="A102" s="95" t="n"/>
      <c r="B102" s="109" t="inlineStr">
        <is>
          <t>Пр/774-001.4</t>
        </is>
      </c>
      <c r="C102" s="97" t="inlineStr">
        <is>
          <t>СП Земляные работы по другим видам работ (подготовительным, сопутствующим, укрепительным)</t>
        </is>
      </c>
      <c r="D102" s="271" t="n"/>
      <c r="E102" s="272" t="n"/>
      <c r="F102" s="104" t="inlineStr">
        <is>
          <t>%</t>
        </is>
      </c>
      <c r="G102" s="110" t="n">
        <v>41</v>
      </c>
      <c r="H102" s="111" t="n"/>
      <c r="I102" s="110" t="n">
        <v>41</v>
      </c>
      <c r="J102" s="99" t="n"/>
      <c r="K102" s="99" t="n"/>
      <c r="L102" s="100" t="n">
        <v>418.8</v>
      </c>
      <c r="M102" s="99" t="n"/>
      <c r="N102" s="102" t="n">
        <v>29843.59</v>
      </c>
    </row>
    <row r="103" ht="19.35" customHeight="1">
      <c r="A103" s="95" t="n"/>
      <c r="B103" s="108" t="n"/>
      <c r="C103" s="87" t="inlineStr">
        <is>
          <t>Всего по позиции</t>
        </is>
      </c>
      <c r="D103" s="271" t="n"/>
      <c r="E103" s="272" t="n"/>
      <c r="F103" s="99" t="n"/>
      <c r="G103" s="106" t="n"/>
      <c r="H103" s="106" t="n"/>
      <c r="I103" s="113" t="n"/>
      <c r="J103" s="113" t="n"/>
      <c r="K103" s="113" t="n"/>
      <c r="L103" s="114" t="n">
        <v>4750.56</v>
      </c>
      <c r="M103" s="113" t="n"/>
      <c r="N103" s="93" t="n"/>
    </row>
    <row r="104" ht="55.35" customHeight="1">
      <c r="A104" s="87" t="inlineStr">
        <is>
          <t>8</t>
        </is>
      </c>
      <c r="B104" s="90" t="inlineStr">
        <is>
          <t>ФЕР01-02-100-07</t>
        </is>
      </c>
      <c r="C104" s="91" t="inlineStr">
        <is>
          <t>При трелевке на каждые последующие 100 м добавлять: к расценке 01-02-100-01</t>
        </is>
      </c>
      <c r="D104" s="271" t="n"/>
      <c r="E104" s="272" t="n"/>
      <c r="F104" s="92" t="inlineStr">
        <is>
          <t>100 шт</t>
        </is>
      </c>
      <c r="G104" s="93" t="n">
        <v>3.7</v>
      </c>
      <c r="H104" s="94" t="n">
        <v>1</v>
      </c>
      <c r="I104" s="280" t="n">
        <v>3.7</v>
      </c>
      <c r="J104" s="93" t="n"/>
      <c r="K104" s="93" t="n"/>
      <c r="L104" s="93" t="n"/>
      <c r="M104" s="93" t="n"/>
      <c r="N104" s="93" t="n"/>
    </row>
    <row r="105" ht="19.35" customHeight="1">
      <c r="A105" s="95" t="n"/>
      <c r="B105" s="96" t="inlineStr">
        <is>
          <t>1</t>
        </is>
      </c>
      <c r="C105" s="97" t="inlineStr">
        <is>
          <t>ОТ</t>
        </is>
      </c>
      <c r="D105" s="271" t="n"/>
      <c r="E105" s="272" t="n"/>
      <c r="F105" s="98" t="n"/>
      <c r="G105" s="98" t="n"/>
      <c r="H105" s="98" t="n"/>
      <c r="I105" s="99" t="n"/>
      <c r="J105" s="100" t="n">
        <v>28.94</v>
      </c>
      <c r="K105" s="273" t="n">
        <v>1.2</v>
      </c>
      <c r="L105" s="100" t="n">
        <v>128.49</v>
      </c>
      <c r="M105" s="100" t="n">
        <v>71.26000000000001</v>
      </c>
      <c r="N105" s="102" t="n">
        <v>9156.200000000001</v>
      </c>
    </row>
    <row r="106" ht="19.35" customHeight="1">
      <c r="A106" s="95" t="n"/>
      <c r="B106" s="96" t="inlineStr">
        <is>
          <t>2</t>
        </is>
      </c>
      <c r="C106" s="97" t="inlineStr">
        <is>
          <t>ЭМ</t>
        </is>
      </c>
      <c r="D106" s="271" t="n"/>
      <c r="E106" s="272" t="n"/>
      <c r="F106" s="98" t="n"/>
      <c r="G106" s="98" t="n"/>
      <c r="H106" s="98" t="n"/>
      <c r="I106" s="99" t="n"/>
      <c r="J106" s="100" t="n">
        <v>163.66</v>
      </c>
      <c r="K106" s="273" t="n">
        <v>1.2</v>
      </c>
      <c r="L106" s="100" t="n">
        <v>726.65</v>
      </c>
      <c r="M106" s="99" t="n"/>
      <c r="N106" s="99" t="n"/>
    </row>
    <row r="107" ht="19.35" customHeight="1">
      <c r="A107" s="95" t="n"/>
      <c r="B107" s="96" t="inlineStr">
        <is>
          <t>3</t>
        </is>
      </c>
      <c r="C107" s="97" t="inlineStr">
        <is>
          <t>в т.ч. ОТм</t>
        </is>
      </c>
      <c r="D107" s="271" t="n"/>
      <c r="E107" s="272" t="n"/>
      <c r="F107" s="98" t="n"/>
      <c r="G107" s="98" t="n"/>
      <c r="H107" s="98" t="n"/>
      <c r="I107" s="99" t="n"/>
      <c r="J107" s="100" t="n">
        <v>28.62</v>
      </c>
      <c r="K107" s="273" t="n">
        <v>1.2</v>
      </c>
      <c r="L107" s="100" t="n">
        <v>127.07</v>
      </c>
      <c r="M107" s="100" t="n">
        <v>71.26000000000001</v>
      </c>
      <c r="N107" s="102" t="n">
        <v>9055.01</v>
      </c>
    </row>
    <row r="108" ht="19.35" customHeight="1">
      <c r="A108" s="95" t="n"/>
      <c r="B108" s="103" t="n"/>
      <c r="C108" s="97" t="inlineStr">
        <is>
          <t>ЗТ</t>
        </is>
      </c>
      <c r="D108" s="271" t="n"/>
      <c r="E108" s="272" t="n"/>
      <c r="F108" s="104" t="inlineStr">
        <is>
          <t>чел.-ч</t>
        </is>
      </c>
      <c r="G108" s="100" t="n">
        <v>3.71</v>
      </c>
      <c r="H108" s="273" t="n">
        <v>1.2</v>
      </c>
      <c r="I108" s="277" t="n">
        <v>16.4724</v>
      </c>
      <c r="J108" s="99" t="n"/>
      <c r="K108" s="99" t="n"/>
      <c r="L108" s="99" t="n"/>
      <c r="M108" s="99" t="n"/>
      <c r="N108" s="99" t="n"/>
    </row>
    <row r="109" ht="19.35" customHeight="1">
      <c r="A109" s="95" t="n"/>
      <c r="B109" s="103" t="n"/>
      <c r="C109" s="97" t="inlineStr">
        <is>
          <t>ЗТм</t>
        </is>
      </c>
      <c r="D109" s="271" t="n"/>
      <c r="E109" s="272" t="n"/>
      <c r="F109" s="104" t="inlineStr">
        <is>
          <t>чел.-ч</t>
        </is>
      </c>
      <c r="G109" s="100" t="n">
        <v>2.12</v>
      </c>
      <c r="H109" s="273" t="n">
        <v>1.2</v>
      </c>
      <c r="I109" s="277" t="n">
        <v>9.412800000000001</v>
      </c>
      <c r="J109" s="99" t="n"/>
      <c r="K109" s="99" t="n"/>
      <c r="L109" s="99" t="n"/>
      <c r="M109" s="99" t="n"/>
      <c r="N109" s="99" t="n"/>
    </row>
    <row r="110" ht="19.35" customHeight="1">
      <c r="A110" s="95" t="n"/>
      <c r="B110" s="103" t="n"/>
      <c r="C110" s="97" t="inlineStr">
        <is>
          <t>Итого по расценке</t>
        </is>
      </c>
      <c r="D110" s="271" t="n"/>
      <c r="E110" s="272" t="n"/>
      <c r="F110" s="98" t="n"/>
      <c r="G110" s="106" t="n"/>
      <c r="H110" s="106" t="n"/>
      <c r="I110" s="99" t="n"/>
      <c r="J110" s="100" t="n">
        <v>192.6</v>
      </c>
      <c r="K110" s="99" t="n"/>
      <c r="L110" s="100" t="n">
        <v>855.14</v>
      </c>
      <c r="M110" s="99" t="n"/>
      <c r="N110" s="107" t="n"/>
    </row>
    <row r="111" ht="19.35" customHeight="1">
      <c r="A111" s="95" t="n"/>
      <c r="B111" s="108" t="n"/>
      <c r="C111" s="97" t="inlineStr">
        <is>
          <t>ФОТ</t>
        </is>
      </c>
      <c r="D111" s="271" t="n"/>
      <c r="E111" s="272" t="n"/>
      <c r="F111" s="98" t="n"/>
      <c r="G111" s="106" t="n"/>
      <c r="H111" s="106" t="n"/>
      <c r="I111" s="99" t="n"/>
      <c r="J111" s="99" t="n"/>
      <c r="K111" s="99" t="n"/>
      <c r="L111" s="100" t="n">
        <v>255.56</v>
      </c>
      <c r="M111" s="99" t="n"/>
      <c r="N111" s="102" t="n">
        <v>18211.21</v>
      </c>
    </row>
    <row r="112" ht="42" customHeight="1">
      <c r="A112" s="95" t="n"/>
      <c r="B112" s="109" t="inlineStr">
        <is>
          <t>Пр/812-001.4-1</t>
        </is>
      </c>
      <c r="C112" s="97" t="inlineStr">
        <is>
          <t>НР Земляные работы по другим видам работ (подготовительным, сопутствующим, укрепительным)</t>
        </is>
      </c>
      <c r="D112" s="271" t="n"/>
      <c r="E112" s="272" t="n"/>
      <c r="F112" s="104" t="inlineStr">
        <is>
          <t>%</t>
        </is>
      </c>
      <c r="G112" s="110" t="n">
        <v>89</v>
      </c>
      <c r="H112" s="111" t="n"/>
      <c r="I112" s="110" t="n">
        <v>89</v>
      </c>
      <c r="J112" s="99" t="n"/>
      <c r="K112" s="99" t="n"/>
      <c r="L112" s="100" t="n">
        <v>227.45</v>
      </c>
      <c r="M112" s="99" t="n"/>
      <c r="N112" s="112" t="n">
        <v>16207.98</v>
      </c>
    </row>
    <row r="113" ht="42" customHeight="1">
      <c r="A113" s="95" t="n"/>
      <c r="B113" s="109" t="inlineStr">
        <is>
          <t>Пр/774-001.4</t>
        </is>
      </c>
      <c r="C113" s="97" t="inlineStr">
        <is>
          <t>СП Земляные работы по другим видам работ (подготовительным, сопутствующим, укрепительным)</t>
        </is>
      </c>
      <c r="D113" s="271" t="n"/>
      <c r="E113" s="272" t="n"/>
      <c r="F113" s="104" t="inlineStr">
        <is>
          <t>%</t>
        </is>
      </c>
      <c r="G113" s="110" t="n">
        <v>41</v>
      </c>
      <c r="H113" s="111" t="n"/>
      <c r="I113" s="110" t="n">
        <v>41</v>
      </c>
      <c r="J113" s="99" t="n"/>
      <c r="K113" s="99" t="n"/>
      <c r="L113" s="100" t="n">
        <v>104.78</v>
      </c>
      <c r="M113" s="99" t="n"/>
      <c r="N113" s="102" t="n">
        <v>7466.6</v>
      </c>
    </row>
    <row r="114" ht="19.35" customHeight="1">
      <c r="A114" s="95" t="n"/>
      <c r="B114" s="108" t="n"/>
      <c r="C114" s="87" t="inlineStr">
        <is>
          <t>Всего по позиции</t>
        </is>
      </c>
      <c r="D114" s="271" t="n"/>
      <c r="E114" s="272" t="n"/>
      <c r="F114" s="99" t="n"/>
      <c r="G114" s="106" t="n"/>
      <c r="H114" s="106" t="n"/>
      <c r="I114" s="113" t="n"/>
      <c r="J114" s="113" t="n"/>
      <c r="K114" s="113" t="n"/>
      <c r="L114" s="114" t="n">
        <v>1187.37</v>
      </c>
      <c r="M114" s="113" t="n"/>
      <c r="N114" s="93" t="n"/>
    </row>
    <row r="115" ht="68.65000000000001" customHeight="1">
      <c r="A115" s="87" t="inlineStr">
        <is>
          <t>9</t>
        </is>
      </c>
      <c r="B115" s="90" t="inlineStr">
        <is>
          <t>ФЕР01-02-100-02</t>
        </is>
      </c>
      <c r="C115" s="9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271" t="n"/>
      <c r="E115" s="272" t="n"/>
      <c r="F115" s="92" t="inlineStr">
        <is>
          <t>100 шт</t>
        </is>
      </c>
      <c r="G115" s="93" t="n">
        <v>1.73</v>
      </c>
      <c r="H115" s="94" t="n">
        <v>1</v>
      </c>
      <c r="I115" s="115" t="n">
        <v>1.73</v>
      </c>
      <c r="J115" s="93" t="n"/>
      <c r="K115" s="93" t="n"/>
      <c r="L115" s="93" t="n"/>
      <c r="M115" s="93" t="n"/>
      <c r="N115" s="93" t="n"/>
    </row>
    <row r="116" ht="19.35" customHeight="1">
      <c r="A116" s="95" t="n"/>
      <c r="B116" s="96" t="inlineStr">
        <is>
          <t>1</t>
        </is>
      </c>
      <c r="C116" s="97" t="inlineStr">
        <is>
          <t>ОТ</t>
        </is>
      </c>
      <c r="D116" s="271" t="n"/>
      <c r="E116" s="272" t="n"/>
      <c r="F116" s="98" t="n"/>
      <c r="G116" s="98" t="n"/>
      <c r="H116" s="98" t="n"/>
      <c r="I116" s="99" t="n"/>
      <c r="J116" s="100" t="n">
        <v>201.24</v>
      </c>
      <c r="K116" s="273" t="n">
        <v>1.2</v>
      </c>
      <c r="L116" s="100" t="n">
        <v>417.77</v>
      </c>
      <c r="M116" s="100" t="n">
        <v>71.26000000000001</v>
      </c>
      <c r="N116" s="102" t="n">
        <v>29770.29</v>
      </c>
    </row>
    <row r="117" ht="19.35" customHeight="1">
      <c r="A117" s="95" t="n"/>
      <c r="B117" s="96" t="inlineStr">
        <is>
          <t>2</t>
        </is>
      </c>
      <c r="C117" s="97" t="inlineStr">
        <is>
          <t>ЭМ</t>
        </is>
      </c>
      <c r="D117" s="271" t="n"/>
      <c r="E117" s="272" t="n"/>
      <c r="F117" s="98" t="n"/>
      <c r="G117" s="98" t="n"/>
      <c r="H117" s="98" t="n"/>
      <c r="I117" s="99" t="n"/>
      <c r="J117" s="102" t="n">
        <v>1142.56</v>
      </c>
      <c r="K117" s="273" t="n">
        <v>1.2</v>
      </c>
      <c r="L117" s="102" t="n">
        <v>2371.95</v>
      </c>
      <c r="M117" s="99" t="n"/>
      <c r="N117" s="99" t="n"/>
    </row>
    <row r="118" ht="19.35" customHeight="1">
      <c r="A118" s="95" t="n"/>
      <c r="B118" s="96" t="inlineStr">
        <is>
          <t>3</t>
        </is>
      </c>
      <c r="C118" s="97" t="inlineStr">
        <is>
          <t>в т.ч. ОТм</t>
        </is>
      </c>
      <c r="D118" s="271" t="n"/>
      <c r="E118" s="272" t="n"/>
      <c r="F118" s="98" t="n"/>
      <c r="G118" s="98" t="n"/>
      <c r="H118" s="98" t="n"/>
      <c r="I118" s="99" t="n"/>
      <c r="J118" s="100" t="n">
        <v>199.8</v>
      </c>
      <c r="K118" s="273" t="n">
        <v>1.2</v>
      </c>
      <c r="L118" s="100" t="n">
        <v>414.78</v>
      </c>
      <c r="M118" s="100" t="n">
        <v>71.26000000000001</v>
      </c>
      <c r="N118" s="102" t="n">
        <v>29557.22</v>
      </c>
    </row>
    <row r="119" ht="19.35" customHeight="1">
      <c r="A119" s="95" t="n"/>
      <c r="B119" s="103" t="n"/>
      <c r="C119" s="97" t="inlineStr">
        <is>
          <t>ЗТ</t>
        </is>
      </c>
      <c r="D119" s="271" t="n"/>
      <c r="E119" s="272" t="n"/>
      <c r="F119" s="104" t="inlineStr">
        <is>
          <t>чел.-ч</t>
        </is>
      </c>
      <c r="G119" s="276" t="n">
        <v>25.8</v>
      </c>
      <c r="H119" s="273" t="n">
        <v>1.2</v>
      </c>
      <c r="I119" s="277" t="n">
        <v>53.5608</v>
      </c>
      <c r="J119" s="99" t="n"/>
      <c r="K119" s="99" t="n"/>
      <c r="L119" s="99" t="n"/>
      <c r="M119" s="99" t="n"/>
      <c r="N119" s="99" t="n"/>
    </row>
    <row r="120" ht="19.35" customHeight="1">
      <c r="A120" s="95" t="n"/>
      <c r="B120" s="103" t="n"/>
      <c r="C120" s="97" t="inlineStr">
        <is>
          <t>ЗТм</t>
        </is>
      </c>
      <c r="D120" s="271" t="n"/>
      <c r="E120" s="272" t="n"/>
      <c r="F120" s="104" t="inlineStr">
        <is>
          <t>чел.-ч</t>
        </is>
      </c>
      <c r="G120" s="276" t="n">
        <v>14.8</v>
      </c>
      <c r="H120" s="273" t="n">
        <v>1.2</v>
      </c>
      <c r="I120" s="277" t="n">
        <v>30.7248</v>
      </c>
      <c r="J120" s="99" t="n"/>
      <c r="K120" s="99" t="n"/>
      <c r="L120" s="99" t="n"/>
      <c r="M120" s="99" t="n"/>
      <c r="N120" s="99" t="n"/>
    </row>
    <row r="121" ht="19.35" customHeight="1">
      <c r="A121" s="95" t="n"/>
      <c r="B121" s="103" t="n"/>
      <c r="C121" s="97" t="inlineStr">
        <is>
          <t>Итого по расценке</t>
        </is>
      </c>
      <c r="D121" s="271" t="n"/>
      <c r="E121" s="272" t="n"/>
      <c r="F121" s="98" t="n"/>
      <c r="G121" s="106" t="n"/>
      <c r="H121" s="106" t="n"/>
      <c r="I121" s="99" t="n"/>
      <c r="J121" s="102" t="n">
        <v>1343.8</v>
      </c>
      <c r="K121" s="99" t="n"/>
      <c r="L121" s="102" t="n">
        <v>2789.72</v>
      </c>
      <c r="M121" s="99" t="n"/>
      <c r="N121" s="107" t="n"/>
    </row>
    <row r="122" ht="19.35" customHeight="1">
      <c r="A122" s="95" t="n"/>
      <c r="B122" s="108" t="n"/>
      <c r="C122" s="97" t="inlineStr">
        <is>
          <t>ФОТ</t>
        </is>
      </c>
      <c r="D122" s="271" t="n"/>
      <c r="E122" s="272" t="n"/>
      <c r="F122" s="98" t="n"/>
      <c r="G122" s="106" t="n"/>
      <c r="H122" s="106" t="n"/>
      <c r="I122" s="99" t="n"/>
      <c r="J122" s="99" t="n"/>
      <c r="K122" s="99" t="n"/>
      <c r="L122" s="100" t="n">
        <v>832.55</v>
      </c>
      <c r="M122" s="99" t="n"/>
      <c r="N122" s="102" t="n">
        <v>59327.51</v>
      </c>
    </row>
    <row r="123" ht="42" customHeight="1">
      <c r="A123" s="95" t="n"/>
      <c r="B123" s="109" t="inlineStr">
        <is>
          <t>Пр/812-001.4-1</t>
        </is>
      </c>
      <c r="C123" s="97" t="inlineStr">
        <is>
          <t>НР Земляные работы по другим видам работ (подготовительным, сопутствующим, укрепительным)</t>
        </is>
      </c>
      <c r="D123" s="271" t="n"/>
      <c r="E123" s="272" t="n"/>
      <c r="F123" s="104" t="inlineStr">
        <is>
          <t>%</t>
        </is>
      </c>
      <c r="G123" s="110" t="n">
        <v>89</v>
      </c>
      <c r="H123" s="111" t="n"/>
      <c r="I123" s="110" t="n">
        <v>89</v>
      </c>
      <c r="J123" s="99" t="n"/>
      <c r="K123" s="99" t="n"/>
      <c r="L123" s="100" t="n">
        <v>740.97</v>
      </c>
      <c r="M123" s="99" t="n"/>
      <c r="N123" s="112" t="n">
        <v>52801.48</v>
      </c>
    </row>
    <row r="124" ht="42" customHeight="1">
      <c r="A124" s="95" t="n"/>
      <c r="B124" s="109" t="inlineStr">
        <is>
          <t>Пр/774-001.4</t>
        </is>
      </c>
      <c r="C124" s="97" t="inlineStr">
        <is>
          <t>СП Земляные работы по другим видам работ (подготовительным, сопутствующим, укрепительным)</t>
        </is>
      </c>
      <c r="D124" s="271" t="n"/>
      <c r="E124" s="272" t="n"/>
      <c r="F124" s="104" t="inlineStr">
        <is>
          <t>%</t>
        </is>
      </c>
      <c r="G124" s="110" t="n">
        <v>41</v>
      </c>
      <c r="H124" s="111" t="n"/>
      <c r="I124" s="110" t="n">
        <v>41</v>
      </c>
      <c r="J124" s="99" t="n"/>
      <c r="K124" s="99" t="n"/>
      <c r="L124" s="100" t="n">
        <v>341.35</v>
      </c>
      <c r="M124" s="99" t="n"/>
      <c r="N124" s="102" t="n">
        <v>24324.28</v>
      </c>
    </row>
    <row r="125" ht="19.35" customHeight="1">
      <c r="A125" s="95" t="n"/>
      <c r="B125" s="108" t="n"/>
      <c r="C125" s="87" t="inlineStr">
        <is>
          <t>Всего по позиции</t>
        </is>
      </c>
      <c r="D125" s="271" t="n"/>
      <c r="E125" s="272" t="n"/>
      <c r="F125" s="99" t="n"/>
      <c r="G125" s="106" t="n"/>
      <c r="H125" s="106" t="n"/>
      <c r="I125" s="113" t="n"/>
      <c r="J125" s="113" t="n"/>
      <c r="K125" s="113" t="n"/>
      <c r="L125" s="114" t="n">
        <v>3872.04</v>
      </c>
      <c r="M125" s="113" t="n"/>
      <c r="N125" s="93" t="n"/>
    </row>
    <row r="126" ht="55.35" customHeight="1">
      <c r="A126" s="87" t="inlineStr">
        <is>
          <t>10</t>
        </is>
      </c>
      <c r="B126" s="90" t="inlineStr">
        <is>
          <t>ФЕР01-02-100-08</t>
        </is>
      </c>
      <c r="C126" s="91" t="inlineStr">
        <is>
          <t>При трелевке на каждые последующие 100 м добавлять: к расценке 01-02-100-02</t>
        </is>
      </c>
      <c r="D126" s="271" t="n"/>
      <c r="E126" s="272" t="n"/>
      <c r="F126" s="92" t="inlineStr">
        <is>
          <t>100 шт</t>
        </is>
      </c>
      <c r="G126" s="93" t="n">
        <v>1.73</v>
      </c>
      <c r="H126" s="94" t="n">
        <v>1</v>
      </c>
      <c r="I126" s="115" t="n">
        <v>1.73</v>
      </c>
      <c r="J126" s="93" t="n"/>
      <c r="K126" s="93" t="n"/>
      <c r="L126" s="93" t="n"/>
      <c r="M126" s="93" t="n"/>
      <c r="N126" s="93" t="n"/>
    </row>
    <row r="127" ht="19.35" customHeight="1">
      <c r="A127" s="95" t="n"/>
      <c r="B127" s="96" t="inlineStr">
        <is>
          <t>1</t>
        </is>
      </c>
      <c r="C127" s="97" t="inlineStr">
        <is>
          <t>ОТ</t>
        </is>
      </c>
      <c r="D127" s="271" t="n"/>
      <c r="E127" s="272" t="n"/>
      <c r="F127" s="98" t="n"/>
      <c r="G127" s="98" t="n"/>
      <c r="H127" s="98" t="n"/>
      <c r="I127" s="99" t="n"/>
      <c r="J127" s="100" t="n">
        <v>58.34</v>
      </c>
      <c r="K127" s="273" t="n">
        <v>1.2</v>
      </c>
      <c r="L127" s="100" t="n">
        <v>121.11</v>
      </c>
      <c r="M127" s="100" t="n">
        <v>71.26000000000001</v>
      </c>
      <c r="N127" s="102" t="n">
        <v>8630.299999999999</v>
      </c>
    </row>
    <row r="128" ht="19.35" customHeight="1">
      <c r="A128" s="95" t="n"/>
      <c r="B128" s="96" t="inlineStr">
        <is>
          <t>2</t>
        </is>
      </c>
      <c r="C128" s="97" t="inlineStr">
        <is>
          <t>ЭМ</t>
        </is>
      </c>
      <c r="D128" s="271" t="n"/>
      <c r="E128" s="272" t="n"/>
      <c r="F128" s="98" t="n"/>
      <c r="G128" s="98" t="n"/>
      <c r="H128" s="98" t="n"/>
      <c r="I128" s="99" t="n"/>
      <c r="J128" s="100" t="n">
        <v>330.42</v>
      </c>
      <c r="K128" s="273" t="n">
        <v>1.2</v>
      </c>
      <c r="L128" s="100" t="n">
        <v>685.95</v>
      </c>
      <c r="M128" s="99" t="n"/>
      <c r="N128" s="99" t="n"/>
    </row>
    <row r="129" ht="19.35" customHeight="1">
      <c r="A129" s="95" t="n"/>
      <c r="B129" s="96" t="inlineStr">
        <is>
          <t>3</t>
        </is>
      </c>
      <c r="C129" s="97" t="inlineStr">
        <is>
          <t>в т.ч. ОТм</t>
        </is>
      </c>
      <c r="D129" s="271" t="n"/>
      <c r="E129" s="272" t="n"/>
      <c r="F129" s="98" t="n"/>
      <c r="G129" s="98" t="n"/>
      <c r="H129" s="98" t="n"/>
      <c r="I129" s="99" t="n"/>
      <c r="J129" s="100" t="n">
        <v>57.78</v>
      </c>
      <c r="K129" s="273" t="n">
        <v>1.2</v>
      </c>
      <c r="L129" s="100" t="n">
        <v>119.95</v>
      </c>
      <c r="M129" s="100" t="n">
        <v>71.26000000000001</v>
      </c>
      <c r="N129" s="102" t="n">
        <v>8547.639999999999</v>
      </c>
    </row>
    <row r="130" ht="19.35" customHeight="1">
      <c r="A130" s="95" t="n"/>
      <c r="B130" s="103" t="n"/>
      <c r="C130" s="97" t="inlineStr">
        <is>
          <t>ЗТ</t>
        </is>
      </c>
      <c r="D130" s="271" t="n"/>
      <c r="E130" s="272" t="n"/>
      <c r="F130" s="104" t="inlineStr">
        <is>
          <t>чел.-ч</t>
        </is>
      </c>
      <c r="G130" s="100" t="n">
        <v>7.48</v>
      </c>
      <c r="H130" s="273" t="n">
        <v>1.2</v>
      </c>
      <c r="I130" s="275" t="n">
        <v>15.52848</v>
      </c>
      <c r="J130" s="99" t="n"/>
      <c r="K130" s="99" t="n"/>
      <c r="L130" s="99" t="n"/>
      <c r="M130" s="99" t="n"/>
      <c r="N130" s="99" t="n"/>
    </row>
    <row r="131" ht="19.35" customHeight="1">
      <c r="A131" s="95" t="n"/>
      <c r="B131" s="103" t="n"/>
      <c r="C131" s="97" t="inlineStr">
        <is>
          <t>ЗТм</t>
        </is>
      </c>
      <c r="D131" s="271" t="n"/>
      <c r="E131" s="272" t="n"/>
      <c r="F131" s="104" t="inlineStr">
        <is>
          <t>чел.-ч</t>
        </is>
      </c>
      <c r="G131" s="100" t="n">
        <v>4.28</v>
      </c>
      <c r="H131" s="273" t="n">
        <v>1.2</v>
      </c>
      <c r="I131" s="275" t="n">
        <v>8.88528</v>
      </c>
      <c r="J131" s="99" t="n"/>
      <c r="K131" s="99" t="n"/>
      <c r="L131" s="99" t="n"/>
      <c r="M131" s="99" t="n"/>
      <c r="N131" s="99" t="n"/>
    </row>
    <row r="132" ht="19.35" customHeight="1">
      <c r="A132" s="95" t="n"/>
      <c r="B132" s="103" t="n"/>
      <c r="C132" s="97" t="inlineStr">
        <is>
          <t>Итого по расценке</t>
        </is>
      </c>
      <c r="D132" s="271" t="n"/>
      <c r="E132" s="272" t="n"/>
      <c r="F132" s="98" t="n"/>
      <c r="G132" s="106" t="n"/>
      <c r="H132" s="106" t="n"/>
      <c r="I132" s="99" t="n"/>
      <c r="J132" s="100" t="n">
        <v>388.76</v>
      </c>
      <c r="K132" s="99" t="n"/>
      <c r="L132" s="100" t="n">
        <v>807.0599999999999</v>
      </c>
      <c r="M132" s="99" t="n"/>
      <c r="N132" s="107" t="n"/>
    </row>
    <row r="133" ht="19.35" customHeight="1">
      <c r="A133" s="95" t="n"/>
      <c r="B133" s="108" t="n"/>
      <c r="C133" s="97" t="inlineStr">
        <is>
          <t>ФОТ</t>
        </is>
      </c>
      <c r="D133" s="271" t="n"/>
      <c r="E133" s="272" t="n"/>
      <c r="F133" s="98" t="n"/>
      <c r="G133" s="106" t="n"/>
      <c r="H133" s="106" t="n"/>
      <c r="I133" s="99" t="n"/>
      <c r="J133" s="99" t="n"/>
      <c r="K133" s="99" t="n"/>
      <c r="L133" s="100" t="n">
        <v>241.06</v>
      </c>
      <c r="M133" s="99" t="n"/>
      <c r="N133" s="102" t="n">
        <v>17177.94</v>
      </c>
    </row>
    <row r="134" ht="42" customHeight="1">
      <c r="A134" s="95" t="n"/>
      <c r="B134" s="109" t="inlineStr">
        <is>
          <t>Пр/812-001.4-1</t>
        </is>
      </c>
      <c r="C134" s="97" t="inlineStr">
        <is>
          <t>НР Земляные работы по другим видам работ (подготовительным, сопутствующим, укрепительным)</t>
        </is>
      </c>
      <c r="D134" s="271" t="n"/>
      <c r="E134" s="272" t="n"/>
      <c r="F134" s="104" t="inlineStr">
        <is>
          <t>%</t>
        </is>
      </c>
      <c r="G134" s="110" t="n">
        <v>89</v>
      </c>
      <c r="H134" s="111" t="n"/>
      <c r="I134" s="110" t="n">
        <v>89</v>
      </c>
      <c r="J134" s="99" t="n"/>
      <c r="K134" s="99" t="n"/>
      <c r="L134" s="100" t="n">
        <v>214.54</v>
      </c>
      <c r="M134" s="99" t="n"/>
      <c r="N134" s="112" t="n">
        <v>15288.37</v>
      </c>
    </row>
    <row r="135" ht="42" customHeight="1">
      <c r="A135" s="95" t="n"/>
      <c r="B135" s="109" t="inlineStr">
        <is>
          <t>Пр/774-001.4</t>
        </is>
      </c>
      <c r="C135" s="97" t="inlineStr">
        <is>
          <t>СП Земляные работы по другим видам работ (подготовительным, сопутствующим, укрепительным)</t>
        </is>
      </c>
      <c r="D135" s="271" t="n"/>
      <c r="E135" s="272" t="n"/>
      <c r="F135" s="104" t="inlineStr">
        <is>
          <t>%</t>
        </is>
      </c>
      <c r="G135" s="110" t="n">
        <v>41</v>
      </c>
      <c r="H135" s="111" t="n"/>
      <c r="I135" s="110" t="n">
        <v>41</v>
      </c>
      <c r="J135" s="99" t="n"/>
      <c r="K135" s="99" t="n"/>
      <c r="L135" s="100" t="n">
        <v>98.83</v>
      </c>
      <c r="M135" s="99" t="n"/>
      <c r="N135" s="102" t="n">
        <v>7042.96</v>
      </c>
    </row>
    <row r="136" ht="19.35" customHeight="1">
      <c r="A136" s="95" t="n"/>
      <c r="B136" s="108" t="n"/>
      <c r="C136" s="87" t="inlineStr">
        <is>
          <t>Всего по позиции</t>
        </is>
      </c>
      <c r="D136" s="271" t="n"/>
      <c r="E136" s="272" t="n"/>
      <c r="F136" s="99" t="n"/>
      <c r="G136" s="106" t="n"/>
      <c r="H136" s="106" t="n"/>
      <c r="I136" s="113" t="n"/>
      <c r="J136" s="113" t="n"/>
      <c r="K136" s="113" t="n"/>
      <c r="L136" s="114" t="n">
        <v>1120.43</v>
      </c>
      <c r="M136" s="113" t="n"/>
      <c r="N136" s="93" t="n"/>
    </row>
    <row r="137" ht="68.65000000000001" customHeight="1">
      <c r="A137" s="87" t="inlineStr">
        <is>
          <t>11</t>
        </is>
      </c>
      <c r="B137" s="90" t="inlineStr">
        <is>
          <t>ФЕР01-02-100-03</t>
        </is>
      </c>
      <c r="C137" s="9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271" t="n"/>
      <c r="E137" s="272" t="n"/>
      <c r="F137" s="92" t="inlineStr">
        <is>
          <t>100 шт</t>
        </is>
      </c>
      <c r="G137" s="93" t="n">
        <v>0.32</v>
      </c>
      <c r="H137" s="94" t="n">
        <v>1</v>
      </c>
      <c r="I137" s="115" t="n">
        <v>0.32</v>
      </c>
      <c r="J137" s="93" t="n"/>
      <c r="K137" s="93" t="n"/>
      <c r="L137" s="93" t="n"/>
      <c r="M137" s="93" t="n"/>
      <c r="N137" s="93" t="n"/>
    </row>
    <row r="138" ht="19.35" customHeight="1">
      <c r="A138" s="95" t="n"/>
      <c r="B138" s="96" t="inlineStr">
        <is>
          <t>1</t>
        </is>
      </c>
      <c r="C138" s="97" t="inlineStr">
        <is>
          <t>ОТ</t>
        </is>
      </c>
      <c r="D138" s="271" t="n"/>
      <c r="E138" s="272" t="n"/>
      <c r="F138" s="98" t="n"/>
      <c r="G138" s="98" t="n"/>
      <c r="H138" s="98" t="n"/>
      <c r="I138" s="99" t="n"/>
      <c r="J138" s="100" t="n">
        <v>326.82</v>
      </c>
      <c r="K138" s="273" t="n">
        <v>1.2</v>
      </c>
      <c r="L138" s="100" t="n">
        <v>125.5</v>
      </c>
      <c r="M138" s="100" t="n">
        <v>71.26000000000001</v>
      </c>
      <c r="N138" s="102" t="n">
        <v>8943.129999999999</v>
      </c>
    </row>
    <row r="139" ht="19.35" customHeight="1">
      <c r="A139" s="95" t="n"/>
      <c r="B139" s="96" t="inlineStr">
        <is>
          <t>2</t>
        </is>
      </c>
      <c r="C139" s="97" t="inlineStr">
        <is>
          <t>ЭМ</t>
        </is>
      </c>
      <c r="D139" s="271" t="n"/>
      <c r="E139" s="272" t="n"/>
      <c r="F139" s="98" t="n"/>
      <c r="G139" s="98" t="n"/>
      <c r="H139" s="98" t="n"/>
      <c r="I139" s="99" t="n"/>
      <c r="J139" s="102" t="n">
        <v>1852.8</v>
      </c>
      <c r="K139" s="273" t="n">
        <v>1.2</v>
      </c>
      <c r="L139" s="100" t="n">
        <v>711.48</v>
      </c>
      <c r="M139" s="99" t="n"/>
      <c r="N139" s="99" t="n"/>
    </row>
    <row r="140" ht="19.35" customHeight="1">
      <c r="A140" s="95" t="n"/>
      <c r="B140" s="96" t="inlineStr">
        <is>
          <t>3</t>
        </is>
      </c>
      <c r="C140" s="97" t="inlineStr">
        <is>
          <t>в т.ч. ОТм</t>
        </is>
      </c>
      <c r="D140" s="271" t="n"/>
      <c r="E140" s="272" t="n"/>
      <c r="F140" s="98" t="n"/>
      <c r="G140" s="98" t="n"/>
      <c r="H140" s="98" t="n"/>
      <c r="I140" s="99" t="n"/>
      <c r="J140" s="100" t="n">
        <v>324</v>
      </c>
      <c r="K140" s="273" t="n">
        <v>1.2</v>
      </c>
      <c r="L140" s="100" t="n">
        <v>124.42</v>
      </c>
      <c r="M140" s="100" t="n">
        <v>71.26000000000001</v>
      </c>
      <c r="N140" s="102" t="n">
        <v>8866.17</v>
      </c>
    </row>
    <row r="141" ht="19.35" customHeight="1">
      <c r="A141" s="95" t="n"/>
      <c r="B141" s="103" t="n"/>
      <c r="C141" s="97" t="inlineStr">
        <is>
          <t>ЗТ</t>
        </is>
      </c>
      <c r="D141" s="271" t="n"/>
      <c r="E141" s="272" t="n"/>
      <c r="F141" s="104" t="inlineStr">
        <is>
          <t>чел.-ч</t>
        </is>
      </c>
      <c r="G141" s="276" t="n">
        <v>41.9</v>
      </c>
      <c r="H141" s="273" t="n">
        <v>1.2</v>
      </c>
      <c r="I141" s="277" t="n">
        <v>16.0896</v>
      </c>
      <c r="J141" s="99" t="n"/>
      <c r="K141" s="99" t="n"/>
      <c r="L141" s="99" t="n"/>
      <c r="M141" s="99" t="n"/>
      <c r="N141" s="99" t="n"/>
    </row>
    <row r="142" ht="19.35" customHeight="1">
      <c r="A142" s="95" t="n"/>
      <c r="B142" s="103" t="n"/>
      <c r="C142" s="97" t="inlineStr">
        <is>
          <t>ЗТм</t>
        </is>
      </c>
      <c r="D142" s="271" t="n"/>
      <c r="E142" s="272" t="n"/>
      <c r="F142" s="104" t="inlineStr">
        <is>
          <t>чел.-ч</t>
        </is>
      </c>
      <c r="G142" s="119" t="n">
        <v>24</v>
      </c>
      <c r="H142" s="273" t="n">
        <v>1.2</v>
      </c>
      <c r="I142" s="278" t="n">
        <v>9.215999999999999</v>
      </c>
      <c r="J142" s="99" t="n"/>
      <c r="K142" s="99" t="n"/>
      <c r="L142" s="99" t="n"/>
      <c r="M142" s="99" t="n"/>
      <c r="N142" s="99" t="n"/>
    </row>
    <row r="143" ht="19.35" customHeight="1">
      <c r="A143" s="95" t="n"/>
      <c r="B143" s="103" t="n"/>
      <c r="C143" s="97" t="inlineStr">
        <is>
          <t>Итого по расценке</t>
        </is>
      </c>
      <c r="D143" s="271" t="n"/>
      <c r="E143" s="272" t="n"/>
      <c r="F143" s="98" t="n"/>
      <c r="G143" s="106" t="n"/>
      <c r="H143" s="106" t="n"/>
      <c r="I143" s="99" t="n"/>
      <c r="J143" s="102" t="n">
        <v>2179.62</v>
      </c>
      <c r="K143" s="99" t="n"/>
      <c r="L143" s="100" t="n">
        <v>836.98</v>
      </c>
      <c r="M143" s="99" t="n"/>
      <c r="N143" s="107" t="n"/>
    </row>
    <row r="144" ht="19.35" customHeight="1">
      <c r="A144" s="95" t="n"/>
      <c r="B144" s="108" t="n"/>
      <c r="C144" s="97" t="inlineStr">
        <is>
          <t>ФОТ</t>
        </is>
      </c>
      <c r="D144" s="271" t="n"/>
      <c r="E144" s="272" t="n"/>
      <c r="F144" s="98" t="n"/>
      <c r="G144" s="106" t="n"/>
      <c r="H144" s="106" t="n"/>
      <c r="I144" s="99" t="n"/>
      <c r="J144" s="99" t="n"/>
      <c r="K144" s="99" t="n"/>
      <c r="L144" s="100" t="n">
        <v>249.92</v>
      </c>
      <c r="M144" s="99" t="n"/>
      <c r="N144" s="102" t="n">
        <v>17809.3</v>
      </c>
    </row>
    <row r="145" ht="42" customHeight="1">
      <c r="A145" s="95" t="n"/>
      <c r="B145" s="109" t="inlineStr">
        <is>
          <t>Пр/812-001.4-1</t>
        </is>
      </c>
      <c r="C145" s="97" t="inlineStr">
        <is>
          <t>НР Земляные работы по другим видам работ (подготовительным, сопутствующим, укрепительным)</t>
        </is>
      </c>
      <c r="D145" s="271" t="n"/>
      <c r="E145" s="272" t="n"/>
      <c r="F145" s="104" t="inlineStr">
        <is>
          <t>%</t>
        </is>
      </c>
      <c r="G145" s="110" t="n">
        <v>89</v>
      </c>
      <c r="H145" s="111" t="n"/>
      <c r="I145" s="110" t="n">
        <v>89</v>
      </c>
      <c r="J145" s="99" t="n"/>
      <c r="K145" s="99" t="n"/>
      <c r="L145" s="100" t="n">
        <v>222.43</v>
      </c>
      <c r="M145" s="99" t="n"/>
      <c r="N145" s="112" t="n">
        <v>15850.28</v>
      </c>
    </row>
    <row r="146" ht="42" customHeight="1">
      <c r="A146" s="95" t="n"/>
      <c r="B146" s="109" t="inlineStr">
        <is>
          <t>Пр/774-001.4</t>
        </is>
      </c>
      <c r="C146" s="97" t="inlineStr">
        <is>
          <t>СП Земляные работы по другим видам работ (подготовительным, сопутствующим, укрепительным)</t>
        </is>
      </c>
      <c r="D146" s="271" t="n"/>
      <c r="E146" s="272" t="n"/>
      <c r="F146" s="104" t="inlineStr">
        <is>
          <t>%</t>
        </is>
      </c>
      <c r="G146" s="110" t="n">
        <v>41</v>
      </c>
      <c r="H146" s="111" t="n"/>
      <c r="I146" s="110" t="n">
        <v>41</v>
      </c>
      <c r="J146" s="99" t="n"/>
      <c r="K146" s="99" t="n"/>
      <c r="L146" s="100" t="n">
        <v>102.47</v>
      </c>
      <c r="M146" s="99" t="n"/>
      <c r="N146" s="102" t="n">
        <v>7301.81</v>
      </c>
    </row>
    <row r="147" ht="19.35" customHeight="1">
      <c r="A147" s="95" t="n"/>
      <c r="B147" s="108" t="n"/>
      <c r="C147" s="87" t="inlineStr">
        <is>
          <t>Всего по позиции</t>
        </is>
      </c>
      <c r="D147" s="271" t="n"/>
      <c r="E147" s="272" t="n"/>
      <c r="F147" s="99" t="n"/>
      <c r="G147" s="106" t="n"/>
      <c r="H147" s="106" t="n"/>
      <c r="I147" s="113" t="n"/>
      <c r="J147" s="113" t="n"/>
      <c r="K147" s="113" t="n"/>
      <c r="L147" s="114" t="n">
        <v>1161.88</v>
      </c>
      <c r="M147" s="113" t="n"/>
      <c r="N147" s="93" t="n"/>
    </row>
    <row r="148" ht="55.35" customHeight="1">
      <c r="A148" s="87" t="inlineStr">
        <is>
          <t>12</t>
        </is>
      </c>
      <c r="B148" s="90" t="inlineStr">
        <is>
          <t>ФЕР01-02-100-09</t>
        </is>
      </c>
      <c r="C148" s="91" t="inlineStr">
        <is>
          <t>При трелевке на каждые последующие 100 м добавлять: к расценке 01-02-100-03</t>
        </is>
      </c>
      <c r="D148" s="271" t="n"/>
      <c r="E148" s="272" t="n"/>
      <c r="F148" s="92" t="inlineStr">
        <is>
          <t>100 шт</t>
        </is>
      </c>
      <c r="G148" s="93" t="n">
        <v>0.32</v>
      </c>
      <c r="H148" s="94" t="n">
        <v>1</v>
      </c>
      <c r="I148" s="115" t="n">
        <v>0.32</v>
      </c>
      <c r="J148" s="93" t="n"/>
      <c r="K148" s="93" t="n"/>
      <c r="L148" s="93" t="n"/>
      <c r="M148" s="93" t="n"/>
      <c r="N148" s="93" t="n"/>
    </row>
    <row r="149" ht="19.35" customHeight="1">
      <c r="A149" s="95" t="n"/>
      <c r="B149" s="96" t="inlineStr">
        <is>
          <t>1</t>
        </is>
      </c>
      <c r="C149" s="97" t="inlineStr">
        <is>
          <t>ОТ</t>
        </is>
      </c>
      <c r="D149" s="271" t="n"/>
      <c r="E149" s="272" t="n"/>
      <c r="F149" s="98" t="n"/>
      <c r="G149" s="98" t="n"/>
      <c r="H149" s="98" t="n"/>
      <c r="I149" s="99" t="n"/>
      <c r="J149" s="100" t="n">
        <v>93.59999999999999</v>
      </c>
      <c r="K149" s="273" t="n">
        <v>1.2</v>
      </c>
      <c r="L149" s="100" t="n">
        <v>35.94</v>
      </c>
      <c r="M149" s="100" t="n">
        <v>71.26000000000001</v>
      </c>
      <c r="N149" s="102" t="n">
        <v>2561.08</v>
      </c>
    </row>
    <row r="150" ht="19.35" customHeight="1">
      <c r="A150" s="95" t="n"/>
      <c r="B150" s="96" t="inlineStr">
        <is>
          <t>2</t>
        </is>
      </c>
      <c r="C150" s="97" t="inlineStr">
        <is>
          <t>ЭМ</t>
        </is>
      </c>
      <c r="D150" s="271" t="n"/>
      <c r="E150" s="272" t="n"/>
      <c r="F150" s="98" t="n"/>
      <c r="G150" s="98" t="n"/>
      <c r="H150" s="98" t="n"/>
      <c r="I150" s="99" t="n"/>
      <c r="J150" s="100" t="n">
        <v>531.14</v>
      </c>
      <c r="K150" s="273" t="n">
        <v>1.2</v>
      </c>
      <c r="L150" s="100" t="n">
        <v>203.96</v>
      </c>
      <c r="M150" s="99" t="n"/>
      <c r="N150" s="99" t="n"/>
    </row>
    <row r="151" ht="19.35" customHeight="1">
      <c r="A151" s="95" t="n"/>
      <c r="B151" s="96" t="inlineStr">
        <is>
          <t>3</t>
        </is>
      </c>
      <c r="C151" s="97" t="inlineStr">
        <is>
          <t>в т.ч. ОТм</t>
        </is>
      </c>
      <c r="D151" s="271" t="n"/>
      <c r="E151" s="272" t="n"/>
      <c r="F151" s="98" t="n"/>
      <c r="G151" s="98" t="n"/>
      <c r="H151" s="98" t="n"/>
      <c r="I151" s="99" t="n"/>
      <c r="J151" s="100" t="n">
        <v>92.88</v>
      </c>
      <c r="K151" s="273" t="n">
        <v>1.2</v>
      </c>
      <c r="L151" s="100" t="n">
        <v>35.67</v>
      </c>
      <c r="M151" s="100" t="n">
        <v>71.26000000000001</v>
      </c>
      <c r="N151" s="102" t="n">
        <v>2541.84</v>
      </c>
    </row>
    <row r="152" ht="19.35" customHeight="1">
      <c r="A152" s="95" t="n"/>
      <c r="B152" s="103" t="n"/>
      <c r="C152" s="97" t="inlineStr">
        <is>
          <t>ЗТ</t>
        </is>
      </c>
      <c r="D152" s="271" t="n"/>
      <c r="E152" s="272" t="n"/>
      <c r="F152" s="104" t="inlineStr">
        <is>
          <t>чел.-ч</t>
        </is>
      </c>
      <c r="G152" s="119" t="n">
        <v>12</v>
      </c>
      <c r="H152" s="273" t="n">
        <v>1.2</v>
      </c>
      <c r="I152" s="278" t="n">
        <v>4.608</v>
      </c>
      <c r="J152" s="99" t="n"/>
      <c r="K152" s="99" t="n"/>
      <c r="L152" s="99" t="n"/>
      <c r="M152" s="99" t="n"/>
      <c r="N152" s="99" t="n"/>
    </row>
    <row r="153" ht="19.35" customHeight="1">
      <c r="A153" s="95" t="n"/>
      <c r="B153" s="103" t="n"/>
      <c r="C153" s="97" t="inlineStr">
        <is>
          <t>ЗТм</t>
        </is>
      </c>
      <c r="D153" s="271" t="n"/>
      <c r="E153" s="272" t="n"/>
      <c r="F153" s="104" t="inlineStr">
        <is>
          <t>чел.-ч</t>
        </is>
      </c>
      <c r="G153" s="100" t="n">
        <v>6.88</v>
      </c>
      <c r="H153" s="273" t="n">
        <v>1.2</v>
      </c>
      <c r="I153" s="275" t="n">
        <v>2.64192</v>
      </c>
      <c r="J153" s="99" t="n"/>
      <c r="K153" s="99" t="n"/>
      <c r="L153" s="99" t="n"/>
      <c r="M153" s="99" t="n"/>
      <c r="N153" s="99" t="n"/>
    </row>
    <row r="154" ht="19.35" customHeight="1">
      <c r="A154" s="95" t="n"/>
      <c r="B154" s="103" t="n"/>
      <c r="C154" s="97" t="inlineStr">
        <is>
          <t>Итого по расценке</t>
        </is>
      </c>
      <c r="D154" s="271" t="n"/>
      <c r="E154" s="272" t="n"/>
      <c r="F154" s="98" t="n"/>
      <c r="G154" s="106" t="n"/>
      <c r="H154" s="106" t="n"/>
      <c r="I154" s="99" t="n"/>
      <c r="J154" s="100" t="n">
        <v>624.74</v>
      </c>
      <c r="K154" s="99" t="n"/>
      <c r="L154" s="100" t="n">
        <v>239.9</v>
      </c>
      <c r="M154" s="99" t="n"/>
      <c r="N154" s="107" t="n"/>
    </row>
    <row r="155" ht="19.35" customHeight="1">
      <c r="A155" s="95" t="n"/>
      <c r="B155" s="108" t="n"/>
      <c r="C155" s="97" t="inlineStr">
        <is>
          <t>ФОТ</t>
        </is>
      </c>
      <c r="D155" s="271" t="n"/>
      <c r="E155" s="272" t="n"/>
      <c r="F155" s="98" t="n"/>
      <c r="G155" s="106" t="n"/>
      <c r="H155" s="106" t="n"/>
      <c r="I155" s="99" t="n"/>
      <c r="J155" s="99" t="n"/>
      <c r="K155" s="99" t="n"/>
      <c r="L155" s="100" t="n">
        <v>71.61</v>
      </c>
      <c r="M155" s="99" t="n"/>
      <c r="N155" s="102" t="n">
        <v>5102.92</v>
      </c>
    </row>
    <row r="156" ht="42" customHeight="1">
      <c r="A156" s="95" t="n"/>
      <c r="B156" s="109" t="inlineStr">
        <is>
          <t>Пр/812-001.4-1</t>
        </is>
      </c>
      <c r="C156" s="97" t="inlineStr">
        <is>
          <t>НР Земляные работы по другим видам работ (подготовительным, сопутствующим, укрепительным)</t>
        </is>
      </c>
      <c r="D156" s="271" t="n"/>
      <c r="E156" s="272" t="n"/>
      <c r="F156" s="104" t="inlineStr">
        <is>
          <t>%</t>
        </is>
      </c>
      <c r="G156" s="110" t="n">
        <v>89</v>
      </c>
      <c r="H156" s="111" t="n"/>
      <c r="I156" s="110" t="n">
        <v>89</v>
      </c>
      <c r="J156" s="99" t="n"/>
      <c r="K156" s="99" t="n"/>
      <c r="L156" s="100" t="n">
        <v>63.73</v>
      </c>
      <c r="M156" s="99" t="n"/>
      <c r="N156" s="112" t="n">
        <v>4541.6</v>
      </c>
    </row>
    <row r="157" ht="42" customHeight="1">
      <c r="A157" s="95" t="n"/>
      <c r="B157" s="109" t="inlineStr">
        <is>
          <t>Пр/774-001.4</t>
        </is>
      </c>
      <c r="C157" s="97" t="inlineStr">
        <is>
          <t>СП Земляные работы по другим видам работ (подготовительным, сопутствующим, укрепительным)</t>
        </is>
      </c>
      <c r="D157" s="271" t="n"/>
      <c r="E157" s="272" t="n"/>
      <c r="F157" s="104" t="inlineStr">
        <is>
          <t>%</t>
        </is>
      </c>
      <c r="G157" s="110" t="n">
        <v>41</v>
      </c>
      <c r="H157" s="111" t="n"/>
      <c r="I157" s="110" t="n">
        <v>41</v>
      </c>
      <c r="J157" s="99" t="n"/>
      <c r="K157" s="99" t="n"/>
      <c r="L157" s="100" t="n">
        <v>29.36</v>
      </c>
      <c r="M157" s="99" t="n"/>
      <c r="N157" s="102" t="n">
        <v>2092.2</v>
      </c>
    </row>
    <row r="158" ht="19.35" customHeight="1">
      <c r="A158" s="95" t="n"/>
      <c r="B158" s="108" t="n"/>
      <c r="C158" s="87" t="inlineStr">
        <is>
          <t>Всего по позиции</t>
        </is>
      </c>
      <c r="D158" s="271" t="n"/>
      <c r="E158" s="272" t="n"/>
      <c r="F158" s="99" t="n"/>
      <c r="G158" s="106" t="n"/>
      <c r="H158" s="106" t="n"/>
      <c r="I158" s="113" t="n"/>
      <c r="J158" s="113" t="n"/>
      <c r="K158" s="113" t="n"/>
      <c r="L158" s="115" t="n">
        <v>332.99</v>
      </c>
      <c r="M158" s="113" t="n"/>
      <c r="N158" s="93" t="n"/>
    </row>
    <row r="159" ht="19.35" customHeight="1">
      <c r="A159" s="121" t="n"/>
      <c r="B159" s="121" t="n"/>
      <c r="C159" s="122" t="inlineStr">
        <is>
          <t>Итого по разделу 1. Вырубка просеки</t>
        </is>
      </c>
      <c r="L159" s="123" t="n">
        <v>30198.46</v>
      </c>
      <c r="M159" s="121" t="n"/>
      <c r="N159" s="124" t="n"/>
    </row>
    <row r="160" ht="19.35" customHeight="1">
      <c r="A160" s="125" t="n"/>
      <c r="B160" s="126" t="n"/>
      <c r="C160" s="127" t="inlineStr">
        <is>
          <t>Итого прямые затраты по разделу</t>
        </is>
      </c>
      <c r="L160" s="128" t="n">
        <v>16678.93</v>
      </c>
      <c r="M160" s="129" t="n"/>
      <c r="N160" s="128" t="n">
        <v>805676.4300000001</v>
      </c>
    </row>
    <row r="161" ht="19.35" customHeight="1">
      <c r="A161" s="125" t="n"/>
      <c r="B161" s="126" t="n"/>
      <c r="C161" s="127" t="inlineStr">
        <is>
          <t>в том числе</t>
        </is>
      </c>
      <c r="L161" s="128" t="n"/>
      <c r="M161" s="129" t="n"/>
      <c r="N161" s="128" t="n"/>
    </row>
    <row r="162" ht="19.35" customHeight="1">
      <c r="A162" s="125" t="n"/>
      <c r="B162" s="126" t="n"/>
      <c r="C162" s="127" t="inlineStr">
        <is>
          <t>- оплата труда (ОТ)</t>
        </is>
      </c>
      <c r="L162" s="128" t="n">
        <v>9068.83</v>
      </c>
      <c r="M162" s="129" t="n"/>
      <c r="N162" s="128" t="n">
        <v>646244.83</v>
      </c>
    </row>
    <row r="163" ht="19.35" customHeight="1">
      <c r="A163" s="125" t="n"/>
      <c r="B163" s="126" t="n"/>
      <c r="C163" s="127" t="inlineStr">
        <is>
          <t>- эксплуатация машин и механизмов</t>
        </is>
      </c>
      <c r="L163" s="128" t="n">
        <v>7610.1</v>
      </c>
      <c r="M163" s="129" t="n"/>
      <c r="N163" s="128" t="n">
        <v>159431.6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эксплуатация машин и механизмов без учета доплат к оплате труда машинистов</t>
        </is>
      </c>
      <c r="L165" s="128" t="n">
        <v>7610.1</v>
      </c>
      <c r="M165" s="129" t="n"/>
      <c r="N165" s="128" t="n">
        <v>159431.6</v>
      </c>
    </row>
    <row r="166" ht="19.35" customHeight="1">
      <c r="A166" s="125" t="n"/>
      <c r="B166" s="130" t="n"/>
      <c r="C166" s="131" t="inlineStr">
        <is>
          <t>в том числе</t>
        </is>
      </c>
      <c r="L166" s="128" t="n"/>
      <c r="M166" s="129" t="n"/>
      <c r="N166" s="128" t="n"/>
    </row>
    <row r="167" ht="19.35" customHeight="1">
      <c r="A167" s="125" t="n"/>
      <c r="B167" s="130" t="n"/>
      <c r="C167" s="131" t="inlineStr">
        <is>
          <t>оплата труда машинистов (ОТм)</t>
        </is>
      </c>
      <c r="L167" s="128" t="n">
        <v>1330.8</v>
      </c>
      <c r="M167" s="129" t="n"/>
      <c r="N167" s="128" t="n">
        <v>94832.81</v>
      </c>
    </row>
    <row r="168" ht="19.35" customHeight="1">
      <c r="A168" s="125" t="n"/>
      <c r="B168" s="126" t="n"/>
      <c r="C168" s="127" t="inlineStr">
        <is>
          <t>Итого ФОТ (справочно)</t>
        </is>
      </c>
      <c r="L168" s="128" t="n">
        <v>10399.63</v>
      </c>
      <c r="M168" s="129" t="n"/>
      <c r="N168" s="128" t="n">
        <v>741077.64</v>
      </c>
    </row>
    <row r="169" ht="19.35" customHeight="1">
      <c r="A169" s="125" t="n"/>
      <c r="B169" s="126" t="n"/>
      <c r="C169" s="127" t="inlineStr">
        <is>
          <t>Итого накладные расходы</t>
        </is>
      </c>
      <c r="L169" s="128" t="n">
        <v>9255.68</v>
      </c>
      <c r="M169" s="129" t="n"/>
      <c r="N169" s="128" t="n">
        <v>659559.12</v>
      </c>
    </row>
    <row r="170" ht="19.35" customHeight="1">
      <c r="A170" s="125" t="n"/>
      <c r="B170" s="126" t="n"/>
      <c r="C170" s="127" t="inlineStr">
        <is>
          <t>Итого сметная прибыль</t>
        </is>
      </c>
      <c r="L170" s="128" t="n">
        <v>4263.85</v>
      </c>
      <c r="M170" s="129" t="n"/>
      <c r="N170" s="128" t="n">
        <v>303841.85</v>
      </c>
    </row>
    <row r="171" ht="19.35" customHeight="1">
      <c r="A171" s="125" t="n"/>
      <c r="B171" s="132" t="n"/>
      <c r="C171" s="133" t="inlineStr">
        <is>
          <t>Итого по разделу</t>
        </is>
      </c>
      <c r="L171" s="123" t="n">
        <v>30198.46</v>
      </c>
      <c r="M171" s="134" t="n"/>
      <c r="N171" s="123" t="n">
        <v>1769077.4</v>
      </c>
    </row>
    <row r="172" ht="19.35" customHeight="1">
      <c r="A172" s="125" t="n"/>
      <c r="B172" s="130" t="n"/>
      <c r="C172" s="131" t="inlineStr">
        <is>
          <t>Справочно</t>
        </is>
      </c>
      <c r="L172" s="128" t="n"/>
      <c r="M172" s="129" t="n"/>
      <c r="N172" s="128" t="n"/>
    </row>
    <row r="173" ht="19.35" customHeight="1">
      <c r="A173" s="125" t="n"/>
      <c r="B173" s="126" t="n"/>
      <c r="C173" s="131" t="inlineStr">
        <is>
          <t>затраты труда рабочих</t>
        </is>
      </c>
      <c r="I173" s="135" t="n">
        <v>1072.72272</v>
      </c>
      <c r="J173" s="136" t="n"/>
      <c r="K173" s="136" t="n"/>
      <c r="L173" s="129" t="n"/>
      <c r="M173" s="129" t="n"/>
      <c r="N173" s="129" t="n"/>
    </row>
    <row r="174" ht="19.35" customHeight="1">
      <c r="A174" s="125" t="n"/>
      <c r="B174" s="126" t="n"/>
      <c r="C174" s="131" t="inlineStr">
        <is>
          <t>затраты труда машинистов</t>
        </is>
      </c>
      <c r="I174" s="135" t="n">
        <v>98.57640000000001</v>
      </c>
      <c r="J174" s="136" t="n"/>
      <c r="K174" s="136" t="n"/>
      <c r="L174" s="129" t="n"/>
      <c r="M174" s="129" t="n"/>
      <c r="N174" s="129" t="n"/>
    </row>
    <row r="175" ht="19.35" customHeight="1">
      <c r="A175" s="137" t="n"/>
      <c r="B175" s="138" t="n"/>
      <c r="C175" s="139" t="inlineStr">
        <is>
          <t>ВСЕГО по смете</t>
        </is>
      </c>
      <c r="D175" s="140" t="n"/>
      <c r="E175" s="140" t="n"/>
      <c r="F175" s="141" t="n"/>
      <c r="G175" s="141" t="n"/>
      <c r="H175" s="141" t="n"/>
      <c r="I175" s="141" t="n"/>
      <c r="J175" s="141" t="n"/>
      <c r="K175" s="141" t="n"/>
      <c r="L175" s="142" t="n"/>
      <c r="M175" s="141" t="n"/>
      <c r="N175" s="143" t="n"/>
    </row>
    <row r="176" ht="19.35" customHeight="1">
      <c r="A176" s="125" t="n"/>
      <c r="B176" s="132" t="n"/>
      <c r="C176" s="133" t="inlineStr">
        <is>
          <t>Итого по всем разделам</t>
        </is>
      </c>
      <c r="L176" s="123" t="n">
        <v>30198.46</v>
      </c>
      <c r="M176" s="124" t="n"/>
      <c r="N176" s="123" t="n"/>
    </row>
    <row r="177" ht="19.35" customHeight="1">
      <c r="A177" s="125" t="n"/>
      <c r="B177" s="126" t="n"/>
      <c r="C177" s="127" t="inlineStr">
        <is>
          <t>ВСЕГО строительные работы</t>
        </is>
      </c>
      <c r="L177" s="128" t="n">
        <v>30198.46</v>
      </c>
      <c r="M177" s="129" t="n"/>
      <c r="N177" s="128" t="n">
        <v>1769077.4</v>
      </c>
    </row>
    <row r="178" ht="19.35" customHeight="1">
      <c r="A178" s="125" t="n"/>
      <c r="B178" s="130" t="n"/>
      <c r="C178" s="131" t="inlineStr">
        <is>
          <t>в том числе</t>
        </is>
      </c>
      <c r="L178" s="128" t="n"/>
      <c r="M178" s="129" t="n"/>
      <c r="N178" s="128" t="n"/>
    </row>
    <row r="179" ht="19.35" customHeight="1">
      <c r="A179" s="125" t="n"/>
      <c r="B179" s="130" t="n"/>
      <c r="C179" s="131" t="inlineStr">
        <is>
          <t>всего прямые затраты</t>
        </is>
      </c>
      <c r="L179" s="128" t="n">
        <v>16678.93</v>
      </c>
      <c r="M179" s="129" t="n"/>
      <c r="N179" s="128" t="n">
        <v>805676.4300000001</v>
      </c>
    </row>
    <row r="180" ht="19.35" customHeight="1">
      <c r="A180" s="125" t="n"/>
      <c r="B180" s="130" t="n"/>
      <c r="C180" s="131" t="inlineStr">
        <is>
          <t>в том числе</t>
        </is>
      </c>
      <c r="L180" s="128" t="n"/>
      <c r="M180" s="129" t="n"/>
      <c r="N180" s="128" t="n"/>
    </row>
    <row r="181" ht="19.35" customHeight="1">
      <c r="A181" s="125" t="n"/>
      <c r="B181" s="130" t="n"/>
      <c r="C181" s="131" t="inlineStr">
        <is>
          <t>- оплата труда (ОТ)</t>
        </is>
      </c>
      <c r="L181" s="128" t="n">
        <v>9068.83</v>
      </c>
      <c r="M181" s="129" t="n"/>
      <c r="N181" s="128" t="n">
        <v>646244.83</v>
      </c>
    </row>
    <row r="182" ht="19.35" customHeight="1">
      <c r="A182" s="125" t="n"/>
      <c r="B182" s="130" t="n"/>
      <c r="C182" s="131" t="inlineStr">
        <is>
          <t>- эксплуатация машин и механизмов</t>
        </is>
      </c>
      <c r="L182" s="128" t="n">
        <v>7610.1</v>
      </c>
      <c r="M182" s="129" t="n"/>
      <c r="N182" s="128" t="n">
        <v>159431.6</v>
      </c>
    </row>
    <row r="183" ht="19.35" customHeight="1">
      <c r="A183" s="125" t="n"/>
      <c r="B183" s="130" t="n"/>
      <c r="C183" s="131" t="inlineStr">
        <is>
          <t>в т.ч. эксплуатация машин и механизмов без учета доплат к оплате труда машинистов</t>
        </is>
      </c>
      <c r="L183" s="128" t="n">
        <v>7610.1</v>
      </c>
      <c r="M183" s="129" t="n"/>
      <c r="N183" s="128" t="n">
        <v>159431.6</v>
      </c>
    </row>
    <row r="184" ht="19.35" customHeight="1">
      <c r="A184" s="125" t="n"/>
      <c r="B184" s="130" t="n"/>
      <c r="C184" s="131" t="inlineStr">
        <is>
          <t>- в т.ч. оплата труда машинистов (ОТм)</t>
        </is>
      </c>
      <c r="L184" s="128" t="n">
        <v>1330.8</v>
      </c>
      <c r="M184" s="129" t="n"/>
      <c r="N184" s="128" t="n">
        <v>94832.81</v>
      </c>
    </row>
    <row r="185" ht="19.35" customHeight="1">
      <c r="A185" s="125" t="n"/>
      <c r="B185" s="130" t="n"/>
      <c r="C185" s="131" t="inlineStr">
        <is>
          <t>всего ФОТ (справочно)</t>
        </is>
      </c>
      <c r="L185" s="128" t="n">
        <v>10399.63</v>
      </c>
      <c r="M185" s="129" t="n"/>
      <c r="N185" s="128" t="n">
        <v>741077.64</v>
      </c>
    </row>
    <row r="186" ht="19.35" customHeight="1">
      <c r="A186" s="125" t="n"/>
      <c r="B186" s="130" t="n"/>
      <c r="C186" s="131" t="inlineStr">
        <is>
          <t>всего накладные расходы</t>
        </is>
      </c>
      <c r="L186" s="128" t="n">
        <v>9255.68</v>
      </c>
      <c r="M186" s="129" t="n"/>
      <c r="N186" s="128" t="n">
        <v>659559.12</v>
      </c>
    </row>
    <row r="187" ht="19.35" customHeight="1">
      <c r="A187" s="125" t="n"/>
      <c r="B187" s="130" t="n"/>
      <c r="C187" s="131" t="inlineStr">
        <is>
          <t>всего сметная прибыль</t>
        </is>
      </c>
      <c r="L187" s="128" t="n">
        <v>4263.85</v>
      </c>
      <c r="M187" s="129" t="n"/>
      <c r="N187" s="128" t="n">
        <v>303841.85</v>
      </c>
    </row>
    <row r="188" ht="19.35" customHeight="1">
      <c r="A188" s="125" t="n"/>
      <c r="B188" s="132" t="n"/>
      <c r="C188" s="133" t="inlineStr">
        <is>
          <t>ВСЕГО по смете</t>
        </is>
      </c>
      <c r="L188" s="123" t="n">
        <v>30198.46</v>
      </c>
      <c r="M188" s="124" t="n"/>
      <c r="N188" s="123" t="n">
        <v>1769077.4</v>
      </c>
    </row>
    <row r="189" ht="19.35" customHeight="1">
      <c r="A189" s="125" t="n"/>
      <c r="B189" s="130" t="n"/>
      <c r="C189" s="131" t="inlineStr">
        <is>
          <t>Всего прямые затраты</t>
        </is>
      </c>
      <c r="L189" s="128" t="n">
        <v>16678.93</v>
      </c>
      <c r="M189" s="129" t="n"/>
      <c r="N189" s="128" t="n">
        <v>805676.4300000001</v>
      </c>
    </row>
    <row r="190" ht="19.35" customHeight="1">
      <c r="A190" s="125" t="n"/>
      <c r="B190" s="130" t="n"/>
      <c r="C190" s="131" t="inlineStr">
        <is>
          <t>в том числе</t>
        </is>
      </c>
      <c r="L190" s="128" t="n"/>
      <c r="M190" s="129" t="n"/>
      <c r="N190" s="128" t="n"/>
    </row>
    <row r="191" ht="19.35" customHeight="1">
      <c r="A191" s="125" t="n"/>
      <c r="B191" s="130" t="n"/>
      <c r="C191" s="131" t="inlineStr">
        <is>
          <t>- оплата труда рабочих (ОТ)</t>
        </is>
      </c>
      <c r="L191" s="128" t="n">
        <v>9068.83</v>
      </c>
      <c r="M191" s="129" t="n"/>
      <c r="N191" s="128" t="n">
        <v>646244.83</v>
      </c>
    </row>
    <row r="192" ht="19.35" customHeight="1">
      <c r="A192" s="125" t="n"/>
      <c r="B192" s="130" t="n"/>
      <c r="C192" s="131" t="inlineStr">
        <is>
          <t>- эксплуатация машин и механизмов</t>
        </is>
      </c>
      <c r="L192" s="128" t="n">
        <v>7610.1</v>
      </c>
      <c r="M192" s="129" t="n"/>
      <c r="N192" s="128" t="n">
        <v>159431.6</v>
      </c>
    </row>
    <row r="193" ht="19.35" customHeight="1">
      <c r="A193" s="125" t="n"/>
      <c r="B193" s="130" t="n"/>
      <c r="C193" s="131" t="inlineStr">
        <is>
          <t>в т.ч. эксплуатация машин и механизмов без учета доплат к оплате труда машинистов</t>
        </is>
      </c>
      <c r="L193" s="128" t="n">
        <v>7610.1</v>
      </c>
      <c r="M193" s="129" t="n"/>
      <c r="N193" s="128" t="n">
        <v>159431.6</v>
      </c>
    </row>
    <row r="194" ht="19.35" customHeight="1">
      <c r="A194" s="125" t="n"/>
      <c r="B194" s="130" t="n"/>
      <c r="C194" s="131" t="inlineStr">
        <is>
          <t>- в т.ч. оплата труда машинистов (ОТм)</t>
        </is>
      </c>
      <c r="L194" s="128" t="n">
        <v>1330.8</v>
      </c>
      <c r="M194" s="129" t="n"/>
      <c r="N194" s="128" t="n">
        <v>94832.81</v>
      </c>
    </row>
    <row r="195" ht="19.35" customHeight="1">
      <c r="A195" s="125" t="n"/>
      <c r="B195" s="130" t="n"/>
      <c r="C195" s="131" t="inlineStr">
        <is>
          <t>Всего ФОТ (справочно)</t>
        </is>
      </c>
      <c r="L195" s="128" t="n">
        <v>10399.63</v>
      </c>
      <c r="M195" s="129" t="n"/>
      <c r="N195" s="128" t="n">
        <v>741077.64</v>
      </c>
    </row>
    <row r="196" ht="19.35" customHeight="1">
      <c r="A196" s="125" t="n"/>
      <c r="B196" s="130" t="n"/>
      <c r="C196" s="131" t="inlineStr">
        <is>
          <t>Всего накладные расходы</t>
        </is>
      </c>
      <c r="L196" s="128" t="n">
        <v>9255.68</v>
      </c>
      <c r="M196" s="129" t="n"/>
      <c r="N196" s="128" t="n">
        <v>659559.12</v>
      </c>
    </row>
    <row r="197" ht="19.35" customHeight="1">
      <c r="A197" s="125" t="n"/>
      <c r="B197" s="130" t="n"/>
      <c r="C197" s="131" t="inlineStr">
        <is>
          <t>Всего сметная прибыль</t>
        </is>
      </c>
      <c r="L197" s="128" t="n">
        <v>4263.85</v>
      </c>
      <c r="M197" s="129" t="n"/>
      <c r="N197" s="128" t="n">
        <v>303841.85</v>
      </c>
    </row>
    <row r="198" ht="19.35" customHeight="1">
      <c r="A198" s="125" t="n"/>
      <c r="B198" s="130" t="n"/>
      <c r="C198" s="131" t="inlineStr">
        <is>
          <t>Справочно</t>
        </is>
      </c>
      <c r="L198" s="128" t="n"/>
      <c r="M198" s="129" t="n"/>
      <c r="N198" s="128" t="n"/>
    </row>
    <row r="199" ht="19.35" customHeight="1">
      <c r="A199" s="125" t="n"/>
      <c r="B199" s="126" t="n"/>
      <c r="C199" s="131" t="inlineStr">
        <is>
          <t>затраты труда рабочих</t>
        </is>
      </c>
      <c r="I199" s="135" t="n">
        <v>1072.72272</v>
      </c>
      <c r="J199" s="136" t="n"/>
      <c r="K199" s="136" t="n"/>
      <c r="L199" s="129" t="n"/>
      <c r="M199" s="129" t="n"/>
      <c r="N199" s="129" t="n"/>
    </row>
    <row r="200" ht="19.35" customHeight="1">
      <c r="A200" s="125" t="n"/>
      <c r="B200" s="126" t="n"/>
      <c r="C200" s="131" t="inlineStr">
        <is>
          <t>затраты труда машинистов</t>
        </is>
      </c>
      <c r="I200" s="135" t="n">
        <v>98.57640000000001</v>
      </c>
      <c r="J200" s="136" t="n"/>
      <c r="K200" s="136" t="n"/>
      <c r="L200" s="129" t="n"/>
      <c r="M200" s="129" t="n"/>
      <c r="N200" s="129" t="n"/>
    </row>
    <row r="201" ht="19.35" customHeight="1">
      <c r="A201" s="125" t="n"/>
      <c r="B201" s="144" t="n"/>
      <c r="C201" s="144" t="n"/>
      <c r="D201" s="122" t="n"/>
      <c r="E201" s="122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</row>
    <row r="202" ht="19.35" customHeight="1">
      <c r="A202" s="145" t="inlineStr">
        <is>
          <t>Составил: ______________________________________/  Григорова И. А. /</t>
        </is>
      </c>
    </row>
    <row r="203" ht="19.35" customHeight="1">
      <c r="A203" s="145" t="n"/>
      <c r="B203" s="145" t="n"/>
      <c r="C203" s="146" t="inlineStr">
        <is>
          <t>должность, подпись (инициалы, фамилия)</t>
        </is>
      </c>
      <c r="G203" s="147" t="n"/>
      <c r="H203" s="147" t="n"/>
      <c r="I203" s="147" t="n"/>
      <c r="J203" s="145" t="n"/>
      <c r="K203" s="145" t="n"/>
      <c r="L203" s="145" t="n"/>
      <c r="M203" s="145" t="n"/>
      <c r="N203" s="145" t="n"/>
    </row>
    <row r="204" ht="19.35" customHeight="1">
      <c r="A204" s="145" t="inlineStr">
        <is>
          <t>Проверил: ______________________________________ /  Черкасов А. В. /</t>
        </is>
      </c>
    </row>
    <row r="205" ht="19.35" customHeight="1">
      <c r="A205" s="4" t="n"/>
      <c r="B205" s="4" t="n"/>
      <c r="C205" s="146" t="inlineStr">
        <is>
          <t>должность, подпись (инициалы, фамилия)</t>
        </is>
      </c>
      <c r="G205" s="147" t="n"/>
      <c r="H205" s="147" t="n"/>
      <c r="I205" s="147" t="n"/>
      <c r="J205" s="4" t="n"/>
      <c r="K205" s="4" t="n"/>
      <c r="L205" s="4" t="n"/>
      <c r="M205" s="4" t="n"/>
      <c r="N205" s="4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xl/worksheets/sheet22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41" t="n"/>
      <c r="B1" s="41" t="n"/>
      <c r="C1" s="41" t="n"/>
      <c r="D1" s="4" t="n"/>
      <c r="E1" s="4" t="n"/>
      <c r="F1" s="42" t="inlineStr">
        <is>
          <t>Приложение № 2</t>
        </is>
      </c>
    </row>
    <row r="2" ht="19.35" customHeight="1">
      <c r="A2" s="43" t="n"/>
      <c r="B2" s="43" t="n"/>
      <c r="C2" s="43" t="n"/>
      <c r="D2" s="4" t="n"/>
      <c r="E2" s="4" t="n"/>
      <c r="F2" s="42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3" t="n"/>
      <c r="B3" s="43" t="n"/>
      <c r="C3" s="43" t="n"/>
      <c r="D3" s="4" t="n"/>
      <c r="E3" s="4" t="n"/>
      <c r="F3" s="42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4" t="n"/>
      <c r="B4" s="45" t="n"/>
      <c r="C4" s="45" t="n"/>
      <c r="D4" s="4" t="n"/>
      <c r="E4" s="4" t="n"/>
      <c r="F4" s="46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4" t="n"/>
      <c r="B5" s="45" t="n"/>
      <c r="C5" s="45" t="n"/>
      <c r="D5" s="4" t="n"/>
      <c r="E5" s="4" t="n"/>
      <c r="F5" s="46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4" t="n"/>
      <c r="B6" s="45" t="n"/>
      <c r="C6" s="45" t="n"/>
      <c r="D6" s="4" t="n"/>
      <c r="E6" s="4" t="n"/>
      <c r="F6" s="42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4" t="n"/>
      <c r="B7" s="45" t="n"/>
      <c r="C7" s="45" t="n"/>
      <c r="D7" s="4" t="n"/>
      <c r="E7" s="4" t="n"/>
      <c r="F7" s="42" t="n"/>
      <c r="G7" s="42" t="n"/>
      <c r="H7" s="42" t="n"/>
      <c r="I7" s="42" t="n"/>
      <c r="J7" s="42" t="n"/>
      <c r="K7" s="42" t="n"/>
      <c r="L7" s="42" t="n"/>
      <c r="M7" s="42" t="n"/>
      <c r="N7" s="42" t="n"/>
    </row>
    <row r="8" hidden="1" ht="19.35" customHeight="1">
      <c r="A8" s="47" t="n"/>
      <c r="D8" s="4" t="n"/>
      <c r="E8" s="4" t="n"/>
      <c r="F8" s="42" t="n"/>
      <c r="G8" s="42" t="n"/>
      <c r="H8" s="42" t="n"/>
      <c r="I8" s="42" t="n"/>
      <c r="J8" s="3" t="n"/>
    </row>
    <row r="9" hidden="1" ht="19.5" customHeight="1">
      <c r="A9" s="47" t="n"/>
      <c r="D9" s="4" t="n"/>
      <c r="E9" s="4" t="n"/>
      <c r="F9" s="42" t="n"/>
      <c r="G9" s="42" t="n"/>
      <c r="H9" s="42" t="n"/>
      <c r="I9" s="42" t="n"/>
      <c r="J9" s="3" t="n"/>
    </row>
    <row r="10" hidden="1" ht="19.35" customHeight="1">
      <c r="A10" s="47" t="n"/>
      <c r="D10" s="4" t="n"/>
      <c r="E10" s="4" t="n"/>
      <c r="F10" s="42" t="n"/>
      <c r="G10" s="42" t="n"/>
      <c r="H10" s="42" t="n"/>
      <c r="I10" s="42" t="n"/>
      <c r="J10" s="3" t="n"/>
    </row>
    <row r="11" hidden="1" ht="19.5" customHeight="1">
      <c r="A11" s="47" t="n"/>
      <c r="D11" s="4" t="n"/>
      <c r="E11" s="4" t="n"/>
      <c r="F11" s="42" t="n"/>
      <c r="G11" s="42" t="n"/>
      <c r="H11" s="42" t="n"/>
      <c r="I11" s="42" t="n"/>
      <c r="J11" s="3" t="n"/>
    </row>
    <row r="12" hidden="1" ht="19.35" customHeight="1">
      <c r="A12" s="48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9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0" t="inlineStr">
        <is>
          <t>ПК Госстройсмета-3</t>
        </is>
      </c>
      <c r="I13" s="51" t="n"/>
      <c r="J13" s="51" t="n"/>
      <c r="K13" s="51" t="n"/>
      <c r="L13" s="51" t="n"/>
      <c r="M13" s="51" t="n"/>
      <c r="N13" s="51" t="n"/>
    </row>
    <row r="14" ht="28.7" customHeight="1">
      <c r="A14" s="52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0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1" t="n"/>
      <c r="J14" s="51" t="n"/>
      <c r="K14" s="51" t="n"/>
      <c r="L14" s="51" t="n"/>
      <c r="M14" s="51" t="n"/>
      <c r="N14" s="51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3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4" t="n"/>
      <c r="J15" s="54" t="n"/>
      <c r="K15" s="54" t="n"/>
      <c r="L15" s="54" t="n"/>
      <c r="M15" s="54" t="n"/>
      <c r="N15" s="54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3" t="inlineStr">
        <is>
          <t>Письмо Минстрой России от 30.12.2025 № 81879-ИФ/09, I квартал 2026; Прочие объекты; Амурская область</t>
        </is>
      </c>
      <c r="I16" s="54" t="n"/>
      <c r="J16" s="54" t="n"/>
      <c r="K16" s="54" t="n"/>
      <c r="L16" s="54" t="n"/>
      <c r="M16" s="54" t="n"/>
      <c r="N16" s="54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3" t="n"/>
      <c r="I17" s="54" t="n"/>
      <c r="J17" s="54" t="n"/>
      <c r="K17" s="54" t="n"/>
      <c r="L17" s="54" t="n"/>
      <c r="M17" s="54" t="n"/>
      <c r="N17" s="54" t="n"/>
    </row>
    <row r="18" ht="21" customHeight="1">
      <c r="A18" s="6" t="inlineStr">
        <is>
          <t>Наименование субъекта Российской Федерации</t>
        </is>
      </c>
      <c r="H18" s="53" t="inlineStr">
        <is>
          <t>Амурская область</t>
        </is>
      </c>
      <c r="I18" s="54" t="n"/>
      <c r="J18" s="54" t="n"/>
      <c r="K18" s="54" t="n"/>
      <c r="L18" s="54" t="n"/>
      <c r="M18" s="54" t="n"/>
      <c r="N18" s="54" t="n"/>
    </row>
    <row r="19" ht="21" customHeight="1">
      <c r="A19" s="6" t="inlineStr">
        <is>
          <t>Наименование зоны субъекта Российской Федерации</t>
        </is>
      </c>
      <c r="H19" s="53" t="inlineStr">
        <is>
          <t>1 зона</t>
        </is>
      </c>
      <c r="I19" s="54" t="n"/>
      <c r="J19" s="54" t="n"/>
      <c r="K19" s="54" t="n"/>
      <c r="L19" s="54" t="n"/>
      <c r="M19" s="54" t="n"/>
      <c r="N19" s="54" t="n"/>
    </row>
    <row r="20" ht="24" customHeight="1">
      <c r="A20" s="55" t="inlineStr">
        <is>
          <t>Расширение просеки ВЛ 220-500 кВ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</row>
    <row r="21" ht="19.35" customHeight="1">
      <c r="A21" s="56" t="inlineStr">
        <is>
          <t>(наименование стройки)</t>
        </is>
      </c>
    </row>
    <row r="22" ht="19.35" customHeight="1">
      <c r="A22" s="55" t="inlineStr">
        <is>
          <t>30 ВЛ 220 Амурская-Благовещенская №2</t>
        </is>
      </c>
      <c r="B22" s="51" t="n"/>
      <c r="C22" s="51" t="n"/>
      <c r="D22" s="51" t="n"/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</row>
    <row r="23" ht="19.35" customHeight="1">
      <c r="A23" s="57" t="inlineStr">
        <is>
          <t>(наименование объекта капитального строительства)</t>
        </is>
      </c>
      <c r="B23" s="58" t="n"/>
      <c r="C23" s="58" t="n"/>
      <c r="D23" s="58" t="n"/>
      <c r="E23" s="58" t="n"/>
      <c r="F23" s="58" t="n"/>
      <c r="G23" s="58" t="n"/>
      <c r="H23" s="58" t="n"/>
      <c r="I23" s="58" t="n"/>
      <c r="J23" s="58" t="n"/>
      <c r="K23" s="58" t="n"/>
      <c r="L23" s="58" t="n"/>
      <c r="M23" s="58" t="n"/>
      <c r="N23" s="58" t="n"/>
    </row>
    <row r="24" ht="19.35" customHeight="1">
      <c r="A24" s="59" t="inlineStr">
        <is>
          <t>ЛОКАЛЬНЫЙ СМЕТНЫЙ РАСЧЕТ (СМЕТА) № 02-30-20</t>
        </is>
      </c>
    </row>
    <row r="25" ht="19.35" customHeight="1">
      <c r="A25" s="55" t="inlineStr">
        <is>
          <t>30 ВЛ 220 Амурская-Благовещенская №2. г.о. Благовещенск</t>
        </is>
      </c>
      <c r="B25" s="51" t="n"/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19.35" customHeight="1">
      <c r="A26" s="57" t="inlineStr">
        <is>
          <t>(наименование работ и затрат)</t>
        </is>
      </c>
      <c r="B26" s="58" t="n"/>
      <c r="C26" s="58" t="n"/>
      <c r="D26" s="58" t="n"/>
      <c r="E26" s="58" t="n"/>
      <c r="F26" s="58" t="n"/>
      <c r="G26" s="58" t="n"/>
      <c r="H26" s="58" t="n"/>
      <c r="I26" s="58" t="n"/>
      <c r="J26" s="58" t="n"/>
      <c r="K26" s="58" t="n"/>
      <c r="L26" s="58" t="n"/>
      <c r="M26" s="58" t="n"/>
      <c r="N26" s="58" t="n"/>
    </row>
    <row r="27" ht="18" customHeight="1">
      <c r="A27" s="52" t="inlineStr">
        <is>
          <t xml:space="preserve">Составлен </t>
        </is>
      </c>
      <c r="B27" s="60" t="n"/>
      <c r="C27" s="61" t="inlineStr">
        <is>
          <t>Базисно-индексным</t>
        </is>
      </c>
      <c r="D27" s="51" t="n"/>
      <c r="E27" s="62" t="n"/>
      <c r="F27" s="52" t="inlineStr">
        <is>
          <t>методом</t>
        </is>
      </c>
      <c r="G27" s="60" t="n"/>
      <c r="H27" s="60" t="n"/>
      <c r="I27" s="60" t="n"/>
      <c r="J27" s="60" t="n"/>
      <c r="K27" s="60" t="n"/>
      <c r="L27" s="60" t="n"/>
      <c r="M27" s="60" t="n"/>
      <c r="N27" s="60" t="n"/>
    </row>
    <row r="28" ht="18" customHeight="1">
      <c r="A28" s="6" t="inlineStr">
        <is>
          <t xml:space="preserve">Основание: </t>
        </is>
      </c>
      <c r="C28" s="63" t="inlineStr">
        <is>
          <t>Ф.579959-19.30-РД</t>
        </is>
      </c>
      <c r="D28" s="51" t="n"/>
      <c r="E28" s="51" t="n"/>
      <c r="F28" s="51" t="n"/>
      <c r="G28" s="51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7" t="inlineStr">
        <is>
          <t>(проектная и (или) иная техническая документация)</t>
        </is>
      </c>
      <c r="D29" s="58" t="n"/>
      <c r="E29" s="58" t="n"/>
      <c r="F29" s="58" t="n"/>
      <c r="G29" s="58" t="n"/>
      <c r="H29" s="5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4" t="n"/>
      <c r="C31" s="6" t="n"/>
      <c r="D31" s="6" t="n"/>
      <c r="E31" s="6" t="n"/>
      <c r="F31" s="6" t="n"/>
      <c r="G31" s="6" t="n"/>
      <c r="H31" s="6" t="n"/>
      <c r="I31" s="6" t="n"/>
      <c r="J31" s="52" t="n"/>
      <c r="K31" s="65" t="inlineStr">
        <is>
          <t>Средства на оплату труда рабочих</t>
        </is>
      </c>
      <c r="L31" s="66" t="n">
        <v>76.81</v>
      </c>
      <c r="M31" s="64" t="n">
        <v>1.08</v>
      </c>
      <c r="N31" s="67" t="inlineStr">
        <is>
          <t>тыс. руб.</t>
        </is>
      </c>
    </row>
    <row r="32" ht="22.5" customHeight="1">
      <c r="A32" s="68" t="inlineStr">
        <is>
          <t>Сметная стоимость</t>
        </is>
      </c>
      <c r="C32" s="69" t="n"/>
      <c r="D32" s="70" t="n">
        <v>176.67</v>
      </c>
      <c r="E32" s="71" t="inlineStr">
        <is>
          <t>(</t>
        </is>
      </c>
      <c r="F32" s="70" t="n">
        <v>2.48</v>
      </c>
      <c r="G32" s="72" t="inlineStr">
        <is>
          <t>) тыс. руб.</t>
        </is>
      </c>
      <c r="H32" s="67" t="n"/>
      <c r="I32" s="6" t="n"/>
      <c r="J32" s="6" t="n"/>
      <c r="K32" s="65" t="inlineStr">
        <is>
          <t>Нормативные затраты труда рабочих</t>
        </is>
      </c>
      <c r="L32" s="73" t="n">
        <v>128.63</v>
      </c>
      <c r="M32" s="54" t="n"/>
      <c r="N32" s="6" t="inlineStr">
        <is>
          <t>чел. ч.</t>
        </is>
      </c>
    </row>
    <row r="33" ht="21.75" customHeight="1">
      <c r="A33" s="43" t="n"/>
      <c r="B33" s="10" t="inlineStr">
        <is>
          <t>в том числе:</t>
        </is>
      </c>
      <c r="C33" s="43" t="n"/>
      <c r="D33" s="43" t="n"/>
      <c r="E33" s="43" t="n"/>
      <c r="F33" s="43" t="n"/>
      <c r="G33" s="43" t="n"/>
      <c r="H33" s="43" t="n"/>
      <c r="I33" s="43" t="n"/>
      <c r="J33" s="43" t="n"/>
      <c r="K33" s="65" t="inlineStr">
        <is>
          <t>Нормативные затраты труда машинистов</t>
        </is>
      </c>
      <c r="L33" s="73" t="n"/>
      <c r="M33" s="54" t="n"/>
      <c r="N33" s="6" t="inlineStr">
        <is>
          <t>чел. ч.</t>
        </is>
      </c>
    </row>
    <row r="34" ht="19.35" customHeight="1">
      <c r="A34" s="74" t="n"/>
      <c r="B34" s="75" t="inlineStr">
        <is>
          <t>строительных работ</t>
        </is>
      </c>
      <c r="C34" s="76" t="n"/>
      <c r="D34" s="77" t="n">
        <v>176.67</v>
      </c>
      <c r="E34" s="71" t="inlineStr">
        <is>
          <t>(</t>
        </is>
      </c>
      <c r="F34" s="77" t="n">
        <v>2.48</v>
      </c>
      <c r="G34" s="67" t="inlineStr">
        <is>
          <t>) тыс. руб.</t>
        </is>
      </c>
      <c r="H34" s="67" t="n"/>
      <c r="I34" s="74" t="n"/>
      <c r="J34" s="74" t="n"/>
      <c r="K34" s="4" t="n"/>
      <c r="L34" s="3" t="n"/>
      <c r="N34" s="4" t="n"/>
    </row>
    <row r="35" ht="19.35" customHeight="1">
      <c r="A35" s="74" t="n"/>
      <c r="B35" s="75" t="inlineStr">
        <is>
          <t>монтажных работ</t>
        </is>
      </c>
      <c r="C35" s="76" t="n"/>
      <c r="D35" s="77" t="n">
        <v>0</v>
      </c>
      <c r="E35" s="71" t="inlineStr">
        <is>
          <t>(</t>
        </is>
      </c>
      <c r="F35" s="77" t="n">
        <v>0</v>
      </c>
      <c r="G35" s="67" t="inlineStr">
        <is>
          <t>) тыс. руб.</t>
        </is>
      </c>
      <c r="H35" s="67" t="n"/>
      <c r="I35" s="74" t="n"/>
      <c r="J35" s="74" t="n"/>
      <c r="K35" s="4" t="n"/>
      <c r="L35" s="3" t="n"/>
      <c r="N35" s="4" t="n"/>
    </row>
    <row r="36" ht="19.35" customHeight="1">
      <c r="A36" s="74" t="n"/>
      <c r="B36" s="75" t="inlineStr">
        <is>
          <t>оборудования</t>
        </is>
      </c>
      <c r="C36" s="76" t="n"/>
      <c r="D36" s="77" t="n">
        <v>0</v>
      </c>
      <c r="E36" s="71" t="inlineStr">
        <is>
          <t>(</t>
        </is>
      </c>
      <c r="F36" s="77" t="n">
        <v>0</v>
      </c>
      <c r="G36" s="67" t="inlineStr">
        <is>
          <t>) тыс. руб.</t>
        </is>
      </c>
      <c r="H36" s="67" t="n"/>
      <c r="I36" s="74" t="n"/>
      <c r="J36" s="74" t="n"/>
      <c r="K36" s="4" t="n"/>
      <c r="L36" s="4" t="n"/>
      <c r="M36" s="4" t="n"/>
      <c r="N36" s="4" t="n"/>
    </row>
    <row r="37" ht="19.35" customHeight="1">
      <c r="A37" s="74" t="n"/>
      <c r="B37" s="75" t="inlineStr">
        <is>
          <t>прочих затрат</t>
        </is>
      </c>
      <c r="C37" s="76" t="n"/>
      <c r="D37" s="77" t="n">
        <v>0</v>
      </c>
      <c r="E37" s="71" t="inlineStr">
        <is>
          <t>(</t>
        </is>
      </c>
      <c r="F37" s="77" t="n">
        <v>0</v>
      </c>
      <c r="G37" s="67" t="inlineStr">
        <is>
          <t>) тыс. руб.</t>
        </is>
      </c>
      <c r="H37" s="67" t="n"/>
      <c r="I37" s="74" t="n"/>
      <c r="J37" s="74" t="n"/>
      <c r="K37" s="4" t="n"/>
      <c r="L37" s="3" t="n"/>
      <c r="N37" s="4" t="n"/>
    </row>
    <row r="38" ht="19.35" customHeight="1">
      <c r="A38" s="74" t="n"/>
      <c r="B38" s="74" t="n"/>
      <c r="C38" s="74" t="n"/>
      <c r="D38" s="74" t="n"/>
      <c r="E38" s="74" t="n"/>
      <c r="F38" s="74" t="n"/>
      <c r="G38" s="74" t="n"/>
      <c r="H38" s="74" t="n"/>
      <c r="I38" s="74" t="n"/>
      <c r="J38" s="74" t="n"/>
      <c r="K38" s="74" t="n"/>
      <c r="L38" s="74" t="n"/>
      <c r="M38" s="74" t="n"/>
      <c r="N38" s="74" t="n"/>
    </row>
    <row r="39" ht="55.35" customHeight="1">
      <c r="A39" s="14" t="inlineStr">
        <is>
          <t>№ п.п.</t>
        </is>
      </c>
      <c r="B39" s="78" t="inlineStr">
        <is>
          <t>Обоснование</t>
        </is>
      </c>
      <c r="C39" s="14" t="inlineStr">
        <is>
          <t>Наименование работ и затрат</t>
        </is>
      </c>
      <c r="D39" s="58" t="n"/>
      <c r="E39" s="79" t="n"/>
      <c r="F39" s="14" t="inlineStr">
        <is>
          <t>Единица измерения</t>
        </is>
      </c>
      <c r="G39" s="80" t="inlineStr">
        <is>
          <t>Количество</t>
        </is>
      </c>
      <c r="H39" s="58" t="n"/>
      <c r="I39" s="79" t="n"/>
      <c r="J39" s="8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8" t="n"/>
      <c r="L39" s="7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1" t="n"/>
      <c r="B40" s="81" t="n"/>
      <c r="C40" s="82" t="n"/>
      <c r="D40" s="51" t="n"/>
      <c r="E40" s="83" t="n"/>
      <c r="F40" s="8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1" t="n"/>
      <c r="N40" s="81" t="n"/>
    </row>
    <row r="41" ht="19.35" customHeight="1">
      <c r="A41" s="84" t="n">
        <v>1</v>
      </c>
      <c r="B41" s="85" t="n">
        <v>2</v>
      </c>
      <c r="C41" s="14" t="n">
        <v>3</v>
      </c>
      <c r="D41" s="54" t="n"/>
      <c r="E41" s="8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4" t="n">
        <v>12</v>
      </c>
    </row>
    <row r="42" ht="19.35" customHeight="1">
      <c r="A42" s="87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89" t="inlineStr">
        <is>
          <t>Пролет 428-429,436-437,440-473</t>
        </is>
      </c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  <c r="M43" s="54" t="n"/>
      <c r="N43" s="86" t="n"/>
    </row>
    <row r="44" ht="42" customHeight="1">
      <c r="A44" s="87" t="inlineStr">
        <is>
          <t>1</t>
        </is>
      </c>
      <c r="B44" s="90" t="inlineStr">
        <is>
          <t>ФЕР01-02-101-02</t>
        </is>
      </c>
      <c r="C44" s="91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2" t="inlineStr">
        <is>
          <t>100 деревьев</t>
        </is>
      </c>
      <c r="G44" s="93" t="n">
        <v>3.32</v>
      </c>
      <c r="H44" s="94" t="n">
        <v>1</v>
      </c>
      <c r="I44" s="115" t="n">
        <v>3.32</v>
      </c>
      <c r="J44" s="93" t="n"/>
      <c r="K44" s="93" t="n"/>
      <c r="L44" s="93" t="n"/>
      <c r="M44" s="93" t="n"/>
      <c r="N44" s="93" t="n"/>
    </row>
    <row r="45" ht="24.6" customHeight="1">
      <c r="A45" s="95" t="n"/>
      <c r="B45" s="96" t="inlineStr">
        <is>
          <t>Прил.1.12 п.3.213</t>
        </is>
      </c>
      <c r="C45" s="97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5" t="n"/>
      <c r="B46" s="96" t="inlineStr">
        <is>
          <t>1</t>
        </is>
      </c>
      <c r="C46" s="97" t="inlineStr">
        <is>
          <t>ОТ</t>
        </is>
      </c>
      <c r="D46" s="271" t="n"/>
      <c r="E46" s="272" t="n"/>
      <c r="F46" s="98" t="n"/>
      <c r="G46" s="98" t="n"/>
      <c r="H46" s="98" t="n"/>
      <c r="I46" s="99" t="n"/>
      <c r="J46" s="100" t="n">
        <v>112.29</v>
      </c>
      <c r="K46" s="148" t="n">
        <v>0.96</v>
      </c>
      <c r="L46" s="100" t="n">
        <v>357.89</v>
      </c>
      <c r="M46" s="100" t="n">
        <v>71.26000000000001</v>
      </c>
      <c r="N46" s="102" t="n">
        <v>25503.24</v>
      </c>
    </row>
    <row r="47" ht="19.35" customHeight="1">
      <c r="A47" s="95" t="n"/>
      <c r="B47" s="103" t="n"/>
      <c r="C47" s="97" t="inlineStr">
        <is>
          <t>ЗТ</t>
        </is>
      </c>
      <c r="D47" s="271" t="n"/>
      <c r="E47" s="272" t="n"/>
      <c r="F47" s="104" t="inlineStr">
        <is>
          <t>чел.-ч</t>
        </is>
      </c>
      <c r="G47" s="276" t="n">
        <v>13.4</v>
      </c>
      <c r="H47" s="148" t="n">
        <v>0.96</v>
      </c>
      <c r="I47" s="275" t="n">
        <v>42.70848</v>
      </c>
      <c r="J47" s="99" t="n"/>
      <c r="K47" s="99" t="n"/>
      <c r="L47" s="99" t="n"/>
      <c r="M47" s="99" t="n"/>
      <c r="N47" s="99" t="n"/>
    </row>
    <row r="48" ht="19.35" customHeight="1">
      <c r="A48" s="95" t="n"/>
      <c r="B48" s="103" t="n"/>
      <c r="C48" s="97" t="inlineStr">
        <is>
          <t>Итого по расценке</t>
        </is>
      </c>
      <c r="D48" s="271" t="n"/>
      <c r="E48" s="272" t="n"/>
      <c r="F48" s="98" t="n"/>
      <c r="G48" s="106" t="n"/>
      <c r="H48" s="106" t="n"/>
      <c r="I48" s="99" t="n"/>
      <c r="J48" s="100" t="n">
        <v>112.29</v>
      </c>
      <c r="K48" s="99" t="n"/>
      <c r="L48" s="100" t="n">
        <v>357.89</v>
      </c>
      <c r="M48" s="99" t="n"/>
      <c r="N48" s="107" t="n"/>
    </row>
    <row r="49" ht="19.35" customHeight="1">
      <c r="A49" s="95" t="n"/>
      <c r="B49" s="108" t="n"/>
      <c r="C49" s="97" t="inlineStr">
        <is>
          <t>ФОТ</t>
        </is>
      </c>
      <c r="D49" s="271" t="n"/>
      <c r="E49" s="272" t="n"/>
      <c r="F49" s="98" t="n"/>
      <c r="G49" s="106" t="n"/>
      <c r="H49" s="106" t="n"/>
      <c r="I49" s="99" t="n"/>
      <c r="J49" s="99" t="n"/>
      <c r="K49" s="99" t="n"/>
      <c r="L49" s="100" t="n">
        <v>357.89</v>
      </c>
      <c r="M49" s="99" t="n"/>
      <c r="N49" s="102" t="n">
        <v>25503.24</v>
      </c>
    </row>
    <row r="50" ht="42" customHeight="1">
      <c r="A50" s="95" t="n"/>
      <c r="B50" s="109" t="inlineStr">
        <is>
          <t>Пр/812-001.4-1</t>
        </is>
      </c>
      <c r="C50" s="97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4" t="inlineStr">
        <is>
          <t>%</t>
        </is>
      </c>
      <c r="G50" s="110" t="n">
        <v>89</v>
      </c>
      <c r="H50" s="111" t="n"/>
      <c r="I50" s="110" t="n">
        <v>89</v>
      </c>
      <c r="J50" s="99" t="n"/>
      <c r="K50" s="99" t="n"/>
      <c r="L50" s="100" t="n">
        <v>318.52</v>
      </c>
      <c r="M50" s="99" t="n"/>
      <c r="N50" s="112" t="n">
        <v>22697.88</v>
      </c>
    </row>
    <row r="51" ht="42" customHeight="1">
      <c r="A51" s="95" t="n"/>
      <c r="B51" s="109" t="inlineStr">
        <is>
          <t>Пр/774-001.4</t>
        </is>
      </c>
      <c r="C51" s="97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4" t="inlineStr">
        <is>
          <t>%</t>
        </is>
      </c>
      <c r="G51" s="110" t="n">
        <v>41</v>
      </c>
      <c r="H51" s="111" t="n"/>
      <c r="I51" s="110" t="n">
        <v>41</v>
      </c>
      <c r="J51" s="99" t="n"/>
      <c r="K51" s="99" t="n"/>
      <c r="L51" s="100" t="n">
        <v>146.73</v>
      </c>
      <c r="M51" s="99" t="n"/>
      <c r="N51" s="102" t="n">
        <v>10456.33</v>
      </c>
    </row>
    <row r="52" ht="19.35" customHeight="1">
      <c r="A52" s="95" t="n"/>
      <c r="B52" s="108" t="n"/>
      <c r="C52" s="87" t="inlineStr">
        <is>
          <t>Всего по позиции</t>
        </is>
      </c>
      <c r="D52" s="271" t="n"/>
      <c r="E52" s="272" t="n"/>
      <c r="F52" s="99" t="n"/>
      <c r="G52" s="106" t="n"/>
      <c r="H52" s="106" t="n"/>
      <c r="I52" s="113" t="n"/>
      <c r="J52" s="113" t="n"/>
      <c r="K52" s="113" t="n"/>
      <c r="L52" s="115" t="n">
        <v>823.14</v>
      </c>
      <c r="M52" s="113" t="n"/>
      <c r="N52" s="93" t="n"/>
    </row>
    <row r="53" ht="42" customHeight="1">
      <c r="A53" s="87" t="inlineStr">
        <is>
          <t>2</t>
        </is>
      </c>
      <c r="B53" s="90" t="inlineStr">
        <is>
          <t>ФЕР01-02-101-05</t>
        </is>
      </c>
      <c r="C53" s="91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2" t="inlineStr">
        <is>
          <t>100 деревьев</t>
        </is>
      </c>
      <c r="G53" s="93" t="n">
        <v>1.56</v>
      </c>
      <c r="H53" s="94" t="n">
        <v>1</v>
      </c>
      <c r="I53" s="115" t="n">
        <v>1.56</v>
      </c>
      <c r="J53" s="93" t="n"/>
      <c r="K53" s="93" t="n"/>
      <c r="L53" s="93" t="n"/>
      <c r="M53" s="93" t="n"/>
      <c r="N53" s="93" t="n"/>
    </row>
    <row r="54" ht="24.6" customHeight="1">
      <c r="A54" s="95" t="n"/>
      <c r="B54" s="96" t="inlineStr">
        <is>
          <t>Прил.1.12 п.3.213</t>
        </is>
      </c>
      <c r="C54" s="97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5" t="n"/>
      <c r="B55" s="96" t="inlineStr">
        <is>
          <t>1</t>
        </is>
      </c>
      <c r="C55" s="97" t="inlineStr">
        <is>
          <t>ОТ</t>
        </is>
      </c>
      <c r="D55" s="271" t="n"/>
      <c r="E55" s="272" t="n"/>
      <c r="F55" s="98" t="n"/>
      <c r="G55" s="98" t="n"/>
      <c r="H55" s="98" t="n"/>
      <c r="I55" s="99" t="n"/>
      <c r="J55" s="100" t="n">
        <v>323.47</v>
      </c>
      <c r="K55" s="148" t="n">
        <v>0.96</v>
      </c>
      <c r="L55" s="100" t="n">
        <v>484.43</v>
      </c>
      <c r="M55" s="100" t="n">
        <v>71.26000000000001</v>
      </c>
      <c r="N55" s="102" t="n">
        <v>34520.48</v>
      </c>
    </row>
    <row r="56" ht="19.35" customHeight="1">
      <c r="A56" s="95" t="n"/>
      <c r="B56" s="103" t="n"/>
      <c r="C56" s="97" t="inlineStr">
        <is>
          <t>ЗТ</t>
        </is>
      </c>
      <c r="D56" s="271" t="n"/>
      <c r="E56" s="272" t="n"/>
      <c r="F56" s="104" t="inlineStr">
        <is>
          <t>чел.-ч</t>
        </is>
      </c>
      <c r="G56" s="276" t="n">
        <v>38.6</v>
      </c>
      <c r="H56" s="148" t="n">
        <v>0.96</v>
      </c>
      <c r="I56" s="275" t="n">
        <v>57.80736</v>
      </c>
      <c r="J56" s="99" t="n"/>
      <c r="K56" s="99" t="n"/>
      <c r="L56" s="99" t="n"/>
      <c r="M56" s="99" t="n"/>
      <c r="N56" s="99" t="n"/>
    </row>
    <row r="57" ht="19.35" customHeight="1">
      <c r="A57" s="95" t="n"/>
      <c r="B57" s="103" t="n"/>
      <c r="C57" s="97" t="inlineStr">
        <is>
          <t>Итого по расценке</t>
        </is>
      </c>
      <c r="D57" s="271" t="n"/>
      <c r="E57" s="272" t="n"/>
      <c r="F57" s="98" t="n"/>
      <c r="G57" s="106" t="n"/>
      <c r="H57" s="106" t="n"/>
      <c r="I57" s="99" t="n"/>
      <c r="J57" s="100" t="n">
        <v>323.47</v>
      </c>
      <c r="K57" s="99" t="n"/>
      <c r="L57" s="100" t="n">
        <v>484.43</v>
      </c>
      <c r="M57" s="99" t="n"/>
      <c r="N57" s="107" t="n"/>
    </row>
    <row r="58" ht="19.35" customHeight="1">
      <c r="A58" s="95" t="n"/>
      <c r="B58" s="108" t="n"/>
      <c r="C58" s="97" t="inlineStr">
        <is>
          <t>ФОТ</t>
        </is>
      </c>
      <c r="D58" s="271" t="n"/>
      <c r="E58" s="272" t="n"/>
      <c r="F58" s="98" t="n"/>
      <c r="G58" s="106" t="n"/>
      <c r="H58" s="106" t="n"/>
      <c r="I58" s="99" t="n"/>
      <c r="J58" s="99" t="n"/>
      <c r="K58" s="99" t="n"/>
      <c r="L58" s="100" t="n">
        <v>484.43</v>
      </c>
      <c r="M58" s="99" t="n"/>
      <c r="N58" s="102" t="n">
        <v>34520.48</v>
      </c>
    </row>
    <row r="59" ht="42" customHeight="1">
      <c r="A59" s="95" t="n"/>
      <c r="B59" s="109" t="inlineStr">
        <is>
          <t>Пр/812-001.4-1</t>
        </is>
      </c>
      <c r="C59" s="97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4" t="inlineStr">
        <is>
          <t>%</t>
        </is>
      </c>
      <c r="G59" s="110" t="n">
        <v>89</v>
      </c>
      <c r="H59" s="111" t="n"/>
      <c r="I59" s="110" t="n">
        <v>89</v>
      </c>
      <c r="J59" s="99" t="n"/>
      <c r="K59" s="99" t="n"/>
      <c r="L59" s="100" t="n">
        <v>431.14</v>
      </c>
      <c r="M59" s="99" t="n"/>
      <c r="N59" s="112" t="n">
        <v>30723.23</v>
      </c>
    </row>
    <row r="60" ht="42" customHeight="1">
      <c r="A60" s="95" t="n"/>
      <c r="B60" s="109" t="inlineStr">
        <is>
          <t>Пр/774-001.4</t>
        </is>
      </c>
      <c r="C60" s="97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4" t="inlineStr">
        <is>
          <t>%</t>
        </is>
      </c>
      <c r="G60" s="110" t="n">
        <v>41</v>
      </c>
      <c r="H60" s="111" t="n"/>
      <c r="I60" s="110" t="n">
        <v>41</v>
      </c>
      <c r="J60" s="99" t="n"/>
      <c r="K60" s="99" t="n"/>
      <c r="L60" s="100" t="n">
        <v>198.62</v>
      </c>
      <c r="M60" s="99" t="n"/>
      <c r="N60" s="102" t="n">
        <v>14153.4</v>
      </c>
    </row>
    <row r="61" ht="19.35" customHeight="1">
      <c r="A61" s="95" t="n"/>
      <c r="B61" s="108" t="n"/>
      <c r="C61" s="87" t="inlineStr">
        <is>
          <t>Всего по позиции</t>
        </is>
      </c>
      <c r="D61" s="271" t="n"/>
      <c r="E61" s="272" t="n"/>
      <c r="F61" s="99" t="n"/>
      <c r="G61" s="106" t="n"/>
      <c r="H61" s="106" t="n"/>
      <c r="I61" s="113" t="n"/>
      <c r="J61" s="113" t="n"/>
      <c r="K61" s="113" t="n"/>
      <c r="L61" s="114" t="n">
        <v>1114.19</v>
      </c>
      <c r="M61" s="113" t="n"/>
      <c r="N61" s="93" t="n"/>
    </row>
    <row r="62" ht="42" customHeight="1">
      <c r="A62" s="87" t="inlineStr">
        <is>
          <t>3</t>
        </is>
      </c>
      <c r="B62" s="90" t="inlineStr">
        <is>
          <t>ФЕР01-02-101-06</t>
        </is>
      </c>
      <c r="C62" s="91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2" t="inlineStr">
        <is>
          <t>100 деревьев</t>
        </is>
      </c>
      <c r="G62" s="93" t="n">
        <v>0.32</v>
      </c>
      <c r="H62" s="94" t="n">
        <v>1</v>
      </c>
      <c r="I62" s="115" t="n">
        <v>0.32</v>
      </c>
      <c r="J62" s="93" t="n"/>
      <c r="K62" s="93" t="n"/>
      <c r="L62" s="93" t="n"/>
      <c r="M62" s="93" t="n"/>
      <c r="N62" s="93" t="n"/>
    </row>
    <row r="63" ht="24.6" customHeight="1">
      <c r="A63" s="95" t="n"/>
      <c r="B63" s="96" t="inlineStr">
        <is>
          <t>Прил.1.12 п.3.213</t>
        </is>
      </c>
      <c r="C63" s="97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5" t="n"/>
      <c r="B64" s="96" t="inlineStr">
        <is>
          <t>1</t>
        </is>
      </c>
      <c r="C64" s="97" t="inlineStr">
        <is>
          <t>ОТ</t>
        </is>
      </c>
      <c r="D64" s="271" t="n"/>
      <c r="E64" s="272" t="n"/>
      <c r="F64" s="98" t="n"/>
      <c r="G64" s="98" t="n"/>
      <c r="H64" s="98" t="n"/>
      <c r="I64" s="99" t="n"/>
      <c r="J64" s="100" t="n">
        <v>406.43</v>
      </c>
      <c r="K64" s="148" t="n">
        <v>0.96</v>
      </c>
      <c r="L64" s="100" t="n">
        <v>124.86</v>
      </c>
      <c r="M64" s="100" t="n">
        <v>71.26000000000001</v>
      </c>
      <c r="N64" s="102" t="n">
        <v>8897.52</v>
      </c>
    </row>
    <row r="65" ht="19.35" customHeight="1">
      <c r="A65" s="95" t="n"/>
      <c r="B65" s="103" t="n"/>
      <c r="C65" s="97" t="inlineStr">
        <is>
          <t>ЗТ</t>
        </is>
      </c>
      <c r="D65" s="271" t="n"/>
      <c r="E65" s="272" t="n"/>
      <c r="F65" s="104" t="inlineStr">
        <is>
          <t>чел.-ч</t>
        </is>
      </c>
      <c r="G65" s="276" t="n">
        <v>48.5</v>
      </c>
      <c r="H65" s="148" t="n">
        <v>0.96</v>
      </c>
      <c r="I65" s="277" t="n">
        <v>14.8992</v>
      </c>
      <c r="J65" s="99" t="n"/>
      <c r="K65" s="99" t="n"/>
      <c r="L65" s="99" t="n"/>
      <c r="M65" s="99" t="n"/>
      <c r="N65" s="99" t="n"/>
    </row>
    <row r="66" ht="19.35" customHeight="1">
      <c r="A66" s="95" t="n"/>
      <c r="B66" s="103" t="n"/>
      <c r="C66" s="97" t="inlineStr">
        <is>
          <t>Итого по расценке</t>
        </is>
      </c>
      <c r="D66" s="271" t="n"/>
      <c r="E66" s="272" t="n"/>
      <c r="F66" s="98" t="n"/>
      <c r="G66" s="106" t="n"/>
      <c r="H66" s="106" t="n"/>
      <c r="I66" s="99" t="n"/>
      <c r="J66" s="100" t="n">
        <v>406.43</v>
      </c>
      <c r="K66" s="99" t="n"/>
      <c r="L66" s="100" t="n">
        <v>124.86</v>
      </c>
      <c r="M66" s="99" t="n"/>
      <c r="N66" s="107" t="n"/>
    </row>
    <row r="67" ht="19.35" customHeight="1">
      <c r="A67" s="95" t="n"/>
      <c r="B67" s="108" t="n"/>
      <c r="C67" s="97" t="inlineStr">
        <is>
          <t>ФОТ</t>
        </is>
      </c>
      <c r="D67" s="271" t="n"/>
      <c r="E67" s="272" t="n"/>
      <c r="F67" s="98" t="n"/>
      <c r="G67" s="106" t="n"/>
      <c r="H67" s="106" t="n"/>
      <c r="I67" s="99" t="n"/>
      <c r="J67" s="99" t="n"/>
      <c r="K67" s="99" t="n"/>
      <c r="L67" s="100" t="n">
        <v>124.86</v>
      </c>
      <c r="M67" s="99" t="n"/>
      <c r="N67" s="102" t="n">
        <v>8897.52</v>
      </c>
    </row>
    <row r="68" ht="42" customHeight="1">
      <c r="A68" s="95" t="n"/>
      <c r="B68" s="109" t="inlineStr">
        <is>
          <t>Пр/812-001.4-1</t>
        </is>
      </c>
      <c r="C68" s="97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4" t="inlineStr">
        <is>
          <t>%</t>
        </is>
      </c>
      <c r="G68" s="110" t="n">
        <v>89</v>
      </c>
      <c r="H68" s="111" t="n"/>
      <c r="I68" s="110" t="n">
        <v>89</v>
      </c>
      <c r="J68" s="99" t="n"/>
      <c r="K68" s="99" t="n"/>
      <c r="L68" s="100" t="n">
        <v>111.13</v>
      </c>
      <c r="M68" s="99" t="n"/>
      <c r="N68" s="112" t="n">
        <v>7918.79</v>
      </c>
    </row>
    <row r="69" ht="42" customHeight="1">
      <c r="A69" s="95" t="n"/>
      <c r="B69" s="109" t="inlineStr">
        <is>
          <t>Пр/774-001.4</t>
        </is>
      </c>
      <c r="C69" s="97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4" t="inlineStr">
        <is>
          <t>%</t>
        </is>
      </c>
      <c r="G69" s="110" t="n">
        <v>41</v>
      </c>
      <c r="H69" s="111" t="n"/>
      <c r="I69" s="110" t="n">
        <v>41</v>
      </c>
      <c r="J69" s="99" t="n"/>
      <c r="K69" s="99" t="n"/>
      <c r="L69" s="100" t="n">
        <v>51.19</v>
      </c>
      <c r="M69" s="99" t="n"/>
      <c r="N69" s="102" t="n">
        <v>3647.98</v>
      </c>
    </row>
    <row r="70" ht="19.35" customHeight="1">
      <c r="A70" s="95" t="n"/>
      <c r="B70" s="108" t="n"/>
      <c r="C70" s="87" t="inlineStr">
        <is>
          <t>Всего по позиции</t>
        </is>
      </c>
      <c r="D70" s="271" t="n"/>
      <c r="E70" s="272" t="n"/>
      <c r="F70" s="99" t="n"/>
      <c r="G70" s="106" t="n"/>
      <c r="H70" s="106" t="n"/>
      <c r="I70" s="113" t="n"/>
      <c r="J70" s="113" t="n"/>
      <c r="K70" s="113" t="n"/>
      <c r="L70" s="115" t="n">
        <v>287.18</v>
      </c>
      <c r="M70" s="113" t="n"/>
      <c r="N70" s="93" t="n"/>
    </row>
    <row r="71" ht="55.35" customHeight="1">
      <c r="A71" s="87" t="inlineStr">
        <is>
          <t>4</t>
        </is>
      </c>
      <c r="B71" s="90" t="inlineStr">
        <is>
          <t>ФЕР01-02-101-09</t>
        </is>
      </c>
      <c r="C71" s="91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2" t="inlineStr">
        <is>
          <t>100 деревьев</t>
        </is>
      </c>
      <c r="G71" s="93" t="n">
        <v>0.38</v>
      </c>
      <c r="H71" s="94" t="n">
        <v>1</v>
      </c>
      <c r="I71" s="115" t="n">
        <v>0.38</v>
      </c>
      <c r="J71" s="93" t="n"/>
      <c r="K71" s="93" t="n"/>
      <c r="L71" s="93" t="n"/>
      <c r="M71" s="93" t="n"/>
      <c r="N71" s="93" t="n"/>
    </row>
    <row r="72" ht="24.6" customHeight="1">
      <c r="A72" s="95" t="n"/>
      <c r="B72" s="96" t="inlineStr">
        <is>
          <t>Прил.1.12 п.3.213</t>
        </is>
      </c>
      <c r="C72" s="97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5" t="n"/>
      <c r="B73" s="96" t="inlineStr">
        <is>
          <t>1</t>
        </is>
      </c>
      <c r="C73" s="97" t="inlineStr">
        <is>
          <t>ОТ</t>
        </is>
      </c>
      <c r="D73" s="271" t="n"/>
      <c r="E73" s="272" t="n"/>
      <c r="F73" s="98" t="n"/>
      <c r="G73" s="98" t="n"/>
      <c r="H73" s="98" t="n"/>
      <c r="I73" s="99" t="n"/>
      <c r="J73" s="100" t="n">
        <v>131.57</v>
      </c>
      <c r="K73" s="148" t="n">
        <v>0.96</v>
      </c>
      <c r="L73" s="100" t="n">
        <v>48</v>
      </c>
      <c r="M73" s="100" t="n">
        <v>71.26000000000001</v>
      </c>
      <c r="N73" s="102" t="n">
        <v>3420.48</v>
      </c>
    </row>
    <row r="74" ht="19.35" customHeight="1">
      <c r="A74" s="95" t="n"/>
      <c r="B74" s="103" t="n"/>
      <c r="C74" s="97" t="inlineStr">
        <is>
          <t>ЗТ</t>
        </is>
      </c>
      <c r="D74" s="271" t="n"/>
      <c r="E74" s="272" t="n"/>
      <c r="F74" s="104" t="inlineStr">
        <is>
          <t>чел.-ч</t>
        </is>
      </c>
      <c r="G74" s="276" t="n">
        <v>15.7</v>
      </c>
      <c r="H74" s="148" t="n">
        <v>0.96</v>
      </c>
      <c r="I74" s="275" t="n">
        <v>5.72736</v>
      </c>
      <c r="J74" s="99" t="n"/>
      <c r="K74" s="99" t="n"/>
      <c r="L74" s="99" t="n"/>
      <c r="M74" s="99" t="n"/>
      <c r="N74" s="99" t="n"/>
    </row>
    <row r="75" ht="19.35" customHeight="1">
      <c r="A75" s="95" t="n"/>
      <c r="B75" s="103" t="n"/>
      <c r="C75" s="97" t="inlineStr">
        <is>
          <t>Итого по расценке</t>
        </is>
      </c>
      <c r="D75" s="271" t="n"/>
      <c r="E75" s="272" t="n"/>
      <c r="F75" s="98" t="n"/>
      <c r="G75" s="106" t="n"/>
      <c r="H75" s="106" t="n"/>
      <c r="I75" s="99" t="n"/>
      <c r="J75" s="100" t="n">
        <v>131.57</v>
      </c>
      <c r="K75" s="99" t="n"/>
      <c r="L75" s="100" t="n">
        <v>48</v>
      </c>
      <c r="M75" s="99" t="n"/>
      <c r="N75" s="107" t="n"/>
    </row>
    <row r="76" ht="19.35" customHeight="1">
      <c r="A76" s="95" t="n"/>
      <c r="B76" s="108" t="n"/>
      <c r="C76" s="97" t="inlineStr">
        <is>
          <t>ФОТ</t>
        </is>
      </c>
      <c r="D76" s="271" t="n"/>
      <c r="E76" s="272" t="n"/>
      <c r="F76" s="98" t="n"/>
      <c r="G76" s="106" t="n"/>
      <c r="H76" s="106" t="n"/>
      <c r="I76" s="99" t="n"/>
      <c r="J76" s="99" t="n"/>
      <c r="K76" s="99" t="n"/>
      <c r="L76" s="100" t="n">
        <v>48</v>
      </c>
      <c r="M76" s="99" t="n"/>
      <c r="N76" s="102" t="n">
        <v>3420.48</v>
      </c>
    </row>
    <row r="77" ht="42" customHeight="1">
      <c r="A77" s="95" t="n"/>
      <c r="B77" s="109" t="inlineStr">
        <is>
          <t>Пр/812-001.4-1</t>
        </is>
      </c>
      <c r="C77" s="97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4" t="inlineStr">
        <is>
          <t>%</t>
        </is>
      </c>
      <c r="G77" s="110" t="n">
        <v>89</v>
      </c>
      <c r="H77" s="111" t="n"/>
      <c r="I77" s="110" t="n">
        <v>89</v>
      </c>
      <c r="J77" s="99" t="n"/>
      <c r="K77" s="99" t="n"/>
      <c r="L77" s="100" t="n">
        <v>42.72</v>
      </c>
      <c r="M77" s="99" t="n"/>
      <c r="N77" s="112" t="n">
        <v>3044.23</v>
      </c>
    </row>
    <row r="78" ht="42" customHeight="1">
      <c r="A78" s="95" t="n"/>
      <c r="B78" s="109" t="inlineStr">
        <is>
          <t>Пр/774-001.4</t>
        </is>
      </c>
      <c r="C78" s="97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4" t="inlineStr">
        <is>
          <t>%</t>
        </is>
      </c>
      <c r="G78" s="110" t="n">
        <v>41</v>
      </c>
      <c r="H78" s="111" t="n"/>
      <c r="I78" s="110" t="n">
        <v>41</v>
      </c>
      <c r="J78" s="99" t="n"/>
      <c r="K78" s="99" t="n"/>
      <c r="L78" s="100" t="n">
        <v>19.68</v>
      </c>
      <c r="M78" s="99" t="n"/>
      <c r="N78" s="102" t="n">
        <v>1402.4</v>
      </c>
    </row>
    <row r="79" ht="19.35" customHeight="1">
      <c r="A79" s="95" t="n"/>
      <c r="B79" s="108" t="n"/>
      <c r="C79" s="87" t="inlineStr">
        <is>
          <t>Всего по позиции</t>
        </is>
      </c>
      <c r="D79" s="271" t="n"/>
      <c r="E79" s="272" t="n"/>
      <c r="F79" s="99" t="n"/>
      <c r="G79" s="106" t="n"/>
      <c r="H79" s="106" t="n"/>
      <c r="I79" s="113" t="n"/>
      <c r="J79" s="113" t="n"/>
      <c r="K79" s="113" t="n"/>
      <c r="L79" s="115" t="n">
        <v>110.4</v>
      </c>
      <c r="M79" s="113" t="n"/>
      <c r="N79" s="93" t="n"/>
    </row>
    <row r="80" ht="55.35" customHeight="1">
      <c r="A80" s="87" t="inlineStr">
        <is>
          <t>5</t>
        </is>
      </c>
      <c r="B80" s="90" t="inlineStr">
        <is>
          <t>ФЕР01-02-101-12</t>
        </is>
      </c>
      <c r="C80" s="91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2" t="inlineStr">
        <is>
          <t>100 деревьев</t>
        </is>
      </c>
      <c r="G80" s="93" t="n">
        <v>0.17</v>
      </c>
      <c r="H80" s="94" t="n">
        <v>1</v>
      </c>
      <c r="I80" s="115" t="n">
        <v>0.17</v>
      </c>
      <c r="J80" s="93" t="n"/>
      <c r="K80" s="93" t="n"/>
      <c r="L80" s="93" t="n"/>
      <c r="M80" s="93" t="n"/>
      <c r="N80" s="93" t="n"/>
    </row>
    <row r="81" ht="24.6" customHeight="1">
      <c r="A81" s="95" t="n"/>
      <c r="B81" s="96" t="inlineStr">
        <is>
          <t>Прил.1.12 п.3.213</t>
        </is>
      </c>
      <c r="C81" s="97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5" t="n"/>
      <c r="B82" s="96" t="inlineStr">
        <is>
          <t>1</t>
        </is>
      </c>
      <c r="C82" s="97" t="inlineStr">
        <is>
          <t>ОТ</t>
        </is>
      </c>
      <c r="D82" s="271" t="n"/>
      <c r="E82" s="272" t="n"/>
      <c r="F82" s="98" t="n"/>
      <c r="G82" s="98" t="n"/>
      <c r="H82" s="98" t="n"/>
      <c r="I82" s="99" t="n"/>
      <c r="J82" s="100" t="n">
        <v>384.64</v>
      </c>
      <c r="K82" s="148" t="n">
        <v>0.96</v>
      </c>
      <c r="L82" s="100" t="n">
        <v>62.77</v>
      </c>
      <c r="M82" s="100" t="n">
        <v>71.26000000000001</v>
      </c>
      <c r="N82" s="102" t="n">
        <v>4472.99</v>
      </c>
    </row>
    <row r="83" ht="19.35" customHeight="1">
      <c r="A83" s="95" t="n"/>
      <c r="B83" s="103" t="n"/>
      <c r="C83" s="97" t="inlineStr">
        <is>
          <t>ЗТ</t>
        </is>
      </c>
      <c r="D83" s="271" t="n"/>
      <c r="E83" s="272" t="n"/>
      <c r="F83" s="104" t="inlineStr">
        <is>
          <t>чел.-ч</t>
        </is>
      </c>
      <c r="G83" s="276" t="n">
        <v>45.9</v>
      </c>
      <c r="H83" s="148" t="n">
        <v>0.96</v>
      </c>
      <c r="I83" s="275" t="n">
        <v>7.49088</v>
      </c>
      <c r="J83" s="99" t="n"/>
      <c r="K83" s="99" t="n"/>
      <c r="L83" s="99" t="n"/>
      <c r="M83" s="99" t="n"/>
      <c r="N83" s="99" t="n"/>
    </row>
    <row r="84" ht="19.35" customHeight="1">
      <c r="A84" s="95" t="n"/>
      <c r="B84" s="103" t="n"/>
      <c r="C84" s="97" t="inlineStr">
        <is>
          <t>Итого по расценке</t>
        </is>
      </c>
      <c r="D84" s="271" t="n"/>
      <c r="E84" s="272" t="n"/>
      <c r="F84" s="98" t="n"/>
      <c r="G84" s="106" t="n"/>
      <c r="H84" s="106" t="n"/>
      <c r="I84" s="99" t="n"/>
      <c r="J84" s="100" t="n">
        <v>384.64</v>
      </c>
      <c r="K84" s="99" t="n"/>
      <c r="L84" s="100" t="n">
        <v>62.77</v>
      </c>
      <c r="M84" s="99" t="n"/>
      <c r="N84" s="107" t="n"/>
    </row>
    <row r="85" ht="19.35" customHeight="1">
      <c r="A85" s="95" t="n"/>
      <c r="B85" s="108" t="n"/>
      <c r="C85" s="97" t="inlineStr">
        <is>
          <t>ФОТ</t>
        </is>
      </c>
      <c r="D85" s="271" t="n"/>
      <c r="E85" s="272" t="n"/>
      <c r="F85" s="98" t="n"/>
      <c r="G85" s="106" t="n"/>
      <c r="H85" s="106" t="n"/>
      <c r="I85" s="99" t="n"/>
      <c r="J85" s="99" t="n"/>
      <c r="K85" s="99" t="n"/>
      <c r="L85" s="100" t="n">
        <v>62.77</v>
      </c>
      <c r="M85" s="99" t="n"/>
      <c r="N85" s="102" t="n">
        <v>4472.99</v>
      </c>
    </row>
    <row r="86" ht="42" customHeight="1">
      <c r="A86" s="95" t="n"/>
      <c r="B86" s="109" t="inlineStr">
        <is>
          <t>Пр/812-001.4-1</t>
        </is>
      </c>
      <c r="C86" s="97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4" t="inlineStr">
        <is>
          <t>%</t>
        </is>
      </c>
      <c r="G86" s="110" t="n">
        <v>89</v>
      </c>
      <c r="H86" s="111" t="n"/>
      <c r="I86" s="110" t="n">
        <v>89</v>
      </c>
      <c r="J86" s="99" t="n"/>
      <c r="K86" s="99" t="n"/>
      <c r="L86" s="100" t="n">
        <v>55.87</v>
      </c>
      <c r="M86" s="99" t="n"/>
      <c r="N86" s="112" t="n">
        <v>3980.96</v>
      </c>
    </row>
    <row r="87" ht="42" customHeight="1">
      <c r="A87" s="95" t="n"/>
      <c r="B87" s="109" t="inlineStr">
        <is>
          <t>Пр/774-001.4</t>
        </is>
      </c>
      <c r="C87" s="97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4" t="inlineStr">
        <is>
          <t>%</t>
        </is>
      </c>
      <c r="G87" s="110" t="n">
        <v>41</v>
      </c>
      <c r="H87" s="111" t="n"/>
      <c r="I87" s="110" t="n">
        <v>41</v>
      </c>
      <c r="J87" s="99" t="n"/>
      <c r="K87" s="99" t="n"/>
      <c r="L87" s="100" t="n">
        <v>25.74</v>
      </c>
      <c r="M87" s="99" t="n"/>
      <c r="N87" s="102" t="n">
        <v>1833.93</v>
      </c>
    </row>
    <row r="88" ht="19.35" customHeight="1">
      <c r="A88" s="95" t="n"/>
      <c r="B88" s="108" t="n"/>
      <c r="C88" s="87" t="inlineStr">
        <is>
          <t>Всего по позиции</t>
        </is>
      </c>
      <c r="D88" s="271" t="n"/>
      <c r="E88" s="272" t="n"/>
      <c r="F88" s="99" t="n"/>
      <c r="G88" s="106" t="n"/>
      <c r="H88" s="106" t="n"/>
      <c r="I88" s="113" t="n"/>
      <c r="J88" s="113" t="n"/>
      <c r="K88" s="113" t="n"/>
      <c r="L88" s="115" t="n">
        <v>144.38</v>
      </c>
      <c r="M88" s="113" t="n"/>
      <c r="N88" s="93" t="n"/>
    </row>
    <row r="89" ht="19.35" customHeight="1">
      <c r="A89" s="121" t="n"/>
      <c r="B89" s="121" t="n"/>
      <c r="C89" s="122" t="inlineStr">
        <is>
          <t>Итого по разделу 1. Вырубка просеки</t>
        </is>
      </c>
      <c r="L89" s="123" t="n">
        <v>2479.29</v>
      </c>
      <c r="M89" s="121" t="n"/>
      <c r="N89" s="124" t="n"/>
    </row>
    <row r="90" ht="19.35" customHeight="1">
      <c r="A90" s="125" t="n"/>
      <c r="B90" s="126" t="n"/>
      <c r="C90" s="127" t="inlineStr">
        <is>
          <t>Итого прямые затраты по разделу</t>
        </is>
      </c>
      <c r="L90" s="128" t="n">
        <v>1077.95</v>
      </c>
      <c r="M90" s="129" t="n"/>
      <c r="N90" s="128" t="n">
        <v>76814.71000000001</v>
      </c>
    </row>
    <row r="91" ht="19.35" customHeight="1">
      <c r="A91" s="125" t="n"/>
      <c r="B91" s="126" t="n"/>
      <c r="C91" s="127" t="inlineStr">
        <is>
          <t>в том числе</t>
        </is>
      </c>
      <c r="L91" s="128" t="n"/>
      <c r="M91" s="129" t="n"/>
      <c r="N91" s="128" t="n"/>
    </row>
    <row r="92" ht="19.35" customHeight="1">
      <c r="A92" s="125" t="n"/>
      <c r="B92" s="126" t="n"/>
      <c r="C92" s="127" t="inlineStr">
        <is>
          <t>- оплата труда (ОТ)</t>
        </is>
      </c>
      <c r="L92" s="128" t="n">
        <v>1077.95</v>
      </c>
      <c r="M92" s="129" t="n"/>
      <c r="N92" s="128" t="n">
        <v>76814.71000000001</v>
      </c>
    </row>
    <row r="93" ht="19.35" customHeight="1">
      <c r="A93" s="125" t="n"/>
      <c r="B93" s="126" t="n"/>
      <c r="C93" s="127" t="inlineStr">
        <is>
          <t>- эксплуатация машин и механизмов</t>
        </is>
      </c>
      <c r="L93" s="128" t="n">
        <v>0</v>
      </c>
      <c r="M93" s="129" t="n"/>
      <c r="N93" s="128" t="n">
        <v>0</v>
      </c>
    </row>
    <row r="94" ht="19.35" customHeight="1">
      <c r="A94" s="125" t="n"/>
      <c r="B94" s="130" t="n"/>
      <c r="C94" s="131" t="inlineStr">
        <is>
          <t>в том числе</t>
        </is>
      </c>
      <c r="L94" s="128" t="n"/>
      <c r="M94" s="129" t="n"/>
      <c r="N94" s="128" t="n"/>
    </row>
    <row r="95" ht="19.35" customHeight="1">
      <c r="A95" s="125" t="n"/>
      <c r="B95" s="130" t="n"/>
      <c r="C95" s="131" t="inlineStr">
        <is>
          <t>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в том числе</t>
        </is>
      </c>
      <c r="L96" s="128" t="n"/>
      <c r="M96" s="129" t="n"/>
      <c r="N96" s="128" t="n"/>
    </row>
    <row r="97" ht="19.35" customHeight="1">
      <c r="A97" s="125" t="n"/>
      <c r="B97" s="130" t="n"/>
      <c r="C97" s="131" t="inlineStr">
        <is>
          <t>оплата труда машинистов (ОТм)</t>
        </is>
      </c>
      <c r="L97" s="128" t="n">
        <v>0</v>
      </c>
      <c r="M97" s="129" t="n"/>
      <c r="N97" s="128" t="n">
        <v>0</v>
      </c>
    </row>
    <row r="98" ht="19.35" customHeight="1">
      <c r="A98" s="125" t="n"/>
      <c r="B98" s="126" t="n"/>
      <c r="C98" s="127" t="inlineStr">
        <is>
          <t>Итого ФОТ (справочно)</t>
        </is>
      </c>
      <c r="L98" s="128" t="n">
        <v>1077.95</v>
      </c>
      <c r="M98" s="129" t="n"/>
      <c r="N98" s="128" t="n">
        <v>76814.71000000001</v>
      </c>
    </row>
    <row r="99" ht="19.35" customHeight="1">
      <c r="A99" s="125" t="n"/>
      <c r="B99" s="126" t="n"/>
      <c r="C99" s="127" t="inlineStr">
        <is>
          <t>Итого накладные расходы</t>
        </is>
      </c>
      <c r="L99" s="128" t="n">
        <v>959.38</v>
      </c>
      <c r="M99" s="129" t="n"/>
      <c r="N99" s="128" t="n">
        <v>68365.09</v>
      </c>
    </row>
    <row r="100" ht="19.35" customHeight="1">
      <c r="A100" s="125" t="n"/>
      <c r="B100" s="126" t="n"/>
      <c r="C100" s="127" t="inlineStr">
        <is>
          <t>Итого сметная прибыль</t>
        </is>
      </c>
      <c r="L100" s="128" t="n">
        <v>441.96</v>
      </c>
      <c r="M100" s="129" t="n"/>
      <c r="N100" s="128" t="n">
        <v>31494.04</v>
      </c>
    </row>
    <row r="101" ht="19.35" customHeight="1">
      <c r="A101" s="125" t="n"/>
      <c r="B101" s="132" t="n"/>
      <c r="C101" s="133" t="inlineStr">
        <is>
          <t>Итого по разделу</t>
        </is>
      </c>
      <c r="L101" s="123" t="n">
        <v>2479.29</v>
      </c>
      <c r="M101" s="134" t="n"/>
      <c r="N101" s="123" t="n">
        <v>176673.84</v>
      </c>
    </row>
    <row r="102" ht="19.35" customHeight="1">
      <c r="A102" s="125" t="n"/>
      <c r="B102" s="130" t="n"/>
      <c r="C102" s="131" t="inlineStr">
        <is>
          <t>Справочно</t>
        </is>
      </c>
      <c r="L102" s="128" t="n"/>
      <c r="M102" s="129" t="n"/>
      <c r="N102" s="128" t="n"/>
    </row>
    <row r="103" ht="19.35" customHeight="1">
      <c r="A103" s="125" t="n"/>
      <c r="B103" s="126" t="n"/>
      <c r="C103" s="131" t="inlineStr">
        <is>
          <t>затраты труда рабочих</t>
        </is>
      </c>
      <c r="I103" s="135" t="n">
        <v>128.63328</v>
      </c>
      <c r="J103" s="136" t="n"/>
      <c r="K103" s="136" t="n"/>
      <c r="L103" s="129" t="n"/>
      <c r="M103" s="129" t="n"/>
      <c r="N103" s="129" t="n"/>
    </row>
    <row r="104" ht="19.35" customHeight="1">
      <c r="A104" s="125" t="n"/>
      <c r="B104" s="126" t="n"/>
      <c r="C104" s="131" t="inlineStr">
        <is>
          <t>затраты труда машинистов</t>
        </is>
      </c>
      <c r="I104" s="135" t="n">
        <v>0</v>
      </c>
      <c r="J104" s="136" t="n"/>
      <c r="K104" s="136" t="n"/>
      <c r="L104" s="129" t="n"/>
      <c r="M104" s="129" t="n"/>
      <c r="N104" s="129" t="n"/>
    </row>
    <row r="105" ht="19.35" customHeight="1">
      <c r="A105" s="137" t="n"/>
      <c r="B105" s="138" t="n"/>
      <c r="C105" s="139" t="inlineStr">
        <is>
          <t>ВСЕГО по смете</t>
        </is>
      </c>
      <c r="D105" s="140" t="n"/>
      <c r="E105" s="140" t="n"/>
      <c r="F105" s="141" t="n"/>
      <c r="G105" s="141" t="n"/>
      <c r="H105" s="141" t="n"/>
      <c r="I105" s="141" t="n"/>
      <c r="J105" s="141" t="n"/>
      <c r="K105" s="141" t="n"/>
      <c r="L105" s="142" t="n"/>
      <c r="M105" s="141" t="n"/>
      <c r="N105" s="143" t="n"/>
    </row>
    <row r="106" ht="19.35" customHeight="1">
      <c r="A106" s="125" t="n"/>
      <c r="B106" s="132" t="n"/>
      <c r="C106" s="133" t="inlineStr">
        <is>
          <t>Итого по всем разделам</t>
        </is>
      </c>
      <c r="L106" s="123" t="n">
        <v>2479.29</v>
      </c>
      <c r="M106" s="124" t="n"/>
      <c r="N106" s="123" t="n"/>
    </row>
    <row r="107" ht="19.35" customHeight="1">
      <c r="A107" s="125" t="n"/>
      <c r="B107" s="126" t="n"/>
      <c r="C107" s="127" t="inlineStr">
        <is>
          <t>ВСЕГО строительные работы</t>
        </is>
      </c>
      <c r="L107" s="128" t="n">
        <v>2479.29</v>
      </c>
      <c r="M107" s="129" t="n"/>
      <c r="N107" s="128" t="n">
        <v>176673.84</v>
      </c>
    </row>
    <row r="108" ht="19.35" customHeight="1">
      <c r="A108" s="125" t="n"/>
      <c r="B108" s="130" t="n"/>
      <c r="C108" s="131" t="inlineStr">
        <is>
          <t>в том числе</t>
        </is>
      </c>
      <c r="L108" s="128" t="n"/>
      <c r="M108" s="129" t="n"/>
      <c r="N108" s="128" t="n"/>
    </row>
    <row r="109" ht="19.35" customHeight="1">
      <c r="A109" s="125" t="n"/>
      <c r="B109" s="130" t="n"/>
      <c r="C109" s="131" t="inlineStr">
        <is>
          <t>всего прямые затраты</t>
        </is>
      </c>
      <c r="L109" s="128" t="n">
        <v>1077.95</v>
      </c>
      <c r="M109" s="129" t="n"/>
      <c r="N109" s="128" t="n">
        <v>76814.71000000001</v>
      </c>
    </row>
    <row r="110" ht="19.35" customHeight="1">
      <c r="A110" s="125" t="n"/>
      <c r="B110" s="130" t="n"/>
      <c r="C110" s="131" t="inlineStr">
        <is>
          <t>в том числе</t>
        </is>
      </c>
      <c r="L110" s="128" t="n"/>
      <c r="M110" s="129" t="n"/>
      <c r="N110" s="128" t="n"/>
    </row>
    <row r="111" ht="19.35" customHeight="1">
      <c r="A111" s="125" t="n"/>
      <c r="B111" s="130" t="n"/>
      <c r="C111" s="131" t="inlineStr">
        <is>
          <t>- оплата труда (ОТ)</t>
        </is>
      </c>
      <c r="L111" s="128" t="n">
        <v>1077.95</v>
      </c>
      <c r="M111" s="129" t="n"/>
      <c r="N111" s="128" t="n">
        <v>76814.71000000001</v>
      </c>
    </row>
    <row r="112" ht="19.35" customHeight="1">
      <c r="A112" s="125" t="n"/>
      <c r="B112" s="130" t="n"/>
      <c r="C112" s="131" t="inlineStr">
        <is>
          <t>- эксплуатация машин и механизмов</t>
        </is>
      </c>
      <c r="L112" s="128" t="n">
        <v>0</v>
      </c>
      <c r="M112" s="129" t="n"/>
      <c r="N112" s="128" t="n">
        <v>0</v>
      </c>
    </row>
    <row r="113" ht="19.35" customHeight="1">
      <c r="A113" s="125" t="n"/>
      <c r="B113" s="130" t="n"/>
      <c r="C113" s="131" t="inlineStr">
        <is>
          <t>в т.ч. эксплуатация машин и механизмов без учета доплат к оплате труда машинистов</t>
        </is>
      </c>
      <c r="L113" s="128" t="n">
        <v>0</v>
      </c>
      <c r="M113" s="129" t="n"/>
      <c r="N113" s="128" t="n">
        <v>0</v>
      </c>
    </row>
    <row r="114" ht="19.35" customHeight="1">
      <c r="A114" s="125" t="n"/>
      <c r="B114" s="130" t="n"/>
      <c r="C114" s="131" t="inlineStr">
        <is>
          <t>- в т.ч. оплата труда машинистов (ОТм)</t>
        </is>
      </c>
      <c r="L114" s="128" t="n">
        <v>0</v>
      </c>
      <c r="M114" s="129" t="n"/>
      <c r="N114" s="128" t="n">
        <v>0</v>
      </c>
    </row>
    <row r="115" ht="19.35" customHeight="1">
      <c r="A115" s="125" t="n"/>
      <c r="B115" s="130" t="n"/>
      <c r="C115" s="131" t="inlineStr">
        <is>
          <t>всего ФОТ (справочно)</t>
        </is>
      </c>
      <c r="L115" s="128" t="n">
        <v>1077.95</v>
      </c>
      <c r="M115" s="129" t="n"/>
      <c r="N115" s="128" t="n">
        <v>76814.71000000001</v>
      </c>
    </row>
    <row r="116" ht="19.35" customHeight="1">
      <c r="A116" s="125" t="n"/>
      <c r="B116" s="130" t="n"/>
      <c r="C116" s="131" t="inlineStr">
        <is>
          <t>всего накладные расходы</t>
        </is>
      </c>
      <c r="L116" s="128" t="n">
        <v>959.38</v>
      </c>
      <c r="M116" s="129" t="n"/>
      <c r="N116" s="128" t="n">
        <v>68365.09</v>
      </c>
    </row>
    <row r="117" ht="19.35" customHeight="1">
      <c r="A117" s="125" t="n"/>
      <c r="B117" s="130" t="n"/>
      <c r="C117" s="131" t="inlineStr">
        <is>
          <t>всего сметная прибыль</t>
        </is>
      </c>
      <c r="L117" s="128" t="n">
        <v>441.96</v>
      </c>
      <c r="M117" s="129" t="n"/>
      <c r="N117" s="128" t="n">
        <v>31494.04</v>
      </c>
    </row>
    <row r="118" ht="19.35" customHeight="1">
      <c r="A118" s="125" t="n"/>
      <c r="B118" s="132" t="n"/>
      <c r="C118" s="133" t="inlineStr">
        <is>
          <t>ВСЕГО по смете</t>
        </is>
      </c>
      <c r="L118" s="123" t="n">
        <v>2479.29</v>
      </c>
      <c r="M118" s="124" t="n"/>
      <c r="N118" s="123" t="n">
        <v>176673.84</v>
      </c>
    </row>
    <row r="119" ht="19.35" customHeight="1">
      <c r="A119" s="125" t="n"/>
      <c r="B119" s="130" t="n"/>
      <c r="C119" s="131" t="inlineStr">
        <is>
          <t>Всего прямые затраты</t>
        </is>
      </c>
      <c r="L119" s="128" t="n">
        <v>1077.95</v>
      </c>
      <c r="M119" s="129" t="n"/>
      <c r="N119" s="128" t="n">
        <v>76814.71000000001</v>
      </c>
    </row>
    <row r="120" ht="19.35" customHeight="1">
      <c r="A120" s="125" t="n"/>
      <c r="B120" s="130" t="n"/>
      <c r="C120" s="131" t="inlineStr">
        <is>
          <t>в том числе</t>
        </is>
      </c>
      <c r="L120" s="128" t="n"/>
      <c r="M120" s="129" t="n"/>
      <c r="N120" s="128" t="n"/>
    </row>
    <row r="121" ht="19.35" customHeight="1">
      <c r="A121" s="125" t="n"/>
      <c r="B121" s="130" t="n"/>
      <c r="C121" s="131" t="inlineStr">
        <is>
          <t>- оплата труда рабочих (ОТ)</t>
        </is>
      </c>
      <c r="L121" s="128" t="n">
        <v>1077.95</v>
      </c>
      <c r="M121" s="129" t="n"/>
      <c r="N121" s="128" t="n">
        <v>76814.71000000001</v>
      </c>
    </row>
    <row r="122" ht="19.35" customHeight="1">
      <c r="A122" s="125" t="n"/>
      <c r="B122" s="130" t="n"/>
      <c r="C122" s="131" t="inlineStr">
        <is>
          <t>- эксплуатация машин и механизмов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в т.ч. эксплуатация машин и механизмов без учета доплат к оплате труда машинистов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- в т.ч. оплата труда машинистов (ОТм)</t>
        </is>
      </c>
      <c r="L124" s="128" t="n">
        <v>0</v>
      </c>
      <c r="M124" s="129" t="n"/>
      <c r="N124" s="128" t="n">
        <v>0</v>
      </c>
    </row>
    <row r="125" ht="19.35" customHeight="1">
      <c r="A125" s="125" t="n"/>
      <c r="B125" s="130" t="n"/>
      <c r="C125" s="131" t="inlineStr">
        <is>
          <t>Всего ФОТ (справочно)</t>
        </is>
      </c>
      <c r="L125" s="128" t="n">
        <v>1077.95</v>
      </c>
      <c r="M125" s="129" t="n"/>
      <c r="N125" s="128" t="n">
        <v>76814.71000000001</v>
      </c>
    </row>
    <row r="126" ht="19.35" customHeight="1">
      <c r="A126" s="125" t="n"/>
      <c r="B126" s="130" t="n"/>
      <c r="C126" s="131" t="inlineStr">
        <is>
          <t>Всего накладные расходы</t>
        </is>
      </c>
      <c r="L126" s="128" t="n">
        <v>959.38</v>
      </c>
      <c r="M126" s="129" t="n"/>
      <c r="N126" s="128" t="n">
        <v>68365.09</v>
      </c>
    </row>
    <row r="127" ht="19.35" customHeight="1">
      <c r="A127" s="125" t="n"/>
      <c r="B127" s="130" t="n"/>
      <c r="C127" s="131" t="inlineStr">
        <is>
          <t>Всего сметная прибыль</t>
        </is>
      </c>
      <c r="L127" s="128" t="n">
        <v>441.96</v>
      </c>
      <c r="M127" s="129" t="n"/>
      <c r="N127" s="128" t="n">
        <v>31494.04</v>
      </c>
    </row>
    <row r="128" ht="19.35" customHeight="1">
      <c r="A128" s="125" t="n"/>
      <c r="B128" s="130" t="n"/>
      <c r="C128" s="131" t="inlineStr">
        <is>
          <t>Справочно</t>
        </is>
      </c>
      <c r="L128" s="128" t="n"/>
      <c r="M128" s="129" t="n"/>
      <c r="N128" s="128" t="n"/>
    </row>
    <row r="129" ht="19.35" customHeight="1">
      <c r="A129" s="125" t="n"/>
      <c r="B129" s="126" t="n"/>
      <c r="C129" s="131" t="inlineStr">
        <is>
          <t>затраты труда рабочих</t>
        </is>
      </c>
      <c r="I129" s="135" t="n">
        <v>128.63328</v>
      </c>
      <c r="J129" s="136" t="n"/>
      <c r="K129" s="136" t="n"/>
      <c r="L129" s="129" t="n"/>
      <c r="M129" s="129" t="n"/>
      <c r="N129" s="129" t="n"/>
    </row>
    <row r="130" ht="19.35" customHeight="1">
      <c r="A130" s="125" t="n"/>
      <c r="B130" s="126" t="n"/>
      <c r="C130" s="131" t="inlineStr">
        <is>
          <t>затраты труда машинистов</t>
        </is>
      </c>
      <c r="I130" s="135" t="n">
        <v>0</v>
      </c>
      <c r="J130" s="136" t="n"/>
      <c r="K130" s="136" t="n"/>
      <c r="L130" s="129" t="n"/>
      <c r="M130" s="129" t="n"/>
      <c r="N130" s="129" t="n"/>
    </row>
    <row r="131" ht="19.35" customHeight="1">
      <c r="A131" s="125" t="n"/>
      <c r="B131" s="144" t="n"/>
      <c r="C131" s="144" t="n"/>
      <c r="D131" s="122" t="n"/>
      <c r="E131" s="122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</row>
    <row r="132" ht="19.35" customHeight="1">
      <c r="A132" s="145" t="inlineStr">
        <is>
          <t>Составил: ______________________________________/  Григорова И. А. /</t>
        </is>
      </c>
    </row>
    <row r="133" ht="19.35" customHeight="1">
      <c r="A133" s="145" t="n"/>
      <c r="B133" s="145" t="n"/>
      <c r="C133" s="146" t="inlineStr">
        <is>
          <t>должность, подпись (инициалы, фамилия)</t>
        </is>
      </c>
      <c r="G133" s="147" t="n"/>
      <c r="H133" s="147" t="n"/>
      <c r="I133" s="147" t="n"/>
      <c r="J133" s="145" t="n"/>
      <c r="K133" s="145" t="n"/>
      <c r="L133" s="145" t="n"/>
      <c r="M133" s="145" t="n"/>
      <c r="N133" s="145" t="n"/>
    </row>
    <row r="134" ht="19.35" customHeight="1">
      <c r="A134" s="145" t="inlineStr">
        <is>
          <t>Проверил: ______________________________________ /  Черкасов А. В. /</t>
        </is>
      </c>
    </row>
    <row r="135" ht="19.35" customHeight="1">
      <c r="A135" s="4" t="n"/>
      <c r="B135" s="4" t="n"/>
      <c r="C135" s="146" t="inlineStr">
        <is>
          <t>должность, подпись (инициалы, фамилия)</t>
        </is>
      </c>
      <c r="G135" s="147" t="n"/>
      <c r="H135" s="147" t="n"/>
      <c r="I135" s="147" t="n"/>
      <c r="J135" s="4" t="n"/>
      <c r="K135" s="4" t="n"/>
      <c r="L135" s="4" t="n"/>
      <c r="M135" s="4" t="n"/>
      <c r="N135" s="4" t="n"/>
    </row>
  </sheetData>
  <mergeCells count="145">
    <mergeCell ref="C103:H103"/>
    <mergeCell ref="C44:E44"/>
    <mergeCell ref="C121:K121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3.xml><?xml version="1.0" encoding="utf-8"?>
<worksheet xmlns="http://schemas.openxmlformats.org/spreadsheetml/2006/main">
  <sheetPr filterMode="0">
    <tabColor rgb="FFCCC1DA"/>
    <outlinePr summaryBelow="1" summaryRight="1"/>
    <pageSetUpPr fitToPage="1"/>
  </sheetPr>
  <dimension ref="A1:K40"/>
  <sheetViews>
    <sheetView showGridLines="0" workbookViewId="0">
      <selection activeCell="A1" sqref="A1"/>
    </sheetView>
  </sheetViews>
  <sheetFormatPr baseColWidth="8" defaultColWidth="11.57421875" defaultRowHeight="12" zeroHeight="0" outlineLevelRow="0"/>
  <cols>
    <col width="3.72" customWidth="1" min="1" max="1"/>
    <col width="24.72" customWidth="1" min="2" max="2"/>
    <col width="8.57" customWidth="1" min="3" max="3"/>
    <col width="5" customWidth="1" min="4" max="4"/>
    <col width="27.72" customWidth="1" min="5" max="5"/>
    <col width="14.43" customWidth="1" min="6" max="6"/>
    <col width="12.57" customWidth="1" min="7" max="7"/>
    <col width="11.57" customWidth="1" min="8" max="8"/>
    <col width="22.71" customWidth="1" min="9" max="9"/>
    <col width="11.57" customWidth="1" min="10" max="16384"/>
  </cols>
  <sheetData>
    <row r="1" ht="12" customHeight="1">
      <c r="B1" s="153" t="inlineStr">
        <is>
          <t>Сметный расчет № СР-1-30</t>
        </is>
      </c>
    </row>
    <row r="2" ht="12" customHeight="1">
      <c r="B2" s="46" t="n"/>
    </row>
    <row r="3" ht="12" customHeight="1">
      <c r="B3" s="46" t="n"/>
      <c r="C3" s="46" t="n"/>
      <c r="D3" s="46" t="n"/>
      <c r="E3" s="46" t="n"/>
      <c r="F3" s="46" t="n"/>
    </row>
    <row r="4" ht="22.5" customHeight="1">
      <c r="A4" s="154" t="inlineStr">
        <is>
          <t>по объекту:</t>
        </is>
      </c>
      <c r="D4" s="155" t="inlineStr">
        <is>
          <t>Расширение просеки ВЛ 220 кВ Амурская-Благовещенская №2</t>
        </is>
      </c>
    </row>
    <row r="5" ht="12" customHeight="1">
      <c r="C5" s="156" t="n"/>
      <c r="D5" s="156" t="n"/>
      <c r="E5" s="156" t="n"/>
    </row>
    <row r="6" ht="12.75" customHeight="1">
      <c r="A6" s="154" t="inlineStr">
        <is>
          <t>Наименование объекта изысканий:</t>
        </is>
      </c>
      <c r="D6" s="122" t="inlineStr">
        <is>
          <t>Вынос в натуру границ вырубки</t>
        </is>
      </c>
    </row>
    <row r="7" ht="12" customHeight="1">
      <c r="A7" s="157" t="n"/>
      <c r="B7" s="157" t="n"/>
      <c r="C7" s="158" t="n"/>
      <c r="D7" s="159" t="n"/>
      <c r="E7" s="159" t="n"/>
      <c r="F7" s="159" t="n"/>
      <c r="G7" s="159" t="n"/>
    </row>
    <row r="8">
      <c r="A8" s="154" t="inlineStr">
        <is>
          <t>Заказчик:</t>
        </is>
      </c>
      <c r="D8" s="155" t="inlineStr">
        <is>
          <t xml:space="preserve"> ПАО «Россети»-«МЭС Востока»</t>
        </is>
      </c>
    </row>
    <row r="9" ht="12" customHeight="1"/>
    <row r="10" ht="13.5" customHeight="1">
      <c r="A10" s="154" t="inlineStr">
        <is>
          <t xml:space="preserve">Подрядчик: </t>
        </is>
      </c>
      <c r="D10" s="155" t="inlineStr">
        <is>
          <t>ООО «Петровский Парк»</t>
        </is>
      </c>
    </row>
    <row r="11" ht="12" customHeight="1">
      <c r="A11" s="158" t="n"/>
      <c r="B11" s="158" t="n"/>
    </row>
    <row r="12" ht="25.5" customHeight="1">
      <c r="A12" s="154" t="inlineStr">
        <is>
          <t>Сметный расчет составлен по следующим документам: Инженерно-геодезические изыскания при строительстве и эксплуатации зданий и сооружений. 2006 г.</t>
        </is>
      </c>
    </row>
    <row r="13" ht="18" customHeight="1">
      <c r="A13" s="160" t="inlineStr">
        <is>
          <t>Основание: Ф.579959-19.30-РД</t>
        </is>
      </c>
      <c r="B13" s="281" t="n"/>
      <c r="C13" s="281" t="n"/>
      <c r="D13" s="281" t="n"/>
      <c r="E13" s="281" t="n"/>
      <c r="F13" s="281" t="n"/>
      <c r="G13" s="281" t="n"/>
    </row>
    <row r="14" ht="32.25" customHeight="1">
      <c r="A14" s="162" t="inlineStr">
        <is>
          <t>№ пп</t>
        </is>
      </c>
      <c r="B14" s="162" t="inlineStr">
        <is>
          <t>Наименование работ и затрат</t>
        </is>
      </c>
      <c r="C14" s="162" t="inlineStr">
        <is>
          <t>Ед.
Изм</t>
        </is>
      </c>
      <c r="D14" s="162" t="inlineStr">
        <is>
          <t>Кол-
во.</t>
        </is>
      </c>
      <c r="E14" s="162" t="inlineStr">
        <is>
          <t>Обоснование стоимости</t>
        </is>
      </c>
      <c r="F14" s="162" t="inlineStr">
        <is>
          <t>Расчет стоимости</t>
        </is>
      </c>
      <c r="G14" s="162" t="inlineStr">
        <is>
          <t>Стоимость, руб.</t>
        </is>
      </c>
    </row>
    <row r="15" ht="12" customHeight="1">
      <c r="A15" s="163" t="n">
        <v>1</v>
      </c>
      <c r="B15" s="164" t="n">
        <v>2</v>
      </c>
      <c r="C15" s="164" t="n">
        <v>3</v>
      </c>
      <c r="D15" s="164" t="n">
        <v>4</v>
      </c>
      <c r="E15" s="164" t="n">
        <v>5</v>
      </c>
      <c r="F15" s="164" t="n">
        <v>6</v>
      </c>
      <c r="G15" s="164" t="n">
        <v>7</v>
      </c>
    </row>
    <row r="16" ht="12.75" customHeight="1">
      <c r="A16" s="165" t="inlineStr">
        <is>
          <t>1</t>
        </is>
      </c>
      <c r="B16" s="166" t="inlineStr">
        <is>
          <t>Раздел</t>
        </is>
      </c>
      <c r="C16" s="166" t="n"/>
      <c r="D16" s="166" t="n"/>
      <c r="E16" s="166" t="inlineStr">
        <is>
          <t>Полевые работы</t>
        </is>
      </c>
      <c r="F16" s="166" t="n"/>
      <c r="G16" s="167" t="n"/>
    </row>
    <row r="17" ht="184.5" customHeight="1">
      <c r="A17" s="168" t="inlineStr">
        <is>
          <t>1.1</t>
        </is>
      </c>
      <c r="B17" s="169" t="inlineStr">
        <is>
          <t>Вынос в натуру (или восстановлению утраченных) границ отвода земель строительных участков (площадок) с установкой граничных знаков при длине сторон границы, м: свыше 200. Категория сложности II, (ПОС, Раздел д), лист 11)</t>
        </is>
      </c>
      <c r="C17" s="170" t="inlineStr">
        <is>
          <t>знак (кол-во опор ВЛ, подлежащих вырубке)</t>
        </is>
      </c>
      <c r="D17" s="170" t="n">
        <v>297</v>
      </c>
      <c r="E17" s="170" t="inlineStr">
        <is>
          <t>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11. Вынос в натуру (или восстановлению утраченных) границ отвода земель строительных участков (площадок), месторождений строительных материалов и др. п.3</t>
        </is>
      </c>
      <c r="F17" s="170" t="inlineStr">
        <is>
          <t>921 руб. × 297 знаков × 1</t>
        </is>
      </c>
      <c r="G17" s="171" t="n">
        <f>ROUND(921*D17*1,2)</f>
        <v>273537</v>
      </c>
      <c r="I17" s="172" t="n"/>
    </row>
    <row r="18" ht="15.75" customHeight="1">
      <c r="A18" s="173" t="n"/>
      <c r="B18" s="174" t="inlineStr">
        <is>
          <t>Коэффициенты</t>
        </is>
      </c>
      <c r="C18" s="174" t="n"/>
      <c r="D18" s="174" t="n"/>
      <c r="E18" s="174" t="n"/>
      <c r="F18" s="174" t="n"/>
      <c r="G18" s="175" t="n"/>
    </row>
    <row r="19" ht="12.75" customHeight="1">
      <c r="A19" s="176" t="n"/>
      <c r="B19" s="177" t="inlineStr">
        <is>
          <t>Стадия: Изыскания</t>
        </is>
      </c>
      <c r="C19" s="178" t="n"/>
      <c r="D19" s="178" t="n"/>
      <c r="E19" s="178" t="n"/>
      <c r="F19" s="178" t="n"/>
      <c r="G19" s="179" t="n"/>
    </row>
    <row r="20" ht="15.75" customHeight="1">
      <c r="A20" s="176" t="n"/>
      <c r="B20" s="180" t="inlineStr">
        <is>
          <t>Разделы документации</t>
        </is>
      </c>
      <c r="C20" s="180" t="n"/>
      <c r="D20" s="180" t="n"/>
      <c r="E20" s="180" t="n"/>
      <c r="F20" s="180" t="n"/>
      <c r="G20" s="181" t="n"/>
    </row>
    <row r="21" ht="12.75" customHeight="1">
      <c r="A21" s="182" t="n"/>
      <c r="B21" s="183" t="inlineStr">
        <is>
          <t>1. Полный комплекс работ</t>
        </is>
      </c>
      <c r="C21" s="183" t="n"/>
      <c r="D21" s="183" t="n"/>
      <c r="E21" s="184" t="n">
        <v>1</v>
      </c>
      <c r="F21" s="183" t="n"/>
      <c r="G21" s="185" t="n"/>
    </row>
    <row r="22" ht="12.75" customHeight="1">
      <c r="A22" s="182" t="inlineStr">
        <is>
          <t>1.2</t>
        </is>
      </c>
      <c r="B22" s="186" t="inlineStr">
        <is>
          <t>Итого Полевые работы:</t>
        </is>
      </c>
      <c r="C22" s="186" t="n"/>
      <c r="D22" s="186" t="n"/>
      <c r="E22" s="186" t="n"/>
      <c r="F22" s="186" t="n"/>
      <c r="G22" s="187" t="n">
        <f>ROUND(($G$17),2)</f>
        <v>273537</v>
      </c>
    </row>
    <row r="23" ht="25.5" customHeight="1">
      <c r="A23" s="165" t="inlineStr">
        <is>
          <t>1.3</t>
        </is>
      </c>
      <c r="B23" s="166" t="inlineStr">
        <is>
          <t>Всего Полевые работы:</t>
        </is>
      </c>
      <c r="C23" s="166" t="n"/>
      <c r="D23" s="166" t="n"/>
      <c r="E23" s="166" t="n"/>
      <c r="F23" s="166" t="inlineStr">
        <is>
          <t>Сумма от п.1.2</t>
        </is>
      </c>
      <c r="G23" s="188" t="n">
        <f>ROUND((SUM($G$22:$G$22)),2)</f>
        <v>273537</v>
      </c>
      <c r="I23" s="172" t="n"/>
    </row>
    <row r="24" ht="12.75" customHeight="1">
      <c r="A24" s="165" t="inlineStr">
        <is>
          <t>2</t>
        </is>
      </c>
      <c r="B24" s="166" t="inlineStr">
        <is>
          <t>Раздел</t>
        </is>
      </c>
      <c r="C24" s="166" t="n"/>
      <c r="D24" s="166" t="n"/>
      <c r="E24" s="166" t="inlineStr">
        <is>
          <t>Прочие расходы</t>
        </is>
      </c>
      <c r="F24" s="166" t="n"/>
      <c r="G24" s="167" t="n"/>
      <c r="I24" s="172" t="n"/>
    </row>
    <row r="25" ht="123.75" customHeight="1">
      <c r="A25" s="165" t="inlineStr">
        <is>
          <t>2.1</t>
        </is>
      </c>
      <c r="B25" s="189" t="inlineStr">
        <is>
          <t>Внутренний транспорт. Исходное расстояние от базы до участка свыше 50 до 100 км; полевые работы свыше 150 до 300 тыс. руб. Коэффициент к трассе 1.</t>
        </is>
      </c>
      <c r="C25" s="189" t="n"/>
      <c r="D25" s="189" t="n"/>
      <c r="E25" s="189" t="inlineStr">
        <is>
          <t>О.у. п.9 табл 4 п.8</t>
        </is>
      </c>
      <c r="F25" s="189" t="inlineStr">
        <is>
          <t>23.7500% от п.1.3</t>
        </is>
      </c>
      <c r="G25" s="190" t="n">
        <f>ROUND(G23*0.2375,2)</f>
        <v>64965.04</v>
      </c>
      <c r="I25" s="172" t="n"/>
    </row>
    <row r="26" ht="38.25" customHeight="1">
      <c r="A26" s="165" t="inlineStr">
        <is>
          <t>2.2</t>
        </is>
      </c>
      <c r="B26" s="189" t="inlineStr">
        <is>
          <t xml:space="preserve">Расходы по организации и ликвидации работ </t>
        </is>
      </c>
      <c r="C26" s="189" t="n"/>
      <c r="D26" s="189" t="n"/>
      <c r="E26" s="189" t="inlineStr">
        <is>
          <t xml:space="preserve">О.у. п.13 6%
</t>
        </is>
      </c>
      <c r="F26" s="189" t="inlineStr">
        <is>
          <t>6% × 1.00 от п.1.3 и 2.1</t>
        </is>
      </c>
      <c r="G26" s="190" t="n">
        <f>ROUND((G23+G25)*0.06*1,2)</f>
        <v>20310.12</v>
      </c>
      <c r="I26" s="172" t="n"/>
    </row>
    <row r="27" ht="25.5" customHeight="1">
      <c r="A27" s="165" t="inlineStr">
        <is>
          <t>2.3</t>
        </is>
      </c>
      <c r="B27" s="166" t="inlineStr">
        <is>
          <t>Всего Прочие расходы:</t>
        </is>
      </c>
      <c r="C27" s="166" t="n"/>
      <c r="D27" s="166" t="n"/>
      <c r="E27" s="166" t="n"/>
      <c r="F27" s="166" t="inlineStr">
        <is>
          <t>Сумма от п.2.1-2.2</t>
        </is>
      </c>
      <c r="G27" s="188" t="n">
        <f>ROUND((SUM($G$25:$G$26)),2)</f>
        <v>85275.16</v>
      </c>
      <c r="I27" s="172" t="n"/>
    </row>
    <row r="28" ht="12.75" customHeight="1">
      <c r="A28" s="165" t="inlineStr">
        <is>
          <t>3</t>
        </is>
      </c>
      <c r="B28" s="166" t="inlineStr">
        <is>
          <t>Итого по смете:</t>
        </is>
      </c>
      <c r="C28" s="166" t="n"/>
      <c r="D28" s="166" t="n"/>
      <c r="E28" s="166" t="n"/>
      <c r="F28" s="166" t="n"/>
      <c r="G28" s="188" t="n">
        <f>ROUND(($G$23 + $G$27),2)</f>
        <v>358812.16</v>
      </c>
      <c r="I28" s="172" t="n"/>
    </row>
    <row r="29" ht="80.25" customHeight="1">
      <c r="A29" s="165" t="inlineStr">
        <is>
          <t>4</t>
        </is>
      </c>
      <c r="B29" s="189" t="inlineStr">
        <is>
          <t>Районная надбавка от полевых работ. Районный коэффициент к зар. плате 1.2 (Благовещенский район ) и Надбавка при базировании работников в Амурской обл.</t>
        </is>
      </c>
      <c r="C29" s="189" t="n"/>
      <c r="D29" s="189" t="n"/>
      <c r="E29" s="189" t="inlineStr">
        <is>
          <t xml:space="preserve">п.8д О.у. Табл.3, п. 8е
</t>
        </is>
      </c>
      <c r="F29" s="189" t="inlineStr">
        <is>
          <t>Коэф - т 1+(0,1+0,15) от п.3</t>
        </is>
      </c>
      <c r="G29" s="190" t="n">
        <f>ROUND(G28*1.25,2)</f>
        <v>448515.2</v>
      </c>
      <c r="I29" s="191" t="n"/>
      <c r="K29" s="192" t="n"/>
    </row>
    <row r="30" ht="41.25" customHeight="1">
      <c r="A30" s="165" t="inlineStr">
        <is>
          <t>5</t>
        </is>
      </c>
      <c r="B30" s="189" t="inlineStr">
        <is>
          <t>Индекс на I квартал 2026 года на изыскательские работы к уровню цен 01.01.2001</t>
        </is>
      </c>
      <c r="C30" s="189" t="n"/>
      <c r="D30" s="189" t="n"/>
      <c r="E30" s="189" t="inlineStr">
        <is>
          <t>Минстрой России от 26.01.2026 № 3017-ИФ/09, приложение 5.</t>
        </is>
      </c>
      <c r="F30" s="189" t="inlineStr">
        <is>
          <t>Коэффициент 6,97 к итогу п.4</t>
        </is>
      </c>
      <c r="G30" s="190" t="n">
        <f>ROUND(G29*6.97,2)</f>
        <v>3126150.94</v>
      </c>
      <c r="I30" s="172" t="n"/>
    </row>
    <row r="31" ht="12.75" customHeight="1">
      <c r="A31" s="165" t="inlineStr">
        <is>
          <t>6</t>
        </is>
      </c>
      <c r="B31" s="166" t="inlineStr">
        <is>
          <t>Всего по смете:</t>
        </is>
      </c>
      <c r="C31" s="166" t="n"/>
      <c r="D31" s="166" t="n"/>
      <c r="E31" s="166" t="n"/>
      <c r="F31" s="166" t="inlineStr">
        <is>
          <t>Сумма от п.5</t>
        </is>
      </c>
      <c r="G31" s="188" t="n">
        <f>ROUND((G30),2)</f>
        <v>3126150.94</v>
      </c>
    </row>
    <row r="32" ht="43.5" customHeight="1">
      <c r="A32" s="165" t="inlineStr">
        <is>
          <t>7</t>
        </is>
      </c>
      <c r="B32" s="166" t="inlineStr">
        <is>
          <t>Всего по смете в 2000 г.:</t>
        </is>
      </c>
      <c r="C32" s="166" t="n"/>
      <c r="D32" s="166" t="n"/>
      <c r="E32" s="166" t="inlineStr">
        <is>
          <t>Письма Госстроя России от 04.01.2001 № АШ- 9/10, и от 07.10.1999 № АШ-3412/10</t>
        </is>
      </c>
      <c r="F32" s="166" t="n">
        <v>1.266</v>
      </c>
      <c r="G32" s="188" t="n">
        <f>ROUND(G29/F32,2)</f>
        <v>354277.41</v>
      </c>
      <c r="H32" s="191" t="n"/>
    </row>
    <row r="33" ht="26.25" customHeight="1">
      <c r="A33" s="193" t="n"/>
      <c r="B33" s="122" t="n"/>
      <c r="C33" s="122" t="n"/>
      <c r="D33" s="122" t="n"/>
      <c r="E33" s="122" t="n"/>
      <c r="F33" s="122" t="n"/>
      <c r="G33" s="194" t="n"/>
      <c r="H33" s="191" t="n"/>
    </row>
    <row r="34" ht="12" customHeight="1">
      <c r="A34" s="195" t="inlineStr">
        <is>
          <t>Составил:                                                                                                        Григорова И. А.</t>
        </is>
      </c>
    </row>
    <row r="35" ht="12" customHeight="1">
      <c r="A35" s="195" t="n"/>
      <c r="B35" s="195" t="n"/>
      <c r="C35" s="195" t="n"/>
      <c r="D35" s="195" t="n"/>
      <c r="E35" s="195" t="n"/>
      <c r="F35" s="195" t="n"/>
      <c r="G35" s="195" t="n"/>
      <c r="I35" s="196" t="n"/>
    </row>
    <row r="36" ht="12" customHeight="1">
      <c r="A36" s="195" t="n"/>
      <c r="B36" s="195" t="n"/>
      <c r="C36" s="195" t="n"/>
      <c r="D36" s="195" t="n"/>
      <c r="E36" s="195" t="n"/>
      <c r="F36" s="195" t="n"/>
      <c r="G36" s="195" t="n"/>
    </row>
    <row r="37" ht="12" customHeight="1">
      <c r="A37" s="195" t="inlineStr">
        <is>
          <t>Проверил:                                                                                                      Черкасов А. В.</t>
        </is>
      </c>
    </row>
    <row r="38" ht="12.75" customHeight="1">
      <c r="A38" s="197" t="n"/>
      <c r="I38" s="198" t="n"/>
    </row>
    <row r="40" ht="75" customHeight="1">
      <c r="A40" s="199" t="n"/>
    </row>
  </sheetData>
  <mergeCells count="16">
    <mergeCell ref="A10:C10"/>
    <mergeCell ref="A13:G13"/>
    <mergeCell ref="D10:G11"/>
    <mergeCell ref="A40:G40"/>
    <mergeCell ref="B2:F2"/>
    <mergeCell ref="D6:G6"/>
    <mergeCell ref="A8:C8"/>
    <mergeCell ref="A6:C6"/>
    <mergeCell ref="D8:G9"/>
    <mergeCell ref="A12:G12"/>
    <mergeCell ref="A34:G34"/>
    <mergeCell ref="A38:G38"/>
    <mergeCell ref="D4:G4"/>
    <mergeCell ref="B1:F1"/>
    <mergeCell ref="A4:C4"/>
    <mergeCell ref="A37:G37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24.xml><?xml version="1.0" encoding="utf-8"?>
<worksheet xmlns="http://schemas.openxmlformats.org/spreadsheetml/2006/main">
  <sheetPr filterMode="0">
    <outlinePr summaryBelow="1" summaryRight="1"/>
    <pageSetUpPr fitToPage="1"/>
  </sheetPr>
  <dimension ref="A1:Q27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8.140000000000001" customWidth="1" min="1" max="1"/>
    <col width="9.140000000000001" customWidth="1" min="2" max="2"/>
    <col width="9.289999999999999" customWidth="1" min="3" max="4"/>
    <col width="8.289999999999999" customWidth="1" min="5" max="5"/>
    <col width="10.43" customWidth="1" min="6" max="6"/>
    <col width="9.140000000000001" customWidth="1" min="7" max="7"/>
    <col width="3.72" customWidth="1" min="8" max="8"/>
    <col width="8.289999999999999" customWidth="1" min="9" max="9"/>
    <col width="9.140000000000001" customWidth="1" min="10" max="10"/>
    <col width="11.28" customWidth="1" min="11" max="11"/>
    <col width="9.140000000000001" customWidth="1" min="12" max="256"/>
    <col width="9.289999999999999" customWidth="1" min="257" max="257"/>
    <col width="9.140000000000001" customWidth="1" min="258" max="258"/>
    <col width="9.289999999999999" customWidth="1" min="259" max="261"/>
    <col width="7.86" customWidth="1" min="262" max="262"/>
    <col width="9.140000000000001" customWidth="1" min="263" max="263"/>
    <col width="3.72" customWidth="1" min="264" max="264"/>
    <col width="9.710000000000001" customWidth="1" min="265" max="265"/>
    <col width="9.140000000000001" customWidth="1" min="266" max="266"/>
    <col width="9.43" customWidth="1" min="267" max="267"/>
    <col width="9.140000000000001" customWidth="1" min="268" max="512"/>
    <col width="9.289999999999999" customWidth="1" min="513" max="513"/>
    <col width="9.140000000000001" customWidth="1" min="514" max="514"/>
    <col width="9.289999999999999" customWidth="1" min="515" max="517"/>
    <col width="7.86" customWidth="1" min="518" max="518"/>
    <col width="9.140000000000001" customWidth="1" min="519" max="519"/>
    <col width="3.72" customWidth="1" min="520" max="520"/>
    <col width="9.710000000000001" customWidth="1" min="521" max="521"/>
    <col width="9.140000000000001" customWidth="1" min="522" max="522"/>
    <col width="9.43" customWidth="1" min="523" max="523"/>
    <col width="9.140000000000001" customWidth="1" min="524" max="768"/>
    <col width="9.289999999999999" customWidth="1" min="769" max="769"/>
    <col width="9.140000000000001" customWidth="1" min="770" max="770"/>
    <col width="9.289999999999999" customWidth="1" min="771" max="773"/>
    <col width="7.86" customWidth="1" min="774" max="774"/>
    <col width="9.140000000000001" customWidth="1" min="775" max="775"/>
    <col width="3.72" customWidth="1" min="776" max="776"/>
    <col width="9.710000000000001" customWidth="1" min="777" max="777"/>
    <col width="9.140000000000001" customWidth="1" min="778" max="778"/>
    <col width="9.43" customWidth="1" min="779" max="779"/>
    <col width="9.140000000000001" customWidth="1" min="780" max="1024"/>
    <col width="9.289999999999999" customWidth="1" min="1025" max="1025"/>
    <col width="9.140000000000001" customWidth="1" min="1026" max="1026"/>
    <col width="9.289999999999999" customWidth="1" min="1027" max="1029"/>
    <col width="7.86" customWidth="1" min="1030" max="1030"/>
    <col width="9.140000000000001" customWidth="1" min="1031" max="1031"/>
    <col width="3.72" customWidth="1" min="1032" max="1032"/>
    <col width="9.710000000000001" customWidth="1" min="1033" max="1033"/>
    <col width="9.140000000000001" customWidth="1" min="1034" max="1034"/>
    <col width="9.43" customWidth="1" min="1035" max="1035"/>
    <col width="9.140000000000001" customWidth="1" min="1036" max="1280"/>
    <col width="9.289999999999999" customWidth="1" min="1281" max="1281"/>
    <col width="9.140000000000001" customWidth="1" min="1282" max="1282"/>
    <col width="9.289999999999999" customWidth="1" min="1283" max="1285"/>
    <col width="7.86" customWidth="1" min="1286" max="1286"/>
    <col width="9.140000000000001" customWidth="1" min="1287" max="1287"/>
    <col width="3.72" customWidth="1" min="1288" max="1288"/>
    <col width="9.710000000000001" customWidth="1" min="1289" max="1289"/>
    <col width="9.140000000000001" customWidth="1" min="1290" max="1290"/>
    <col width="9.43" customWidth="1" min="1291" max="1291"/>
    <col width="9.140000000000001" customWidth="1" min="1292" max="1536"/>
    <col width="9.289999999999999" customWidth="1" min="1537" max="1537"/>
    <col width="9.140000000000001" customWidth="1" min="1538" max="1538"/>
    <col width="9.289999999999999" customWidth="1" min="1539" max="1541"/>
    <col width="7.86" customWidth="1" min="1542" max="1542"/>
    <col width="9.140000000000001" customWidth="1" min="1543" max="1543"/>
    <col width="3.72" customWidth="1" min="1544" max="1544"/>
    <col width="9.710000000000001" customWidth="1" min="1545" max="1545"/>
    <col width="9.140000000000001" customWidth="1" min="1546" max="1546"/>
    <col width="9.43" customWidth="1" min="1547" max="1547"/>
    <col width="9.140000000000001" customWidth="1" min="1548" max="1792"/>
    <col width="9.289999999999999" customWidth="1" min="1793" max="1793"/>
    <col width="9.140000000000001" customWidth="1" min="1794" max="1794"/>
    <col width="9.289999999999999" customWidth="1" min="1795" max="1797"/>
    <col width="7.86" customWidth="1" min="1798" max="1798"/>
    <col width="9.140000000000001" customWidth="1" min="1799" max="1799"/>
    <col width="3.72" customWidth="1" min="1800" max="1800"/>
    <col width="9.710000000000001" customWidth="1" min="1801" max="1801"/>
    <col width="9.140000000000001" customWidth="1" min="1802" max="1802"/>
    <col width="9.43" customWidth="1" min="1803" max="1803"/>
    <col width="9.140000000000001" customWidth="1" min="1804" max="2048"/>
    <col width="9.289999999999999" customWidth="1" min="2049" max="2049"/>
    <col width="9.140000000000001" customWidth="1" min="2050" max="2050"/>
    <col width="9.289999999999999" customWidth="1" min="2051" max="2053"/>
    <col width="7.86" customWidth="1" min="2054" max="2054"/>
    <col width="9.140000000000001" customWidth="1" min="2055" max="2055"/>
    <col width="3.72" customWidth="1" min="2056" max="2056"/>
    <col width="9.710000000000001" customWidth="1" min="2057" max="2057"/>
    <col width="9.140000000000001" customWidth="1" min="2058" max="2058"/>
    <col width="9.43" customWidth="1" min="2059" max="2059"/>
    <col width="9.140000000000001" customWidth="1" min="2060" max="2304"/>
    <col width="9.289999999999999" customWidth="1" min="2305" max="2305"/>
    <col width="9.140000000000001" customWidth="1" min="2306" max="2306"/>
    <col width="9.289999999999999" customWidth="1" min="2307" max="2309"/>
    <col width="7.86" customWidth="1" min="2310" max="2310"/>
    <col width="9.140000000000001" customWidth="1" min="2311" max="2311"/>
    <col width="3.72" customWidth="1" min="2312" max="2312"/>
    <col width="9.710000000000001" customWidth="1" min="2313" max="2313"/>
    <col width="9.140000000000001" customWidth="1" min="2314" max="2314"/>
    <col width="9.43" customWidth="1" min="2315" max="2315"/>
    <col width="9.140000000000001" customWidth="1" min="2316" max="2560"/>
    <col width="9.289999999999999" customWidth="1" min="2561" max="2561"/>
    <col width="9.140000000000001" customWidth="1" min="2562" max="2562"/>
    <col width="9.289999999999999" customWidth="1" min="2563" max="2565"/>
    <col width="7.86" customWidth="1" min="2566" max="2566"/>
    <col width="9.140000000000001" customWidth="1" min="2567" max="2567"/>
    <col width="3.72" customWidth="1" min="2568" max="2568"/>
    <col width="9.710000000000001" customWidth="1" min="2569" max="2569"/>
    <col width="9.140000000000001" customWidth="1" min="2570" max="2570"/>
    <col width="9.43" customWidth="1" min="2571" max="2571"/>
    <col width="9.140000000000001" customWidth="1" min="2572" max="2816"/>
    <col width="9.289999999999999" customWidth="1" min="2817" max="2817"/>
    <col width="9.140000000000001" customWidth="1" min="2818" max="2818"/>
    <col width="9.289999999999999" customWidth="1" min="2819" max="2821"/>
    <col width="7.86" customWidth="1" min="2822" max="2822"/>
    <col width="9.140000000000001" customWidth="1" min="2823" max="2823"/>
    <col width="3.72" customWidth="1" min="2824" max="2824"/>
    <col width="9.710000000000001" customWidth="1" min="2825" max="2825"/>
    <col width="9.140000000000001" customWidth="1" min="2826" max="2826"/>
    <col width="9.43" customWidth="1" min="2827" max="2827"/>
    <col width="9.140000000000001" customWidth="1" min="2828" max="3072"/>
    <col width="9.289999999999999" customWidth="1" min="3073" max="3073"/>
    <col width="9.140000000000001" customWidth="1" min="3074" max="3074"/>
    <col width="9.289999999999999" customWidth="1" min="3075" max="3077"/>
    <col width="7.86" customWidth="1" min="3078" max="3078"/>
    <col width="9.140000000000001" customWidth="1" min="3079" max="3079"/>
    <col width="3.72" customWidth="1" min="3080" max="3080"/>
    <col width="9.710000000000001" customWidth="1" min="3081" max="3081"/>
    <col width="9.140000000000001" customWidth="1" min="3082" max="3082"/>
    <col width="9.43" customWidth="1" min="3083" max="3083"/>
    <col width="9.140000000000001" customWidth="1" min="3084" max="3328"/>
    <col width="9.289999999999999" customWidth="1" min="3329" max="3329"/>
    <col width="9.140000000000001" customWidth="1" min="3330" max="3330"/>
    <col width="9.289999999999999" customWidth="1" min="3331" max="3333"/>
    <col width="7.86" customWidth="1" min="3334" max="3334"/>
    <col width="9.140000000000001" customWidth="1" min="3335" max="3335"/>
    <col width="3.72" customWidth="1" min="3336" max="3336"/>
    <col width="9.710000000000001" customWidth="1" min="3337" max="3337"/>
    <col width="9.140000000000001" customWidth="1" min="3338" max="3338"/>
    <col width="9.43" customWidth="1" min="3339" max="3339"/>
    <col width="9.140000000000001" customWidth="1" min="3340" max="3584"/>
    <col width="9.289999999999999" customWidth="1" min="3585" max="3585"/>
    <col width="9.140000000000001" customWidth="1" min="3586" max="3586"/>
    <col width="9.289999999999999" customWidth="1" min="3587" max="3589"/>
    <col width="7.86" customWidth="1" min="3590" max="3590"/>
    <col width="9.140000000000001" customWidth="1" min="3591" max="3591"/>
    <col width="3.72" customWidth="1" min="3592" max="3592"/>
    <col width="9.710000000000001" customWidth="1" min="3593" max="3593"/>
    <col width="9.140000000000001" customWidth="1" min="3594" max="3594"/>
    <col width="9.43" customWidth="1" min="3595" max="3595"/>
    <col width="9.140000000000001" customWidth="1" min="3596" max="3840"/>
    <col width="9.289999999999999" customWidth="1" min="3841" max="3841"/>
    <col width="9.140000000000001" customWidth="1" min="3842" max="3842"/>
    <col width="9.289999999999999" customWidth="1" min="3843" max="3845"/>
    <col width="7.86" customWidth="1" min="3846" max="3846"/>
    <col width="9.140000000000001" customWidth="1" min="3847" max="3847"/>
    <col width="3.72" customWidth="1" min="3848" max="3848"/>
    <col width="9.710000000000001" customWidth="1" min="3849" max="3849"/>
    <col width="9.140000000000001" customWidth="1" min="3850" max="3850"/>
    <col width="9.43" customWidth="1" min="3851" max="3851"/>
    <col width="9.140000000000001" customWidth="1" min="3852" max="4096"/>
    <col width="9.289999999999999" customWidth="1" min="4097" max="4097"/>
    <col width="9.140000000000001" customWidth="1" min="4098" max="4098"/>
    <col width="9.289999999999999" customWidth="1" min="4099" max="4101"/>
    <col width="7.86" customWidth="1" min="4102" max="4102"/>
    <col width="9.140000000000001" customWidth="1" min="4103" max="4103"/>
    <col width="3.72" customWidth="1" min="4104" max="4104"/>
    <col width="9.710000000000001" customWidth="1" min="4105" max="4105"/>
    <col width="9.140000000000001" customWidth="1" min="4106" max="4106"/>
    <col width="9.43" customWidth="1" min="4107" max="4107"/>
    <col width="9.140000000000001" customWidth="1" min="4108" max="4352"/>
    <col width="9.289999999999999" customWidth="1" min="4353" max="4353"/>
    <col width="9.140000000000001" customWidth="1" min="4354" max="4354"/>
    <col width="9.289999999999999" customWidth="1" min="4355" max="4357"/>
    <col width="7.86" customWidth="1" min="4358" max="4358"/>
    <col width="9.140000000000001" customWidth="1" min="4359" max="4359"/>
    <col width="3.72" customWidth="1" min="4360" max="4360"/>
    <col width="9.710000000000001" customWidth="1" min="4361" max="4361"/>
    <col width="9.140000000000001" customWidth="1" min="4362" max="4362"/>
    <col width="9.43" customWidth="1" min="4363" max="4363"/>
    <col width="9.140000000000001" customWidth="1" min="4364" max="4608"/>
    <col width="9.289999999999999" customWidth="1" min="4609" max="4609"/>
    <col width="9.140000000000001" customWidth="1" min="4610" max="4610"/>
    <col width="9.289999999999999" customWidth="1" min="4611" max="4613"/>
    <col width="7.86" customWidth="1" min="4614" max="4614"/>
    <col width="9.140000000000001" customWidth="1" min="4615" max="4615"/>
    <col width="3.72" customWidth="1" min="4616" max="4616"/>
    <col width="9.710000000000001" customWidth="1" min="4617" max="4617"/>
    <col width="9.140000000000001" customWidth="1" min="4618" max="4618"/>
    <col width="9.43" customWidth="1" min="4619" max="4619"/>
    <col width="9.140000000000001" customWidth="1" min="4620" max="4864"/>
    <col width="9.289999999999999" customWidth="1" min="4865" max="4865"/>
    <col width="9.140000000000001" customWidth="1" min="4866" max="4866"/>
    <col width="9.289999999999999" customWidth="1" min="4867" max="4869"/>
    <col width="7.86" customWidth="1" min="4870" max="4870"/>
    <col width="9.140000000000001" customWidth="1" min="4871" max="4871"/>
    <col width="3.72" customWidth="1" min="4872" max="4872"/>
    <col width="9.710000000000001" customWidth="1" min="4873" max="4873"/>
    <col width="9.140000000000001" customWidth="1" min="4874" max="4874"/>
    <col width="9.43" customWidth="1" min="4875" max="4875"/>
    <col width="9.140000000000001" customWidth="1" min="4876" max="5120"/>
    <col width="9.289999999999999" customWidth="1" min="5121" max="5121"/>
    <col width="9.140000000000001" customWidth="1" min="5122" max="5122"/>
    <col width="9.289999999999999" customWidth="1" min="5123" max="5125"/>
    <col width="7.86" customWidth="1" min="5126" max="5126"/>
    <col width="9.140000000000001" customWidth="1" min="5127" max="5127"/>
    <col width="3.72" customWidth="1" min="5128" max="5128"/>
    <col width="9.710000000000001" customWidth="1" min="5129" max="5129"/>
    <col width="9.140000000000001" customWidth="1" min="5130" max="5130"/>
    <col width="9.43" customWidth="1" min="5131" max="5131"/>
    <col width="9.140000000000001" customWidth="1" min="5132" max="5376"/>
    <col width="9.289999999999999" customWidth="1" min="5377" max="5377"/>
    <col width="9.140000000000001" customWidth="1" min="5378" max="5378"/>
    <col width="9.289999999999999" customWidth="1" min="5379" max="5381"/>
    <col width="7.86" customWidth="1" min="5382" max="5382"/>
    <col width="9.140000000000001" customWidth="1" min="5383" max="5383"/>
    <col width="3.72" customWidth="1" min="5384" max="5384"/>
    <col width="9.710000000000001" customWidth="1" min="5385" max="5385"/>
    <col width="9.140000000000001" customWidth="1" min="5386" max="5386"/>
    <col width="9.43" customWidth="1" min="5387" max="5387"/>
    <col width="9.140000000000001" customWidth="1" min="5388" max="5632"/>
    <col width="9.289999999999999" customWidth="1" min="5633" max="5633"/>
    <col width="9.140000000000001" customWidth="1" min="5634" max="5634"/>
    <col width="9.289999999999999" customWidth="1" min="5635" max="5637"/>
    <col width="7.86" customWidth="1" min="5638" max="5638"/>
    <col width="9.140000000000001" customWidth="1" min="5639" max="5639"/>
    <col width="3.72" customWidth="1" min="5640" max="5640"/>
    <col width="9.710000000000001" customWidth="1" min="5641" max="5641"/>
    <col width="9.140000000000001" customWidth="1" min="5642" max="5642"/>
    <col width="9.43" customWidth="1" min="5643" max="5643"/>
    <col width="9.140000000000001" customWidth="1" min="5644" max="5888"/>
    <col width="9.289999999999999" customWidth="1" min="5889" max="5889"/>
    <col width="9.140000000000001" customWidth="1" min="5890" max="5890"/>
    <col width="9.289999999999999" customWidth="1" min="5891" max="5893"/>
    <col width="7.86" customWidth="1" min="5894" max="5894"/>
    <col width="9.140000000000001" customWidth="1" min="5895" max="5895"/>
    <col width="3.72" customWidth="1" min="5896" max="5896"/>
    <col width="9.710000000000001" customWidth="1" min="5897" max="5897"/>
    <col width="9.140000000000001" customWidth="1" min="5898" max="5898"/>
    <col width="9.43" customWidth="1" min="5899" max="5899"/>
    <col width="9.140000000000001" customWidth="1" min="5900" max="6144"/>
    <col width="9.289999999999999" customWidth="1" min="6145" max="6145"/>
    <col width="9.140000000000001" customWidth="1" min="6146" max="6146"/>
    <col width="9.289999999999999" customWidth="1" min="6147" max="6149"/>
    <col width="7.86" customWidth="1" min="6150" max="6150"/>
    <col width="9.140000000000001" customWidth="1" min="6151" max="6151"/>
    <col width="3.72" customWidth="1" min="6152" max="6152"/>
    <col width="9.710000000000001" customWidth="1" min="6153" max="6153"/>
    <col width="9.140000000000001" customWidth="1" min="6154" max="6154"/>
    <col width="9.43" customWidth="1" min="6155" max="6155"/>
    <col width="9.140000000000001" customWidth="1" min="6156" max="6400"/>
    <col width="9.289999999999999" customWidth="1" min="6401" max="6401"/>
    <col width="9.140000000000001" customWidth="1" min="6402" max="6402"/>
    <col width="9.289999999999999" customWidth="1" min="6403" max="6405"/>
    <col width="7.86" customWidth="1" min="6406" max="6406"/>
    <col width="9.140000000000001" customWidth="1" min="6407" max="6407"/>
    <col width="3.72" customWidth="1" min="6408" max="6408"/>
    <col width="9.710000000000001" customWidth="1" min="6409" max="6409"/>
    <col width="9.140000000000001" customWidth="1" min="6410" max="6410"/>
    <col width="9.43" customWidth="1" min="6411" max="6411"/>
    <col width="9.140000000000001" customWidth="1" min="6412" max="6656"/>
    <col width="9.289999999999999" customWidth="1" min="6657" max="6657"/>
    <col width="9.140000000000001" customWidth="1" min="6658" max="6658"/>
    <col width="9.289999999999999" customWidth="1" min="6659" max="6661"/>
    <col width="7.86" customWidth="1" min="6662" max="6662"/>
    <col width="9.140000000000001" customWidth="1" min="6663" max="6663"/>
    <col width="3.72" customWidth="1" min="6664" max="6664"/>
    <col width="9.710000000000001" customWidth="1" min="6665" max="6665"/>
    <col width="9.140000000000001" customWidth="1" min="6666" max="6666"/>
    <col width="9.43" customWidth="1" min="6667" max="6667"/>
    <col width="9.140000000000001" customWidth="1" min="6668" max="6912"/>
    <col width="9.289999999999999" customWidth="1" min="6913" max="6913"/>
    <col width="9.140000000000001" customWidth="1" min="6914" max="6914"/>
    <col width="9.289999999999999" customWidth="1" min="6915" max="6917"/>
    <col width="7.86" customWidth="1" min="6918" max="6918"/>
    <col width="9.140000000000001" customWidth="1" min="6919" max="6919"/>
    <col width="3.72" customWidth="1" min="6920" max="6920"/>
    <col width="9.710000000000001" customWidth="1" min="6921" max="6921"/>
    <col width="9.140000000000001" customWidth="1" min="6922" max="6922"/>
    <col width="9.43" customWidth="1" min="6923" max="6923"/>
    <col width="9.140000000000001" customWidth="1" min="6924" max="7168"/>
    <col width="9.289999999999999" customWidth="1" min="7169" max="7169"/>
    <col width="9.140000000000001" customWidth="1" min="7170" max="7170"/>
    <col width="9.289999999999999" customWidth="1" min="7171" max="7173"/>
    <col width="7.86" customWidth="1" min="7174" max="7174"/>
    <col width="9.140000000000001" customWidth="1" min="7175" max="7175"/>
    <col width="3.72" customWidth="1" min="7176" max="7176"/>
    <col width="9.710000000000001" customWidth="1" min="7177" max="7177"/>
    <col width="9.140000000000001" customWidth="1" min="7178" max="7178"/>
    <col width="9.43" customWidth="1" min="7179" max="7179"/>
    <col width="9.140000000000001" customWidth="1" min="7180" max="7424"/>
    <col width="9.289999999999999" customWidth="1" min="7425" max="7425"/>
    <col width="9.140000000000001" customWidth="1" min="7426" max="7426"/>
    <col width="9.289999999999999" customWidth="1" min="7427" max="7429"/>
    <col width="7.86" customWidth="1" min="7430" max="7430"/>
    <col width="9.140000000000001" customWidth="1" min="7431" max="7431"/>
    <col width="3.72" customWidth="1" min="7432" max="7432"/>
    <col width="9.710000000000001" customWidth="1" min="7433" max="7433"/>
    <col width="9.140000000000001" customWidth="1" min="7434" max="7434"/>
    <col width="9.43" customWidth="1" min="7435" max="7435"/>
    <col width="9.140000000000001" customWidth="1" min="7436" max="7680"/>
    <col width="9.289999999999999" customWidth="1" min="7681" max="7681"/>
    <col width="9.140000000000001" customWidth="1" min="7682" max="7682"/>
    <col width="9.289999999999999" customWidth="1" min="7683" max="7685"/>
    <col width="7.86" customWidth="1" min="7686" max="7686"/>
    <col width="9.140000000000001" customWidth="1" min="7687" max="7687"/>
    <col width="3.72" customWidth="1" min="7688" max="7688"/>
    <col width="9.710000000000001" customWidth="1" min="7689" max="7689"/>
    <col width="9.140000000000001" customWidth="1" min="7690" max="7690"/>
    <col width="9.43" customWidth="1" min="7691" max="7691"/>
    <col width="9.140000000000001" customWidth="1" min="7692" max="7936"/>
    <col width="9.289999999999999" customWidth="1" min="7937" max="7937"/>
    <col width="9.140000000000001" customWidth="1" min="7938" max="7938"/>
    <col width="9.289999999999999" customWidth="1" min="7939" max="7941"/>
    <col width="7.86" customWidth="1" min="7942" max="7942"/>
    <col width="9.140000000000001" customWidth="1" min="7943" max="7943"/>
    <col width="3.72" customWidth="1" min="7944" max="7944"/>
    <col width="9.710000000000001" customWidth="1" min="7945" max="7945"/>
    <col width="9.140000000000001" customWidth="1" min="7946" max="7946"/>
    <col width="9.43" customWidth="1" min="7947" max="7947"/>
    <col width="9.140000000000001" customWidth="1" min="7948" max="8192"/>
    <col width="9.289999999999999" customWidth="1" min="8193" max="8193"/>
    <col width="9.140000000000001" customWidth="1" min="8194" max="8194"/>
    <col width="9.289999999999999" customWidth="1" min="8195" max="8197"/>
    <col width="7.86" customWidth="1" min="8198" max="8198"/>
    <col width="9.140000000000001" customWidth="1" min="8199" max="8199"/>
    <col width="3.72" customWidth="1" min="8200" max="8200"/>
    <col width="9.710000000000001" customWidth="1" min="8201" max="8201"/>
    <col width="9.140000000000001" customWidth="1" min="8202" max="8202"/>
    <col width="9.43" customWidth="1" min="8203" max="8203"/>
    <col width="9.140000000000001" customWidth="1" min="8204" max="8448"/>
    <col width="9.289999999999999" customWidth="1" min="8449" max="8449"/>
    <col width="9.140000000000001" customWidth="1" min="8450" max="8450"/>
    <col width="9.289999999999999" customWidth="1" min="8451" max="8453"/>
    <col width="7.86" customWidth="1" min="8454" max="8454"/>
    <col width="9.140000000000001" customWidth="1" min="8455" max="8455"/>
    <col width="3.72" customWidth="1" min="8456" max="8456"/>
    <col width="9.710000000000001" customWidth="1" min="8457" max="8457"/>
    <col width="9.140000000000001" customWidth="1" min="8458" max="8458"/>
    <col width="9.43" customWidth="1" min="8459" max="8459"/>
    <col width="9.140000000000001" customWidth="1" min="8460" max="8704"/>
    <col width="9.289999999999999" customWidth="1" min="8705" max="8705"/>
    <col width="9.140000000000001" customWidth="1" min="8706" max="8706"/>
    <col width="9.289999999999999" customWidth="1" min="8707" max="8709"/>
    <col width="7.86" customWidth="1" min="8710" max="8710"/>
    <col width="9.140000000000001" customWidth="1" min="8711" max="8711"/>
    <col width="3.72" customWidth="1" min="8712" max="8712"/>
    <col width="9.710000000000001" customWidth="1" min="8713" max="8713"/>
    <col width="9.140000000000001" customWidth="1" min="8714" max="8714"/>
    <col width="9.43" customWidth="1" min="8715" max="8715"/>
    <col width="9.140000000000001" customWidth="1" min="8716" max="8960"/>
    <col width="9.289999999999999" customWidth="1" min="8961" max="8961"/>
    <col width="9.140000000000001" customWidth="1" min="8962" max="8962"/>
    <col width="9.289999999999999" customWidth="1" min="8963" max="8965"/>
    <col width="7.86" customWidth="1" min="8966" max="8966"/>
    <col width="9.140000000000001" customWidth="1" min="8967" max="8967"/>
    <col width="3.72" customWidth="1" min="8968" max="8968"/>
    <col width="9.710000000000001" customWidth="1" min="8969" max="8969"/>
    <col width="9.140000000000001" customWidth="1" min="8970" max="8970"/>
    <col width="9.43" customWidth="1" min="8971" max="8971"/>
    <col width="9.140000000000001" customWidth="1" min="8972" max="9216"/>
    <col width="9.289999999999999" customWidth="1" min="9217" max="9217"/>
    <col width="9.140000000000001" customWidth="1" min="9218" max="9218"/>
    <col width="9.289999999999999" customWidth="1" min="9219" max="9221"/>
    <col width="7.86" customWidth="1" min="9222" max="9222"/>
    <col width="9.140000000000001" customWidth="1" min="9223" max="9223"/>
    <col width="3.72" customWidth="1" min="9224" max="9224"/>
    <col width="9.710000000000001" customWidth="1" min="9225" max="9225"/>
    <col width="9.140000000000001" customWidth="1" min="9226" max="9226"/>
    <col width="9.43" customWidth="1" min="9227" max="9227"/>
    <col width="9.140000000000001" customWidth="1" min="9228" max="9472"/>
    <col width="9.289999999999999" customWidth="1" min="9473" max="9473"/>
    <col width="9.140000000000001" customWidth="1" min="9474" max="9474"/>
    <col width="9.289999999999999" customWidth="1" min="9475" max="9477"/>
    <col width="7.86" customWidth="1" min="9478" max="9478"/>
    <col width="9.140000000000001" customWidth="1" min="9479" max="9479"/>
    <col width="3.72" customWidth="1" min="9480" max="9480"/>
    <col width="9.710000000000001" customWidth="1" min="9481" max="9481"/>
    <col width="9.140000000000001" customWidth="1" min="9482" max="9482"/>
    <col width="9.43" customWidth="1" min="9483" max="9483"/>
    <col width="9.140000000000001" customWidth="1" min="9484" max="9728"/>
    <col width="9.289999999999999" customWidth="1" min="9729" max="9729"/>
    <col width="9.140000000000001" customWidth="1" min="9730" max="9730"/>
    <col width="9.289999999999999" customWidth="1" min="9731" max="9733"/>
    <col width="7.86" customWidth="1" min="9734" max="9734"/>
    <col width="9.140000000000001" customWidth="1" min="9735" max="9735"/>
    <col width="3.72" customWidth="1" min="9736" max="9736"/>
    <col width="9.710000000000001" customWidth="1" min="9737" max="9737"/>
    <col width="9.140000000000001" customWidth="1" min="9738" max="9738"/>
    <col width="9.43" customWidth="1" min="9739" max="9739"/>
    <col width="9.140000000000001" customWidth="1" min="9740" max="9984"/>
    <col width="9.289999999999999" customWidth="1" min="9985" max="9985"/>
    <col width="9.140000000000001" customWidth="1" min="9986" max="9986"/>
    <col width="9.289999999999999" customWidth="1" min="9987" max="9989"/>
    <col width="7.86" customWidth="1" min="9990" max="9990"/>
    <col width="9.140000000000001" customWidth="1" min="9991" max="9991"/>
    <col width="3.72" customWidth="1" min="9992" max="9992"/>
    <col width="9.710000000000001" customWidth="1" min="9993" max="9993"/>
    <col width="9.140000000000001" customWidth="1" min="9994" max="9994"/>
    <col width="9.43" customWidth="1" min="9995" max="9995"/>
    <col width="9.140000000000001" customWidth="1" min="9996" max="10240"/>
    <col width="9.289999999999999" customWidth="1" min="10241" max="10241"/>
    <col width="9.140000000000001" customWidth="1" min="10242" max="10242"/>
    <col width="9.289999999999999" customWidth="1" min="10243" max="10245"/>
    <col width="7.86" customWidth="1" min="10246" max="10246"/>
    <col width="9.140000000000001" customWidth="1" min="10247" max="10247"/>
    <col width="3.72" customWidth="1" min="10248" max="10248"/>
    <col width="9.710000000000001" customWidth="1" min="10249" max="10249"/>
    <col width="9.140000000000001" customWidth="1" min="10250" max="10250"/>
    <col width="9.43" customWidth="1" min="10251" max="10251"/>
    <col width="9.140000000000001" customWidth="1" min="10252" max="10496"/>
    <col width="9.289999999999999" customWidth="1" min="10497" max="10497"/>
    <col width="9.140000000000001" customWidth="1" min="10498" max="10498"/>
    <col width="9.289999999999999" customWidth="1" min="10499" max="10501"/>
    <col width="7.86" customWidth="1" min="10502" max="10502"/>
    <col width="9.140000000000001" customWidth="1" min="10503" max="10503"/>
    <col width="3.72" customWidth="1" min="10504" max="10504"/>
    <col width="9.710000000000001" customWidth="1" min="10505" max="10505"/>
    <col width="9.140000000000001" customWidth="1" min="10506" max="10506"/>
    <col width="9.43" customWidth="1" min="10507" max="10507"/>
    <col width="9.140000000000001" customWidth="1" min="10508" max="10752"/>
    <col width="9.289999999999999" customWidth="1" min="10753" max="10753"/>
    <col width="9.140000000000001" customWidth="1" min="10754" max="10754"/>
    <col width="9.289999999999999" customWidth="1" min="10755" max="10757"/>
    <col width="7.86" customWidth="1" min="10758" max="10758"/>
    <col width="9.140000000000001" customWidth="1" min="10759" max="10759"/>
    <col width="3.72" customWidth="1" min="10760" max="10760"/>
    <col width="9.710000000000001" customWidth="1" min="10761" max="10761"/>
    <col width="9.140000000000001" customWidth="1" min="10762" max="10762"/>
    <col width="9.43" customWidth="1" min="10763" max="10763"/>
    <col width="9.140000000000001" customWidth="1" min="10764" max="11008"/>
    <col width="9.289999999999999" customWidth="1" min="11009" max="11009"/>
    <col width="9.140000000000001" customWidth="1" min="11010" max="11010"/>
    <col width="9.289999999999999" customWidth="1" min="11011" max="11013"/>
    <col width="7.86" customWidth="1" min="11014" max="11014"/>
    <col width="9.140000000000001" customWidth="1" min="11015" max="11015"/>
    <col width="3.72" customWidth="1" min="11016" max="11016"/>
    <col width="9.710000000000001" customWidth="1" min="11017" max="11017"/>
    <col width="9.140000000000001" customWidth="1" min="11018" max="11018"/>
    <col width="9.43" customWidth="1" min="11019" max="11019"/>
    <col width="9.140000000000001" customWidth="1" min="11020" max="11264"/>
    <col width="9.289999999999999" customWidth="1" min="11265" max="11265"/>
    <col width="9.140000000000001" customWidth="1" min="11266" max="11266"/>
    <col width="9.289999999999999" customWidth="1" min="11267" max="11269"/>
    <col width="7.86" customWidth="1" min="11270" max="11270"/>
    <col width="9.140000000000001" customWidth="1" min="11271" max="11271"/>
    <col width="3.72" customWidth="1" min="11272" max="11272"/>
    <col width="9.710000000000001" customWidth="1" min="11273" max="11273"/>
    <col width="9.140000000000001" customWidth="1" min="11274" max="11274"/>
    <col width="9.43" customWidth="1" min="11275" max="11275"/>
    <col width="9.140000000000001" customWidth="1" min="11276" max="11520"/>
    <col width="9.289999999999999" customWidth="1" min="11521" max="11521"/>
    <col width="9.140000000000001" customWidth="1" min="11522" max="11522"/>
    <col width="9.289999999999999" customWidth="1" min="11523" max="11525"/>
    <col width="7.86" customWidth="1" min="11526" max="11526"/>
    <col width="9.140000000000001" customWidth="1" min="11527" max="11527"/>
    <col width="3.72" customWidth="1" min="11528" max="11528"/>
    <col width="9.710000000000001" customWidth="1" min="11529" max="11529"/>
    <col width="9.140000000000001" customWidth="1" min="11530" max="11530"/>
    <col width="9.43" customWidth="1" min="11531" max="11531"/>
    <col width="9.140000000000001" customWidth="1" min="11532" max="11776"/>
    <col width="9.289999999999999" customWidth="1" min="11777" max="11777"/>
    <col width="9.140000000000001" customWidth="1" min="11778" max="11778"/>
    <col width="9.289999999999999" customWidth="1" min="11779" max="11781"/>
    <col width="7.86" customWidth="1" min="11782" max="11782"/>
    <col width="9.140000000000001" customWidth="1" min="11783" max="11783"/>
    <col width="3.72" customWidth="1" min="11784" max="11784"/>
    <col width="9.710000000000001" customWidth="1" min="11785" max="11785"/>
    <col width="9.140000000000001" customWidth="1" min="11786" max="11786"/>
    <col width="9.43" customWidth="1" min="11787" max="11787"/>
    <col width="9.140000000000001" customWidth="1" min="11788" max="12032"/>
    <col width="9.289999999999999" customWidth="1" min="12033" max="12033"/>
    <col width="9.140000000000001" customWidth="1" min="12034" max="12034"/>
    <col width="9.289999999999999" customWidth="1" min="12035" max="12037"/>
    <col width="7.86" customWidth="1" min="12038" max="12038"/>
    <col width="9.140000000000001" customWidth="1" min="12039" max="12039"/>
    <col width="3.72" customWidth="1" min="12040" max="12040"/>
    <col width="9.710000000000001" customWidth="1" min="12041" max="12041"/>
    <col width="9.140000000000001" customWidth="1" min="12042" max="12042"/>
    <col width="9.43" customWidth="1" min="12043" max="12043"/>
    <col width="9.140000000000001" customWidth="1" min="12044" max="12288"/>
    <col width="9.289999999999999" customWidth="1" min="12289" max="12289"/>
    <col width="9.140000000000001" customWidth="1" min="12290" max="12290"/>
    <col width="9.289999999999999" customWidth="1" min="12291" max="12293"/>
    <col width="7.86" customWidth="1" min="12294" max="12294"/>
    <col width="9.140000000000001" customWidth="1" min="12295" max="12295"/>
    <col width="3.72" customWidth="1" min="12296" max="12296"/>
    <col width="9.710000000000001" customWidth="1" min="12297" max="12297"/>
    <col width="9.140000000000001" customWidth="1" min="12298" max="12298"/>
    <col width="9.43" customWidth="1" min="12299" max="12299"/>
    <col width="9.140000000000001" customWidth="1" min="12300" max="12544"/>
    <col width="9.289999999999999" customWidth="1" min="12545" max="12545"/>
    <col width="9.140000000000001" customWidth="1" min="12546" max="12546"/>
    <col width="9.289999999999999" customWidth="1" min="12547" max="12549"/>
    <col width="7.86" customWidth="1" min="12550" max="12550"/>
    <col width="9.140000000000001" customWidth="1" min="12551" max="12551"/>
    <col width="3.72" customWidth="1" min="12552" max="12552"/>
    <col width="9.710000000000001" customWidth="1" min="12553" max="12553"/>
    <col width="9.140000000000001" customWidth="1" min="12554" max="12554"/>
    <col width="9.43" customWidth="1" min="12555" max="12555"/>
    <col width="9.140000000000001" customWidth="1" min="12556" max="12800"/>
    <col width="9.289999999999999" customWidth="1" min="12801" max="12801"/>
    <col width="9.140000000000001" customWidth="1" min="12802" max="12802"/>
    <col width="9.289999999999999" customWidth="1" min="12803" max="12805"/>
    <col width="7.86" customWidth="1" min="12806" max="12806"/>
    <col width="9.140000000000001" customWidth="1" min="12807" max="12807"/>
    <col width="3.72" customWidth="1" min="12808" max="12808"/>
    <col width="9.710000000000001" customWidth="1" min="12809" max="12809"/>
    <col width="9.140000000000001" customWidth="1" min="12810" max="12810"/>
    <col width="9.43" customWidth="1" min="12811" max="12811"/>
    <col width="9.140000000000001" customWidth="1" min="12812" max="13056"/>
    <col width="9.289999999999999" customWidth="1" min="13057" max="13057"/>
    <col width="9.140000000000001" customWidth="1" min="13058" max="13058"/>
    <col width="9.289999999999999" customWidth="1" min="13059" max="13061"/>
    <col width="7.86" customWidth="1" min="13062" max="13062"/>
    <col width="9.140000000000001" customWidth="1" min="13063" max="13063"/>
    <col width="3.72" customWidth="1" min="13064" max="13064"/>
    <col width="9.710000000000001" customWidth="1" min="13065" max="13065"/>
    <col width="9.140000000000001" customWidth="1" min="13066" max="13066"/>
    <col width="9.43" customWidth="1" min="13067" max="13067"/>
    <col width="9.140000000000001" customWidth="1" min="13068" max="13312"/>
    <col width="9.289999999999999" customWidth="1" min="13313" max="13313"/>
    <col width="9.140000000000001" customWidth="1" min="13314" max="13314"/>
    <col width="9.289999999999999" customWidth="1" min="13315" max="13317"/>
    <col width="7.86" customWidth="1" min="13318" max="13318"/>
    <col width="9.140000000000001" customWidth="1" min="13319" max="13319"/>
    <col width="3.72" customWidth="1" min="13320" max="13320"/>
    <col width="9.710000000000001" customWidth="1" min="13321" max="13321"/>
    <col width="9.140000000000001" customWidth="1" min="13322" max="13322"/>
    <col width="9.43" customWidth="1" min="13323" max="13323"/>
    <col width="9.140000000000001" customWidth="1" min="13324" max="13568"/>
    <col width="9.289999999999999" customWidth="1" min="13569" max="13569"/>
    <col width="9.140000000000001" customWidth="1" min="13570" max="13570"/>
    <col width="9.289999999999999" customWidth="1" min="13571" max="13573"/>
    <col width="7.86" customWidth="1" min="13574" max="13574"/>
    <col width="9.140000000000001" customWidth="1" min="13575" max="13575"/>
    <col width="3.72" customWidth="1" min="13576" max="13576"/>
    <col width="9.710000000000001" customWidth="1" min="13577" max="13577"/>
    <col width="9.140000000000001" customWidth="1" min="13578" max="13578"/>
    <col width="9.43" customWidth="1" min="13579" max="13579"/>
    <col width="9.140000000000001" customWidth="1" min="13580" max="13824"/>
    <col width="9.289999999999999" customWidth="1" min="13825" max="13825"/>
    <col width="9.140000000000001" customWidth="1" min="13826" max="13826"/>
    <col width="9.289999999999999" customWidth="1" min="13827" max="13829"/>
    <col width="7.86" customWidth="1" min="13830" max="13830"/>
    <col width="9.140000000000001" customWidth="1" min="13831" max="13831"/>
    <col width="3.72" customWidth="1" min="13832" max="13832"/>
    <col width="9.710000000000001" customWidth="1" min="13833" max="13833"/>
    <col width="9.140000000000001" customWidth="1" min="13834" max="13834"/>
    <col width="9.43" customWidth="1" min="13835" max="13835"/>
    <col width="9.140000000000001" customWidth="1" min="13836" max="14080"/>
    <col width="9.289999999999999" customWidth="1" min="14081" max="14081"/>
    <col width="9.140000000000001" customWidth="1" min="14082" max="14082"/>
    <col width="9.289999999999999" customWidth="1" min="14083" max="14085"/>
    <col width="7.86" customWidth="1" min="14086" max="14086"/>
    <col width="9.140000000000001" customWidth="1" min="14087" max="14087"/>
    <col width="3.72" customWidth="1" min="14088" max="14088"/>
    <col width="9.710000000000001" customWidth="1" min="14089" max="14089"/>
    <col width="9.140000000000001" customWidth="1" min="14090" max="14090"/>
    <col width="9.43" customWidth="1" min="14091" max="14091"/>
    <col width="9.140000000000001" customWidth="1" min="14092" max="14336"/>
    <col width="9.289999999999999" customWidth="1" min="14337" max="14337"/>
    <col width="9.140000000000001" customWidth="1" min="14338" max="14338"/>
    <col width="9.289999999999999" customWidth="1" min="14339" max="14341"/>
    <col width="7.86" customWidth="1" min="14342" max="14342"/>
    <col width="9.140000000000001" customWidth="1" min="14343" max="14343"/>
    <col width="3.72" customWidth="1" min="14344" max="14344"/>
    <col width="9.710000000000001" customWidth="1" min="14345" max="14345"/>
    <col width="9.140000000000001" customWidth="1" min="14346" max="14346"/>
    <col width="9.43" customWidth="1" min="14347" max="14347"/>
    <col width="9.140000000000001" customWidth="1" min="14348" max="14592"/>
    <col width="9.289999999999999" customWidth="1" min="14593" max="14593"/>
    <col width="9.140000000000001" customWidth="1" min="14594" max="14594"/>
    <col width="9.289999999999999" customWidth="1" min="14595" max="14597"/>
    <col width="7.86" customWidth="1" min="14598" max="14598"/>
    <col width="9.140000000000001" customWidth="1" min="14599" max="14599"/>
    <col width="3.72" customWidth="1" min="14600" max="14600"/>
    <col width="9.710000000000001" customWidth="1" min="14601" max="14601"/>
    <col width="9.140000000000001" customWidth="1" min="14602" max="14602"/>
    <col width="9.43" customWidth="1" min="14603" max="14603"/>
    <col width="9.140000000000001" customWidth="1" min="14604" max="14848"/>
    <col width="9.289999999999999" customWidth="1" min="14849" max="14849"/>
    <col width="9.140000000000001" customWidth="1" min="14850" max="14850"/>
    <col width="9.289999999999999" customWidth="1" min="14851" max="14853"/>
    <col width="7.86" customWidth="1" min="14854" max="14854"/>
    <col width="9.140000000000001" customWidth="1" min="14855" max="14855"/>
    <col width="3.72" customWidth="1" min="14856" max="14856"/>
    <col width="9.710000000000001" customWidth="1" min="14857" max="14857"/>
    <col width="9.140000000000001" customWidth="1" min="14858" max="14858"/>
    <col width="9.43" customWidth="1" min="14859" max="14859"/>
    <col width="9.140000000000001" customWidth="1" min="14860" max="15104"/>
    <col width="9.289999999999999" customWidth="1" min="15105" max="15105"/>
    <col width="9.140000000000001" customWidth="1" min="15106" max="15106"/>
    <col width="9.289999999999999" customWidth="1" min="15107" max="15109"/>
    <col width="7.86" customWidth="1" min="15110" max="15110"/>
    <col width="9.140000000000001" customWidth="1" min="15111" max="15111"/>
    <col width="3.72" customWidth="1" min="15112" max="15112"/>
    <col width="9.710000000000001" customWidth="1" min="15113" max="15113"/>
    <col width="9.140000000000001" customWidth="1" min="15114" max="15114"/>
    <col width="9.43" customWidth="1" min="15115" max="15115"/>
    <col width="9.140000000000001" customWidth="1" min="15116" max="15360"/>
    <col width="9.289999999999999" customWidth="1" min="15361" max="15361"/>
    <col width="9.140000000000001" customWidth="1" min="15362" max="15362"/>
    <col width="9.289999999999999" customWidth="1" min="15363" max="15365"/>
    <col width="7.86" customWidth="1" min="15366" max="15366"/>
    <col width="9.140000000000001" customWidth="1" min="15367" max="15367"/>
    <col width="3.72" customWidth="1" min="15368" max="15368"/>
    <col width="9.710000000000001" customWidth="1" min="15369" max="15369"/>
    <col width="9.140000000000001" customWidth="1" min="15370" max="15370"/>
    <col width="9.43" customWidth="1" min="15371" max="15371"/>
    <col width="9.140000000000001" customWidth="1" min="15372" max="15616"/>
    <col width="9.289999999999999" customWidth="1" min="15617" max="15617"/>
    <col width="9.140000000000001" customWidth="1" min="15618" max="15618"/>
    <col width="9.289999999999999" customWidth="1" min="15619" max="15621"/>
    <col width="7.86" customWidth="1" min="15622" max="15622"/>
    <col width="9.140000000000001" customWidth="1" min="15623" max="15623"/>
    <col width="3.72" customWidth="1" min="15624" max="15624"/>
    <col width="9.710000000000001" customWidth="1" min="15625" max="15625"/>
    <col width="9.140000000000001" customWidth="1" min="15626" max="15626"/>
    <col width="9.43" customWidth="1" min="15627" max="15627"/>
    <col width="9.140000000000001" customWidth="1" min="15628" max="15872"/>
    <col width="9.289999999999999" customWidth="1" min="15873" max="15873"/>
    <col width="9.140000000000001" customWidth="1" min="15874" max="15874"/>
    <col width="9.289999999999999" customWidth="1" min="15875" max="15877"/>
    <col width="7.86" customWidth="1" min="15878" max="15878"/>
    <col width="9.140000000000001" customWidth="1" min="15879" max="15879"/>
    <col width="3.72" customWidth="1" min="15880" max="15880"/>
    <col width="9.710000000000001" customWidth="1" min="15881" max="15881"/>
    <col width="9.140000000000001" customWidth="1" min="15882" max="15882"/>
    <col width="9.43" customWidth="1" min="15883" max="15883"/>
    <col width="9.140000000000001" customWidth="1" min="15884" max="16128"/>
    <col width="9.289999999999999" customWidth="1" min="16129" max="16129"/>
    <col width="9.140000000000001" customWidth="1" min="16130" max="16130"/>
    <col width="9.289999999999999" customWidth="1" min="16131" max="16133"/>
    <col width="7.86" customWidth="1" min="16134" max="16134"/>
    <col width="9.140000000000001" customWidth="1" min="16135" max="16135"/>
    <col width="3.72" customWidth="1" min="16136" max="16136"/>
    <col width="9.710000000000001" customWidth="1" min="16137" max="16137"/>
    <col width="9.140000000000001" customWidth="1" min="16138" max="16138"/>
    <col width="9.43" customWidth="1" min="16139" max="16139"/>
    <col width="9.140000000000001" customWidth="1" min="16140" max="16384"/>
  </cols>
  <sheetData>
    <row r="1" ht="15" customHeight="1">
      <c r="A1" s="200" t="inlineStr">
        <is>
          <t>Сметный расчет № СР-2-30</t>
        </is>
      </c>
    </row>
    <row r="2" ht="15" customHeight="1">
      <c r="A2" s="200" t="inlineStr">
        <is>
          <t xml:space="preserve">Затраты на  перевозку рабочих к месту работы и обратно                                                                             </t>
        </is>
      </c>
    </row>
    <row r="3">
      <c r="A3" s="200" t="inlineStr">
        <is>
          <t>Объект: 30-ВЛ 220 Амурская-Благовещенская №2</t>
        </is>
      </c>
    </row>
    <row r="4">
      <c r="A4" s="201" t="inlineStr">
        <is>
          <t>Основание: Ф.579959-19.30-РД</t>
        </is>
      </c>
      <c r="B4" s="51" t="n"/>
      <c r="C4" s="51" t="n"/>
      <c r="D4" s="51" t="n"/>
      <c r="E4" s="51" t="n"/>
      <c r="F4" s="51" t="n"/>
      <c r="G4" s="51" t="n"/>
      <c r="H4" s="51" t="n"/>
      <c r="I4" s="51" t="n"/>
      <c r="J4" s="51" t="n"/>
      <c r="K4" s="51" t="n"/>
    </row>
    <row r="5" ht="25.5" customHeight="1">
      <c r="A5" s="202" t="inlineStr">
        <is>
          <t>№ п/п</t>
        </is>
      </c>
      <c r="B5" s="202" t="inlineStr">
        <is>
          <t>Наименование затрат</t>
        </is>
      </c>
      <c r="C5" s="203" t="n"/>
      <c r="D5" s="203" t="n"/>
      <c r="E5" s="203" t="n"/>
      <c r="F5" s="203" t="n"/>
      <c r="G5" s="203" t="n"/>
      <c r="H5" s="203" t="n"/>
      <c r="I5" s="204" t="n"/>
      <c r="J5" s="202" t="inlineStr">
        <is>
          <t>Ед. изм</t>
        </is>
      </c>
      <c r="K5" s="202" t="inlineStr">
        <is>
          <t>Затраты, руб.</t>
        </is>
      </c>
    </row>
    <row r="6" ht="15" customHeight="1">
      <c r="A6" s="205" t="inlineStr">
        <is>
          <t>Перевозка рабочих из г. Благовещенск к месту проведения работ</t>
        </is>
      </c>
      <c r="B6" s="203" t="n"/>
      <c r="C6" s="203" t="n"/>
      <c r="D6" s="203" t="n"/>
      <c r="E6" s="203" t="n"/>
      <c r="F6" s="203" t="n"/>
      <c r="G6" s="203" t="n"/>
      <c r="H6" s="203" t="n"/>
      <c r="I6" s="204" t="n"/>
      <c r="J6" s="206" t="n"/>
      <c r="K6" s="207" t="n"/>
    </row>
    <row r="7" ht="26.25" customHeight="1">
      <c r="A7" s="202" t="n">
        <v>1</v>
      </c>
      <c r="B7" s="208" t="inlineStr">
        <is>
          <t>Расстояние перевозки 
- по вдольтрассовым проездам</t>
        </is>
      </c>
      <c r="C7" s="203" t="n"/>
      <c r="D7" s="203" t="n"/>
      <c r="E7" s="203" t="n"/>
      <c r="F7" s="203" t="n"/>
      <c r="G7" s="203" t="n"/>
      <c r="H7" s="203" t="n"/>
      <c r="I7" s="204" t="n"/>
      <c r="J7" s="209" t="inlineStr">
        <is>
          <t>км</t>
        </is>
      </c>
      <c r="K7" s="210" t="n">
        <v>66</v>
      </c>
    </row>
    <row r="8" ht="17.25" customHeight="1">
      <c r="A8" s="202" t="n">
        <v>2</v>
      </c>
      <c r="B8" s="208" t="inlineStr">
        <is>
          <t>Количество перевозимых людей</t>
        </is>
      </c>
      <c r="C8" s="203" t="n"/>
      <c r="D8" s="203" t="n"/>
      <c r="E8" s="203" t="n"/>
      <c r="F8" s="203" t="n"/>
      <c r="G8" s="203" t="n"/>
      <c r="H8" s="203" t="n"/>
      <c r="I8" s="204" t="n"/>
      <c r="J8" s="209" t="inlineStr">
        <is>
          <t>чел.</t>
        </is>
      </c>
      <c r="K8" s="211" t="n">
        <f>9*6</f>
        <v>54</v>
      </c>
    </row>
    <row r="9" ht="17.25" customHeight="1">
      <c r="A9" s="202" t="n">
        <v>3</v>
      </c>
      <c r="B9" s="212" t="inlineStr">
        <is>
          <t xml:space="preserve">Продолжительность строительства </t>
        </is>
      </c>
      <c r="C9" s="203" t="n"/>
      <c r="D9" s="203" t="n"/>
      <c r="E9" s="203" t="n"/>
      <c r="F9" s="203" t="n"/>
      <c r="G9" s="203" t="n"/>
      <c r="H9" s="203" t="n"/>
      <c r="I9" s="204" t="n"/>
      <c r="J9" s="209" t="inlineStr">
        <is>
          <t>дней</t>
        </is>
      </c>
      <c r="K9" s="211" t="n">
        <f>30*4.5</f>
        <v>135</v>
      </c>
    </row>
    <row r="10" ht="17.25" customHeight="1">
      <c r="A10" s="202" t="n">
        <v>4</v>
      </c>
      <c r="B10" s="208" t="inlineStr">
        <is>
          <t>Частота перевозки</t>
        </is>
      </c>
      <c r="C10" s="203" t="n"/>
      <c r="D10" s="203" t="n"/>
      <c r="E10" s="203" t="n"/>
      <c r="F10" s="203" t="n"/>
      <c r="G10" s="203" t="n"/>
      <c r="H10" s="203" t="n"/>
      <c r="I10" s="204" t="n"/>
      <c r="J10" s="209" t="inlineStr">
        <is>
          <t>раз/день</t>
        </is>
      </c>
      <c r="K10" s="211" t="n">
        <v>2</v>
      </c>
    </row>
    <row r="11" ht="17.25" customHeight="1">
      <c r="A11" s="202" t="n">
        <v>5</v>
      </c>
      <c r="B11" s="212" t="inlineStr">
        <is>
          <t xml:space="preserve">Пассажировместимость машины  </t>
        </is>
      </c>
      <c r="C11" s="203" t="n"/>
      <c r="D11" s="203" t="n"/>
      <c r="E11" s="203" t="n"/>
      <c r="F11" s="203" t="n"/>
      <c r="G11" s="203" t="n"/>
      <c r="H11" s="203" t="n"/>
      <c r="I11" s="204" t="n"/>
      <c r="J11" s="209" t="inlineStr">
        <is>
          <t>чел.</t>
        </is>
      </c>
      <c r="K11" s="213" t="n">
        <v>20</v>
      </c>
    </row>
    <row r="12" ht="17.25" customHeight="1">
      <c r="A12" s="202" t="n">
        <v>6</v>
      </c>
      <c r="B12" s="208" t="inlineStr">
        <is>
          <t>Скорость движения автомобиля (Раздел 4)</t>
        </is>
      </c>
      <c r="C12" s="203" t="n"/>
      <c r="D12" s="203" t="n"/>
      <c r="E12" s="203" t="n"/>
      <c r="F12" s="203" t="n"/>
      <c r="G12" s="203" t="n"/>
      <c r="H12" s="203" t="n"/>
      <c r="I12" s="204" t="n"/>
      <c r="J12" s="209" t="inlineStr">
        <is>
          <t>км/час</t>
        </is>
      </c>
      <c r="K12" s="211" t="n">
        <v>30</v>
      </c>
    </row>
    <row r="13" ht="17.25" customHeight="1">
      <c r="A13" s="202" t="n">
        <v>7</v>
      </c>
      <c r="B13" s="208" t="inlineStr">
        <is>
          <t xml:space="preserve">Количество необходимых машин </t>
        </is>
      </c>
      <c r="C13" s="203" t="n"/>
      <c r="D13" s="203" t="n"/>
      <c r="E13" s="203" t="n"/>
      <c r="F13" s="203" t="n"/>
      <c r="G13" s="203" t="n"/>
      <c r="H13" s="203" t="n"/>
      <c r="I13" s="204" t="n"/>
      <c r="J13" s="209" t="inlineStr">
        <is>
          <t>шт.</t>
        </is>
      </c>
      <c r="K13" s="211" t="n">
        <f>ROUNDUP(K8/K11,0)</f>
        <v>3</v>
      </c>
    </row>
    <row r="14" ht="46.5" customHeight="1">
      <c r="A14" s="202" t="n">
        <v>8</v>
      </c>
      <c r="B14" s="208" t="inlineStr">
        <is>
          <t>Вахтовый автобус Урал–32552–3013-59 (Вместимость - 20 чел.) (применительно Автомобили полупассажирские, гр. до 2 т, 91.13.03-508) стоимость маш./ч  в ценах 01.01.2000 г.</t>
        </is>
      </c>
      <c r="C14" s="203" t="n"/>
      <c r="D14" s="203" t="n"/>
      <c r="E14" s="203" t="n"/>
      <c r="F14" s="203" t="n"/>
      <c r="G14" s="203" t="n"/>
      <c r="H14" s="203" t="n"/>
      <c r="I14" s="204" t="n"/>
      <c r="J14" s="209" t="inlineStr">
        <is>
          <t>руб.</t>
        </is>
      </c>
      <c r="K14" s="214" t="n">
        <v>71.59999999999999</v>
      </c>
      <c r="Q14" s="215" t="inlineStr">
        <is>
          <t xml:space="preserve">  </t>
        </is>
      </c>
    </row>
    <row r="15" ht="32.25" customHeight="1">
      <c r="A15" s="202" t="n">
        <v>9</v>
      </c>
      <c r="B15" s="216" t="inlineStr">
        <is>
          <t>ИТОГО, Затраты на доставку рабочих на объект и обратно. В ценах 01.01.2000 г.</t>
        </is>
      </c>
      <c r="C15" s="203" t="n"/>
      <c r="D15" s="203" t="n"/>
      <c r="E15" s="203" t="n"/>
      <c r="F15" s="203" t="n"/>
      <c r="G15" s="203" t="n"/>
      <c r="H15" s="203" t="n"/>
      <c r="I15" s="204" t="n"/>
      <c r="J15" s="209" t="inlineStr">
        <is>
          <t>руб.</t>
        </is>
      </c>
      <c r="K15" s="217" t="n">
        <f>K18</f>
        <v>127591.2</v>
      </c>
    </row>
    <row r="16" ht="18.75" customHeight="1">
      <c r="A16" s="206" t="n">
        <v>10</v>
      </c>
      <c r="B16" s="218" t="inlineStr">
        <is>
          <t>ИТОГО, Затраты на доставку рабочих на объект и обратно. В ценах I кв. 2026 г.</t>
        </is>
      </c>
      <c r="C16" s="203" t="n"/>
      <c r="D16" s="203" t="n"/>
      <c r="E16" s="203" t="n"/>
      <c r="F16" s="203" t="n"/>
      <c r="G16" s="203" t="n"/>
      <c r="H16" s="203" t="n"/>
      <c r="I16" s="204" t="n"/>
      <c r="J16" s="209" t="inlineStr">
        <is>
          <t>руб.</t>
        </is>
      </c>
      <c r="K16" s="217" t="n">
        <f>F20</f>
        <v>1792656.36</v>
      </c>
    </row>
    <row r="17" ht="22.5" customHeight="1">
      <c r="A17" s="219" t="inlineStr">
        <is>
          <t xml:space="preserve">1. Перевозка рабочих </t>
        </is>
      </c>
      <c r="B17" s="220" t="n"/>
      <c r="C17" s="220" t="n"/>
      <c r="D17" s="220" t="n"/>
      <c r="E17" s="220" t="n"/>
      <c r="F17" s="220" t="n"/>
      <c r="G17" s="220" t="n"/>
      <c r="H17" s="220" t="n"/>
      <c r="I17" s="220" t="n"/>
      <c r="J17" s="220" t="n"/>
      <c r="K17" s="220" t="n"/>
    </row>
    <row r="18" ht="15" customHeight="1">
      <c r="A18" s="221" t="n">
        <f>K7</f>
        <v>66</v>
      </c>
      <c r="B18" s="222" t="inlineStr">
        <is>
          <t>х</t>
        </is>
      </c>
      <c r="C18" s="223" t="n">
        <f>K9</f>
        <v>135</v>
      </c>
      <c r="D18" s="222" t="inlineStr">
        <is>
          <t>х</t>
        </is>
      </c>
      <c r="E18" s="223" t="n">
        <f>K10</f>
        <v>2</v>
      </c>
      <c r="F18" s="223" t="inlineStr">
        <is>
          <t>х</t>
        </is>
      </c>
      <c r="G18" s="223" t="n">
        <f>K13</f>
        <v>3</v>
      </c>
      <c r="H18" s="222" t="inlineStr">
        <is>
          <t>х</t>
        </is>
      </c>
      <c r="I18" s="221" t="n">
        <f>K14</f>
        <v>71.6</v>
      </c>
      <c r="J18" s="224" t="inlineStr">
        <is>
          <t>=</t>
        </is>
      </c>
      <c r="K18" s="225" t="n">
        <f>ROUND(A18*C18*E18*I18*G18/D19,2)</f>
        <v>127591.2</v>
      </c>
    </row>
    <row r="19" ht="15" customHeight="1">
      <c r="A19" s="226" t="n"/>
      <c r="B19" s="226" t="n"/>
      <c r="C19" s="226" t="n"/>
      <c r="D19" s="227" t="n">
        <f>K12</f>
        <v>30</v>
      </c>
      <c r="E19" s="226" t="n"/>
      <c r="F19" s="226" t="n"/>
      <c r="G19" s="226" t="n"/>
      <c r="H19" s="226" t="n"/>
      <c r="I19" s="226" t="n"/>
    </row>
    <row r="20" ht="16.5" customHeight="1">
      <c r="A20" s="228" t="n">
        <f>K18</f>
        <v>127591.2</v>
      </c>
      <c r="C20" s="224" t="inlineStr">
        <is>
          <t>х</t>
        </is>
      </c>
      <c r="D20" s="224" t="n">
        <f>K21</f>
        <v>14.05</v>
      </c>
      <c r="E20" s="224" t="inlineStr">
        <is>
          <t>=</t>
        </is>
      </c>
      <c r="F20" s="225" t="n">
        <f>ROUND(A20*D20,2)</f>
        <v>1792656.36</v>
      </c>
      <c r="G20" s="229" t="inlineStr">
        <is>
          <t>руб. в текущих ценах</t>
        </is>
      </c>
      <c r="J20" s="230" t="n"/>
      <c r="K20" s="226" t="n"/>
    </row>
    <row r="21" ht="18.75" customHeight="1">
      <c r="A21" s="231" t="inlineStr">
        <is>
          <t>Минстрой России от 24.02.2026 № 9491-ИФ/09, приложение 4. Индекс 14,05.</t>
        </is>
      </c>
      <c r="J21" s="232" t="inlineStr">
        <is>
          <t>К=</t>
        </is>
      </c>
      <c r="K21" s="232" t="n">
        <v>14.05</v>
      </c>
    </row>
    <row r="22" ht="26.25" customHeight="1">
      <c r="A22" s="233" t="inlineStr">
        <is>
          <t>Составил:</t>
        </is>
      </c>
      <c r="B22" s="234" t="n"/>
      <c r="C22" s="161" t="n"/>
      <c r="D22" s="161" t="n"/>
      <c r="E22" s="233" t="inlineStr">
        <is>
          <t>Григорова И. А.</t>
        </is>
      </c>
      <c r="G22" s="235" t="n"/>
      <c r="H22" s="236" t="n"/>
      <c r="I22" s="236" t="n"/>
      <c r="J22" s="236" t="n"/>
      <c r="K22" s="236" t="n"/>
    </row>
    <row r="23" ht="15" customHeight="1">
      <c r="A23" s="233" t="n"/>
      <c r="E23" s="233" t="n"/>
    </row>
    <row r="24" ht="9.75" customHeight="1">
      <c r="A24" s="233" t="n"/>
      <c r="E24" s="233" t="n"/>
    </row>
    <row r="25" ht="18" customHeight="1">
      <c r="A25" s="233" t="inlineStr">
        <is>
          <t>Проверил:</t>
        </is>
      </c>
      <c r="B25" s="234" t="n"/>
      <c r="C25" s="161" t="n"/>
      <c r="D25" s="161" t="n"/>
      <c r="E25" s="233" t="inlineStr">
        <is>
          <t>Черкасов А. В.</t>
        </is>
      </c>
    </row>
    <row r="27" ht="75" customHeight="1">
      <c r="A27" s="199" t="n"/>
    </row>
  </sheetData>
  <mergeCells count="29">
    <mergeCell ref="B7:I7"/>
    <mergeCell ref="E24:F24"/>
    <mergeCell ref="B16:I16"/>
    <mergeCell ref="E23:F23"/>
    <mergeCell ref="A1:K1"/>
    <mergeCell ref="A21:I21"/>
    <mergeCell ref="B12:I12"/>
    <mergeCell ref="B11:I11"/>
    <mergeCell ref="B14:I14"/>
    <mergeCell ref="G20:I20"/>
    <mergeCell ref="B8:I8"/>
    <mergeCell ref="A27:K27"/>
    <mergeCell ref="B13:I13"/>
    <mergeCell ref="A3:K3"/>
    <mergeCell ref="J18:J19"/>
    <mergeCell ref="B10:I10"/>
    <mergeCell ref="A2:K2"/>
    <mergeCell ref="B25:D25"/>
    <mergeCell ref="A17:K17"/>
    <mergeCell ref="B9:I9"/>
    <mergeCell ref="A20:B20"/>
    <mergeCell ref="A4:K4"/>
    <mergeCell ref="B15:I15"/>
    <mergeCell ref="E25:F25"/>
    <mergeCell ref="B22:D22"/>
    <mergeCell ref="B5:I5"/>
    <mergeCell ref="E22:F22"/>
    <mergeCell ref="A6:I6"/>
    <mergeCell ref="K18:K19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25.xml><?xml version="1.0" encoding="utf-8"?>
<worksheet xmlns="http://schemas.openxmlformats.org/spreadsheetml/2006/main">
  <sheetPr filterMode="0">
    <outlinePr summaryBelow="1" summaryRight="1"/>
    <pageSetUpPr fitToPage="0"/>
  </sheetPr>
  <dimension ref="A1:G33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6.71" customWidth="1" min="1" max="1"/>
    <col width="62" customWidth="1" min="2" max="2"/>
    <col width="8.43" customWidth="1" min="3" max="3"/>
    <col width="15.72" customWidth="1" min="4" max="4"/>
    <col width="12.86" customWidth="1" min="5" max="5"/>
    <col width="9.140000000000001" customWidth="1" min="6" max="256"/>
    <col width="6.71" customWidth="1" min="257" max="257"/>
    <col width="56.57" customWidth="1" min="258" max="258"/>
    <col width="8.43" customWidth="1" min="259" max="259"/>
    <col width="15.72" customWidth="1" min="260" max="260"/>
    <col width="12.86" customWidth="1" min="261" max="261"/>
    <col width="9.140000000000001" customWidth="1" min="262" max="512"/>
    <col width="6.71" customWidth="1" min="513" max="513"/>
    <col width="56.57" customWidth="1" min="514" max="514"/>
    <col width="8.43" customWidth="1" min="515" max="515"/>
    <col width="15.72" customWidth="1" min="516" max="516"/>
    <col width="12.86" customWidth="1" min="517" max="517"/>
    <col width="9.140000000000001" customWidth="1" min="518" max="768"/>
    <col width="6.71" customWidth="1" min="769" max="769"/>
    <col width="56.57" customWidth="1" min="770" max="770"/>
    <col width="8.43" customWidth="1" min="771" max="771"/>
    <col width="15.72" customWidth="1" min="772" max="772"/>
    <col width="12.86" customWidth="1" min="773" max="773"/>
    <col width="9.140000000000001" customWidth="1" min="774" max="1024"/>
    <col width="6.71" customWidth="1" min="1025" max="1025"/>
    <col width="56.57" customWidth="1" min="1026" max="1026"/>
    <col width="8.43" customWidth="1" min="1027" max="1027"/>
    <col width="15.72" customWidth="1" min="1028" max="1028"/>
    <col width="12.86" customWidth="1" min="1029" max="1029"/>
    <col width="9.140000000000001" customWidth="1" min="1030" max="1280"/>
    <col width="6.71" customWidth="1" min="1281" max="1281"/>
    <col width="56.57" customWidth="1" min="1282" max="1282"/>
    <col width="8.43" customWidth="1" min="1283" max="1283"/>
    <col width="15.72" customWidth="1" min="1284" max="1284"/>
    <col width="12.86" customWidth="1" min="1285" max="1285"/>
    <col width="9.140000000000001" customWidth="1" min="1286" max="1536"/>
    <col width="6.71" customWidth="1" min="1537" max="1537"/>
    <col width="56.57" customWidth="1" min="1538" max="1538"/>
    <col width="8.43" customWidth="1" min="1539" max="1539"/>
    <col width="15.72" customWidth="1" min="1540" max="1540"/>
    <col width="12.86" customWidth="1" min="1541" max="1541"/>
    <col width="9.140000000000001" customWidth="1" min="1542" max="1792"/>
    <col width="6.71" customWidth="1" min="1793" max="1793"/>
    <col width="56.57" customWidth="1" min="1794" max="1794"/>
    <col width="8.43" customWidth="1" min="1795" max="1795"/>
    <col width="15.72" customWidth="1" min="1796" max="1796"/>
    <col width="12.86" customWidth="1" min="1797" max="1797"/>
    <col width="9.140000000000001" customWidth="1" min="1798" max="2048"/>
    <col width="6.71" customWidth="1" min="2049" max="2049"/>
    <col width="56.57" customWidth="1" min="2050" max="2050"/>
    <col width="8.43" customWidth="1" min="2051" max="2051"/>
    <col width="15.72" customWidth="1" min="2052" max="2052"/>
    <col width="12.86" customWidth="1" min="2053" max="2053"/>
    <col width="9.140000000000001" customWidth="1" min="2054" max="2304"/>
    <col width="6.71" customWidth="1" min="2305" max="2305"/>
    <col width="56.57" customWidth="1" min="2306" max="2306"/>
    <col width="8.43" customWidth="1" min="2307" max="2307"/>
    <col width="15.72" customWidth="1" min="2308" max="2308"/>
    <col width="12.86" customWidth="1" min="2309" max="2309"/>
    <col width="9.140000000000001" customWidth="1" min="2310" max="2560"/>
    <col width="6.71" customWidth="1" min="2561" max="2561"/>
    <col width="56.57" customWidth="1" min="2562" max="2562"/>
    <col width="8.43" customWidth="1" min="2563" max="2563"/>
    <col width="15.72" customWidth="1" min="2564" max="2564"/>
    <col width="12.86" customWidth="1" min="2565" max="2565"/>
    <col width="9.140000000000001" customWidth="1" min="2566" max="2816"/>
    <col width="6.71" customWidth="1" min="2817" max="2817"/>
    <col width="56.57" customWidth="1" min="2818" max="2818"/>
    <col width="8.43" customWidth="1" min="2819" max="2819"/>
    <col width="15.72" customWidth="1" min="2820" max="2820"/>
    <col width="12.86" customWidth="1" min="2821" max="2821"/>
    <col width="9.140000000000001" customWidth="1" min="2822" max="3072"/>
    <col width="6.71" customWidth="1" min="3073" max="3073"/>
    <col width="56.57" customWidth="1" min="3074" max="3074"/>
    <col width="8.43" customWidth="1" min="3075" max="3075"/>
    <col width="15.72" customWidth="1" min="3076" max="3076"/>
    <col width="12.86" customWidth="1" min="3077" max="3077"/>
    <col width="9.140000000000001" customWidth="1" min="3078" max="3328"/>
    <col width="6.71" customWidth="1" min="3329" max="3329"/>
    <col width="56.57" customWidth="1" min="3330" max="3330"/>
    <col width="8.43" customWidth="1" min="3331" max="3331"/>
    <col width="15.72" customWidth="1" min="3332" max="3332"/>
    <col width="12.86" customWidth="1" min="3333" max="3333"/>
    <col width="9.140000000000001" customWidth="1" min="3334" max="3584"/>
    <col width="6.71" customWidth="1" min="3585" max="3585"/>
    <col width="56.57" customWidth="1" min="3586" max="3586"/>
    <col width="8.43" customWidth="1" min="3587" max="3587"/>
    <col width="15.72" customWidth="1" min="3588" max="3588"/>
    <col width="12.86" customWidth="1" min="3589" max="3589"/>
    <col width="9.140000000000001" customWidth="1" min="3590" max="3840"/>
    <col width="6.71" customWidth="1" min="3841" max="3841"/>
    <col width="56.57" customWidth="1" min="3842" max="3842"/>
    <col width="8.43" customWidth="1" min="3843" max="3843"/>
    <col width="15.72" customWidth="1" min="3844" max="3844"/>
    <col width="12.86" customWidth="1" min="3845" max="3845"/>
    <col width="9.140000000000001" customWidth="1" min="3846" max="4096"/>
    <col width="6.71" customWidth="1" min="4097" max="4097"/>
    <col width="56.57" customWidth="1" min="4098" max="4098"/>
    <col width="8.43" customWidth="1" min="4099" max="4099"/>
    <col width="15.72" customWidth="1" min="4100" max="4100"/>
    <col width="12.86" customWidth="1" min="4101" max="4101"/>
    <col width="9.140000000000001" customWidth="1" min="4102" max="4352"/>
    <col width="6.71" customWidth="1" min="4353" max="4353"/>
    <col width="56.57" customWidth="1" min="4354" max="4354"/>
    <col width="8.43" customWidth="1" min="4355" max="4355"/>
    <col width="15.72" customWidth="1" min="4356" max="4356"/>
    <col width="12.86" customWidth="1" min="4357" max="4357"/>
    <col width="9.140000000000001" customWidth="1" min="4358" max="4608"/>
    <col width="6.71" customWidth="1" min="4609" max="4609"/>
    <col width="56.57" customWidth="1" min="4610" max="4610"/>
    <col width="8.43" customWidth="1" min="4611" max="4611"/>
    <col width="15.72" customWidth="1" min="4612" max="4612"/>
    <col width="12.86" customWidth="1" min="4613" max="4613"/>
    <col width="9.140000000000001" customWidth="1" min="4614" max="4864"/>
    <col width="6.71" customWidth="1" min="4865" max="4865"/>
    <col width="56.57" customWidth="1" min="4866" max="4866"/>
    <col width="8.43" customWidth="1" min="4867" max="4867"/>
    <col width="15.72" customWidth="1" min="4868" max="4868"/>
    <col width="12.86" customWidth="1" min="4869" max="4869"/>
    <col width="9.140000000000001" customWidth="1" min="4870" max="5120"/>
    <col width="6.71" customWidth="1" min="5121" max="5121"/>
    <col width="56.57" customWidth="1" min="5122" max="5122"/>
    <col width="8.43" customWidth="1" min="5123" max="5123"/>
    <col width="15.72" customWidth="1" min="5124" max="5124"/>
    <col width="12.86" customWidth="1" min="5125" max="5125"/>
    <col width="9.140000000000001" customWidth="1" min="5126" max="5376"/>
    <col width="6.71" customWidth="1" min="5377" max="5377"/>
    <col width="56.57" customWidth="1" min="5378" max="5378"/>
    <col width="8.43" customWidth="1" min="5379" max="5379"/>
    <col width="15.72" customWidth="1" min="5380" max="5380"/>
    <col width="12.86" customWidth="1" min="5381" max="5381"/>
    <col width="9.140000000000001" customWidth="1" min="5382" max="5632"/>
    <col width="6.71" customWidth="1" min="5633" max="5633"/>
    <col width="56.57" customWidth="1" min="5634" max="5634"/>
    <col width="8.43" customWidth="1" min="5635" max="5635"/>
    <col width="15.72" customWidth="1" min="5636" max="5636"/>
    <col width="12.86" customWidth="1" min="5637" max="5637"/>
    <col width="9.140000000000001" customWidth="1" min="5638" max="5888"/>
    <col width="6.71" customWidth="1" min="5889" max="5889"/>
    <col width="56.57" customWidth="1" min="5890" max="5890"/>
    <col width="8.43" customWidth="1" min="5891" max="5891"/>
    <col width="15.72" customWidth="1" min="5892" max="5892"/>
    <col width="12.86" customWidth="1" min="5893" max="5893"/>
    <col width="9.140000000000001" customWidth="1" min="5894" max="6144"/>
    <col width="6.71" customWidth="1" min="6145" max="6145"/>
    <col width="56.57" customWidth="1" min="6146" max="6146"/>
    <col width="8.43" customWidth="1" min="6147" max="6147"/>
    <col width="15.72" customWidth="1" min="6148" max="6148"/>
    <col width="12.86" customWidth="1" min="6149" max="6149"/>
    <col width="9.140000000000001" customWidth="1" min="6150" max="6400"/>
    <col width="6.71" customWidth="1" min="6401" max="6401"/>
    <col width="56.57" customWidth="1" min="6402" max="6402"/>
    <col width="8.43" customWidth="1" min="6403" max="6403"/>
    <col width="15.72" customWidth="1" min="6404" max="6404"/>
    <col width="12.86" customWidth="1" min="6405" max="6405"/>
    <col width="9.140000000000001" customWidth="1" min="6406" max="6656"/>
    <col width="6.71" customWidth="1" min="6657" max="6657"/>
    <col width="56.57" customWidth="1" min="6658" max="6658"/>
    <col width="8.43" customWidth="1" min="6659" max="6659"/>
    <col width="15.72" customWidth="1" min="6660" max="6660"/>
    <col width="12.86" customWidth="1" min="6661" max="6661"/>
    <col width="9.140000000000001" customWidth="1" min="6662" max="6912"/>
    <col width="6.71" customWidth="1" min="6913" max="6913"/>
    <col width="56.57" customWidth="1" min="6914" max="6914"/>
    <col width="8.43" customWidth="1" min="6915" max="6915"/>
    <col width="15.72" customWidth="1" min="6916" max="6916"/>
    <col width="12.86" customWidth="1" min="6917" max="6917"/>
    <col width="9.140000000000001" customWidth="1" min="6918" max="7168"/>
    <col width="6.71" customWidth="1" min="7169" max="7169"/>
    <col width="56.57" customWidth="1" min="7170" max="7170"/>
    <col width="8.43" customWidth="1" min="7171" max="7171"/>
    <col width="15.72" customWidth="1" min="7172" max="7172"/>
    <col width="12.86" customWidth="1" min="7173" max="7173"/>
    <col width="9.140000000000001" customWidth="1" min="7174" max="7424"/>
    <col width="6.71" customWidth="1" min="7425" max="7425"/>
    <col width="56.57" customWidth="1" min="7426" max="7426"/>
    <col width="8.43" customWidth="1" min="7427" max="7427"/>
    <col width="15.72" customWidth="1" min="7428" max="7428"/>
    <col width="12.86" customWidth="1" min="7429" max="7429"/>
    <col width="9.140000000000001" customWidth="1" min="7430" max="7680"/>
    <col width="6.71" customWidth="1" min="7681" max="7681"/>
    <col width="56.57" customWidth="1" min="7682" max="7682"/>
    <col width="8.43" customWidth="1" min="7683" max="7683"/>
    <col width="15.72" customWidth="1" min="7684" max="7684"/>
    <col width="12.86" customWidth="1" min="7685" max="7685"/>
    <col width="9.140000000000001" customWidth="1" min="7686" max="7936"/>
    <col width="6.71" customWidth="1" min="7937" max="7937"/>
    <col width="56.57" customWidth="1" min="7938" max="7938"/>
    <col width="8.43" customWidth="1" min="7939" max="7939"/>
    <col width="15.72" customWidth="1" min="7940" max="7940"/>
    <col width="12.86" customWidth="1" min="7941" max="7941"/>
    <col width="9.140000000000001" customWidth="1" min="7942" max="8192"/>
    <col width="6.71" customWidth="1" min="8193" max="8193"/>
    <col width="56.57" customWidth="1" min="8194" max="8194"/>
    <col width="8.43" customWidth="1" min="8195" max="8195"/>
    <col width="15.72" customWidth="1" min="8196" max="8196"/>
    <col width="12.86" customWidth="1" min="8197" max="8197"/>
    <col width="9.140000000000001" customWidth="1" min="8198" max="8448"/>
    <col width="6.71" customWidth="1" min="8449" max="8449"/>
    <col width="56.57" customWidth="1" min="8450" max="8450"/>
    <col width="8.43" customWidth="1" min="8451" max="8451"/>
    <col width="15.72" customWidth="1" min="8452" max="8452"/>
    <col width="12.86" customWidth="1" min="8453" max="8453"/>
    <col width="9.140000000000001" customWidth="1" min="8454" max="8704"/>
    <col width="6.71" customWidth="1" min="8705" max="8705"/>
    <col width="56.57" customWidth="1" min="8706" max="8706"/>
    <col width="8.43" customWidth="1" min="8707" max="8707"/>
    <col width="15.72" customWidth="1" min="8708" max="8708"/>
    <col width="12.86" customWidth="1" min="8709" max="8709"/>
    <col width="9.140000000000001" customWidth="1" min="8710" max="8960"/>
    <col width="6.71" customWidth="1" min="8961" max="8961"/>
    <col width="56.57" customWidth="1" min="8962" max="8962"/>
    <col width="8.43" customWidth="1" min="8963" max="8963"/>
    <col width="15.72" customWidth="1" min="8964" max="8964"/>
    <col width="12.86" customWidth="1" min="8965" max="8965"/>
    <col width="9.140000000000001" customWidth="1" min="8966" max="9216"/>
    <col width="6.71" customWidth="1" min="9217" max="9217"/>
    <col width="56.57" customWidth="1" min="9218" max="9218"/>
    <col width="8.43" customWidth="1" min="9219" max="9219"/>
    <col width="15.72" customWidth="1" min="9220" max="9220"/>
    <col width="12.86" customWidth="1" min="9221" max="9221"/>
    <col width="9.140000000000001" customWidth="1" min="9222" max="9472"/>
    <col width="6.71" customWidth="1" min="9473" max="9473"/>
    <col width="56.57" customWidth="1" min="9474" max="9474"/>
    <col width="8.43" customWidth="1" min="9475" max="9475"/>
    <col width="15.72" customWidth="1" min="9476" max="9476"/>
    <col width="12.86" customWidth="1" min="9477" max="9477"/>
    <col width="9.140000000000001" customWidth="1" min="9478" max="9728"/>
    <col width="6.71" customWidth="1" min="9729" max="9729"/>
    <col width="56.57" customWidth="1" min="9730" max="9730"/>
    <col width="8.43" customWidth="1" min="9731" max="9731"/>
    <col width="15.72" customWidth="1" min="9732" max="9732"/>
    <col width="12.86" customWidth="1" min="9733" max="9733"/>
    <col width="9.140000000000001" customWidth="1" min="9734" max="9984"/>
    <col width="6.71" customWidth="1" min="9985" max="9985"/>
    <col width="56.57" customWidth="1" min="9986" max="9986"/>
    <col width="8.43" customWidth="1" min="9987" max="9987"/>
    <col width="15.72" customWidth="1" min="9988" max="9988"/>
    <col width="12.86" customWidth="1" min="9989" max="9989"/>
    <col width="9.140000000000001" customWidth="1" min="9990" max="10240"/>
    <col width="6.71" customWidth="1" min="10241" max="10241"/>
    <col width="56.57" customWidth="1" min="10242" max="10242"/>
    <col width="8.43" customWidth="1" min="10243" max="10243"/>
    <col width="15.72" customWidth="1" min="10244" max="10244"/>
    <col width="12.86" customWidth="1" min="10245" max="10245"/>
    <col width="9.140000000000001" customWidth="1" min="10246" max="10496"/>
    <col width="6.71" customWidth="1" min="10497" max="10497"/>
    <col width="56.57" customWidth="1" min="10498" max="10498"/>
    <col width="8.43" customWidth="1" min="10499" max="10499"/>
    <col width="15.72" customWidth="1" min="10500" max="10500"/>
    <col width="12.86" customWidth="1" min="10501" max="10501"/>
    <col width="9.140000000000001" customWidth="1" min="10502" max="10752"/>
    <col width="6.71" customWidth="1" min="10753" max="10753"/>
    <col width="56.57" customWidth="1" min="10754" max="10754"/>
    <col width="8.43" customWidth="1" min="10755" max="10755"/>
    <col width="15.72" customWidth="1" min="10756" max="10756"/>
    <col width="12.86" customWidth="1" min="10757" max="10757"/>
    <col width="9.140000000000001" customWidth="1" min="10758" max="11008"/>
    <col width="6.71" customWidth="1" min="11009" max="11009"/>
    <col width="56.57" customWidth="1" min="11010" max="11010"/>
    <col width="8.43" customWidth="1" min="11011" max="11011"/>
    <col width="15.72" customWidth="1" min="11012" max="11012"/>
    <col width="12.86" customWidth="1" min="11013" max="11013"/>
    <col width="9.140000000000001" customWidth="1" min="11014" max="11264"/>
    <col width="6.71" customWidth="1" min="11265" max="11265"/>
    <col width="56.57" customWidth="1" min="11266" max="11266"/>
    <col width="8.43" customWidth="1" min="11267" max="11267"/>
    <col width="15.72" customWidth="1" min="11268" max="11268"/>
    <col width="12.86" customWidth="1" min="11269" max="11269"/>
    <col width="9.140000000000001" customWidth="1" min="11270" max="11520"/>
    <col width="6.71" customWidth="1" min="11521" max="11521"/>
    <col width="56.57" customWidth="1" min="11522" max="11522"/>
    <col width="8.43" customWidth="1" min="11523" max="11523"/>
    <col width="15.72" customWidth="1" min="11524" max="11524"/>
    <col width="12.86" customWidth="1" min="11525" max="11525"/>
    <col width="9.140000000000001" customWidth="1" min="11526" max="11776"/>
    <col width="6.71" customWidth="1" min="11777" max="11777"/>
    <col width="56.57" customWidth="1" min="11778" max="11778"/>
    <col width="8.43" customWidth="1" min="11779" max="11779"/>
    <col width="15.72" customWidth="1" min="11780" max="11780"/>
    <col width="12.86" customWidth="1" min="11781" max="11781"/>
    <col width="9.140000000000001" customWidth="1" min="11782" max="12032"/>
    <col width="6.71" customWidth="1" min="12033" max="12033"/>
    <col width="56.57" customWidth="1" min="12034" max="12034"/>
    <col width="8.43" customWidth="1" min="12035" max="12035"/>
    <col width="15.72" customWidth="1" min="12036" max="12036"/>
    <col width="12.86" customWidth="1" min="12037" max="12037"/>
    <col width="9.140000000000001" customWidth="1" min="12038" max="12288"/>
    <col width="6.71" customWidth="1" min="12289" max="12289"/>
    <col width="56.57" customWidth="1" min="12290" max="12290"/>
    <col width="8.43" customWidth="1" min="12291" max="12291"/>
    <col width="15.72" customWidth="1" min="12292" max="12292"/>
    <col width="12.86" customWidth="1" min="12293" max="12293"/>
    <col width="9.140000000000001" customWidth="1" min="12294" max="12544"/>
    <col width="6.71" customWidth="1" min="12545" max="12545"/>
    <col width="56.57" customWidth="1" min="12546" max="12546"/>
    <col width="8.43" customWidth="1" min="12547" max="12547"/>
    <col width="15.72" customWidth="1" min="12548" max="12548"/>
    <col width="12.86" customWidth="1" min="12549" max="12549"/>
    <col width="9.140000000000001" customWidth="1" min="12550" max="12800"/>
    <col width="6.71" customWidth="1" min="12801" max="12801"/>
    <col width="56.57" customWidth="1" min="12802" max="12802"/>
    <col width="8.43" customWidth="1" min="12803" max="12803"/>
    <col width="15.72" customWidth="1" min="12804" max="12804"/>
    <col width="12.86" customWidth="1" min="12805" max="12805"/>
    <col width="9.140000000000001" customWidth="1" min="12806" max="13056"/>
    <col width="6.71" customWidth="1" min="13057" max="13057"/>
    <col width="56.57" customWidth="1" min="13058" max="13058"/>
    <col width="8.43" customWidth="1" min="13059" max="13059"/>
    <col width="15.72" customWidth="1" min="13060" max="13060"/>
    <col width="12.86" customWidth="1" min="13061" max="13061"/>
    <col width="9.140000000000001" customWidth="1" min="13062" max="13312"/>
    <col width="6.71" customWidth="1" min="13313" max="13313"/>
    <col width="56.57" customWidth="1" min="13314" max="13314"/>
    <col width="8.43" customWidth="1" min="13315" max="13315"/>
    <col width="15.72" customWidth="1" min="13316" max="13316"/>
    <col width="12.86" customWidth="1" min="13317" max="13317"/>
    <col width="9.140000000000001" customWidth="1" min="13318" max="13568"/>
    <col width="6.71" customWidth="1" min="13569" max="13569"/>
    <col width="56.57" customWidth="1" min="13570" max="13570"/>
    <col width="8.43" customWidth="1" min="13571" max="13571"/>
    <col width="15.72" customWidth="1" min="13572" max="13572"/>
    <col width="12.86" customWidth="1" min="13573" max="13573"/>
    <col width="9.140000000000001" customWidth="1" min="13574" max="13824"/>
    <col width="6.71" customWidth="1" min="13825" max="13825"/>
    <col width="56.57" customWidth="1" min="13826" max="13826"/>
    <col width="8.43" customWidth="1" min="13827" max="13827"/>
    <col width="15.72" customWidth="1" min="13828" max="13828"/>
    <col width="12.86" customWidth="1" min="13829" max="13829"/>
    <col width="9.140000000000001" customWidth="1" min="13830" max="14080"/>
    <col width="6.71" customWidth="1" min="14081" max="14081"/>
    <col width="56.57" customWidth="1" min="14082" max="14082"/>
    <col width="8.43" customWidth="1" min="14083" max="14083"/>
    <col width="15.72" customWidth="1" min="14084" max="14084"/>
    <col width="12.86" customWidth="1" min="14085" max="14085"/>
    <col width="9.140000000000001" customWidth="1" min="14086" max="14336"/>
    <col width="6.71" customWidth="1" min="14337" max="14337"/>
    <col width="56.57" customWidth="1" min="14338" max="14338"/>
    <col width="8.43" customWidth="1" min="14339" max="14339"/>
    <col width="15.72" customWidth="1" min="14340" max="14340"/>
    <col width="12.86" customWidth="1" min="14341" max="14341"/>
    <col width="9.140000000000001" customWidth="1" min="14342" max="14592"/>
    <col width="6.71" customWidth="1" min="14593" max="14593"/>
    <col width="56.57" customWidth="1" min="14594" max="14594"/>
    <col width="8.43" customWidth="1" min="14595" max="14595"/>
    <col width="15.72" customWidth="1" min="14596" max="14596"/>
    <col width="12.86" customWidth="1" min="14597" max="14597"/>
    <col width="9.140000000000001" customWidth="1" min="14598" max="14848"/>
    <col width="6.71" customWidth="1" min="14849" max="14849"/>
    <col width="56.57" customWidth="1" min="14850" max="14850"/>
    <col width="8.43" customWidth="1" min="14851" max="14851"/>
    <col width="15.72" customWidth="1" min="14852" max="14852"/>
    <col width="12.86" customWidth="1" min="14853" max="14853"/>
    <col width="9.140000000000001" customWidth="1" min="14854" max="15104"/>
    <col width="6.71" customWidth="1" min="15105" max="15105"/>
    <col width="56.57" customWidth="1" min="15106" max="15106"/>
    <col width="8.43" customWidth="1" min="15107" max="15107"/>
    <col width="15.72" customWidth="1" min="15108" max="15108"/>
    <col width="12.86" customWidth="1" min="15109" max="15109"/>
    <col width="9.140000000000001" customWidth="1" min="15110" max="15360"/>
    <col width="6.71" customWidth="1" min="15361" max="15361"/>
    <col width="56.57" customWidth="1" min="15362" max="15362"/>
    <col width="8.43" customWidth="1" min="15363" max="15363"/>
    <col width="15.72" customWidth="1" min="15364" max="15364"/>
    <col width="12.86" customWidth="1" min="15365" max="15365"/>
    <col width="9.140000000000001" customWidth="1" min="15366" max="15616"/>
    <col width="6.71" customWidth="1" min="15617" max="15617"/>
    <col width="56.57" customWidth="1" min="15618" max="15618"/>
    <col width="8.43" customWidth="1" min="15619" max="15619"/>
    <col width="15.72" customWidth="1" min="15620" max="15620"/>
    <col width="12.86" customWidth="1" min="15621" max="15621"/>
    <col width="9.140000000000001" customWidth="1" min="15622" max="15872"/>
    <col width="6.71" customWidth="1" min="15873" max="15873"/>
    <col width="56.57" customWidth="1" min="15874" max="15874"/>
    <col width="8.43" customWidth="1" min="15875" max="15875"/>
    <col width="15.72" customWidth="1" min="15876" max="15876"/>
    <col width="12.86" customWidth="1" min="15877" max="15877"/>
    <col width="9.140000000000001" customWidth="1" min="15878" max="16128"/>
    <col width="6.71" customWidth="1" min="16129" max="16129"/>
    <col width="56.57" customWidth="1" min="16130" max="16130"/>
    <col width="8.43" customWidth="1" min="16131" max="16131"/>
    <col width="15.72" customWidth="1" min="16132" max="16132"/>
    <col width="12.86" customWidth="1" min="16133" max="16133"/>
    <col width="9.140000000000001" customWidth="1" min="16134" max="16384"/>
  </cols>
  <sheetData>
    <row r="1" ht="15.75" customHeight="1">
      <c r="B1" s="237" t="inlineStr">
        <is>
          <t>Сметный расчет № СР-3-30</t>
        </is>
      </c>
      <c r="E1" s="238" t="n"/>
    </row>
    <row r="2" ht="15.75" customHeight="1">
      <c r="B2" s="237" t="inlineStr">
        <is>
          <t xml:space="preserve">Затраты, связанные с командированием рабочих </t>
        </is>
      </c>
      <c r="E2" s="238" t="n"/>
    </row>
    <row r="3" ht="15.75" customHeight="1">
      <c r="A3" s="237" t="n"/>
      <c r="C3" s="239" t="n"/>
    </row>
    <row r="4" ht="15.75" customHeight="1">
      <c r="A4" s="237" t="inlineStr">
        <is>
          <t>Объект: 30-ВЛ 220 Амурская-Благовещенская №2</t>
        </is>
      </c>
    </row>
    <row r="5" ht="15.75" customHeight="1">
      <c r="A5" s="240" t="inlineStr">
        <is>
          <r>
            <t>Заказчик:</t>
          </r>
          <r>
            <rPr>
              <rFont val="Times New Roman"/>
              <charset val="204"/>
              <family val="1"/>
              <sz val="12"/>
            </rPr>
            <t xml:space="preserve"> ПАО «Россети» - «МЭС Востока»</t>
          </r>
        </is>
      </c>
    </row>
    <row r="6" ht="18.75" customHeight="1">
      <c r="A6" s="241" t="inlineStr">
        <is>
          <r>
            <t>Подрядчик:</t>
          </r>
          <r>
            <rPr>
              <rFont val="Times New Roman"/>
              <charset val="204"/>
              <family val="1"/>
              <sz val="12"/>
            </rPr>
            <t xml:space="preserve"> ООО «Петровский Парк»</t>
          </r>
        </is>
      </c>
      <c r="F6" s="242" t="n"/>
    </row>
    <row r="7" ht="15" customHeight="1">
      <c r="A7" s="243" t="n"/>
      <c r="B7" s="244" t="n"/>
      <c r="C7" s="245" t="n"/>
      <c r="D7" s="245" t="n"/>
    </row>
    <row r="8">
      <c r="A8" s="246" t="inlineStr">
        <is>
          <t>Основание: Ф.579959-19.30-РД</t>
        </is>
      </c>
    </row>
    <row r="9" ht="28.5" customHeight="1">
      <c r="A9" s="247" t="inlineStr">
        <is>
          <t>№ п/п</t>
        </is>
      </c>
      <c r="B9" s="248" t="inlineStr">
        <is>
          <t>Наименование затрат</t>
        </is>
      </c>
      <c r="C9" s="248" t="inlineStr">
        <is>
          <t>ед.изм.</t>
        </is>
      </c>
      <c r="D9" s="247" t="inlineStr">
        <is>
          <t>Кол-во / Стоимость</t>
        </is>
      </c>
    </row>
    <row r="10" ht="15" customHeight="1">
      <c r="A10" s="248" t="n">
        <v>1</v>
      </c>
      <c r="B10" s="249" t="inlineStr">
        <is>
          <t>Исходные данные:</t>
        </is>
      </c>
      <c r="C10" s="203" t="n"/>
      <c r="D10" s="204" t="n"/>
    </row>
    <row r="11" ht="30" customHeight="1">
      <c r="A11" s="250" t="inlineStr">
        <is>
          <t>1.1</t>
        </is>
      </c>
      <c r="B11" s="251" t="inlineStr">
        <is>
          <t>Продолжительность строительства</t>
        </is>
      </c>
      <c r="C11" s="252" t="inlineStr">
        <is>
          <t>сут.</t>
        </is>
      </c>
      <c r="D11" s="253" t="n">
        <f>30*4.5</f>
        <v>135</v>
      </c>
    </row>
    <row r="12" ht="30" customHeight="1">
      <c r="A12" s="250" t="inlineStr">
        <is>
          <t>1.2</t>
        </is>
      </c>
      <c r="B12" s="251" t="inlineStr">
        <is>
          <t>Численность рабочих</t>
        </is>
      </c>
      <c r="C12" s="252" t="inlineStr">
        <is>
          <t>чел.</t>
        </is>
      </c>
      <c r="D12" s="252" t="n">
        <f>9*6</f>
        <v>54</v>
      </c>
    </row>
    <row r="13" ht="30" customHeight="1">
      <c r="A13" s="250" t="inlineStr">
        <is>
          <t>1.3</t>
        </is>
      </c>
      <c r="B13" s="251" t="inlineStr">
        <is>
          <t>Пункт базировки г. Благовещенск</t>
        </is>
      </c>
      <c r="C13" s="254" t="n"/>
      <c r="D13" s="254" t="n"/>
    </row>
    <row r="14" ht="15" customHeight="1">
      <c r="A14" s="250" t="inlineStr">
        <is>
          <t>1.4</t>
        </is>
      </c>
      <c r="B14" s="251" t="inlineStr">
        <is>
          <t>Автомобильная перевозки</t>
        </is>
      </c>
      <c r="C14" s="255" t="inlineStr">
        <is>
          <t>км.</t>
        </is>
      </c>
      <c r="D14" s="252" t="n">
        <v>690</v>
      </c>
    </row>
    <row r="15" ht="15" customHeight="1">
      <c r="A15" s="248" t="n">
        <v>2</v>
      </c>
      <c r="B15" s="249" t="inlineStr">
        <is>
          <t>Расчет суточных и проживания:</t>
        </is>
      </c>
      <c r="C15" s="203" t="n"/>
      <c r="D15" s="204" t="n"/>
    </row>
    <row r="16" ht="45" customHeight="1">
      <c r="A16" s="250" t="inlineStr">
        <is>
          <t>2.1</t>
        </is>
      </c>
      <c r="B16" s="256" t="inlineStr">
        <is>
          <t>Суточные по исходной ставке: 100 руб. × 135 суток × 54 чел.</t>
        </is>
      </c>
      <c r="C16" s="252" t="inlineStr">
        <is>
          <t>руб.</t>
        </is>
      </c>
      <c r="D16" s="257" t="n">
        <f>ROUND(D11*D12*100,2)</f>
        <v>729000</v>
      </c>
    </row>
    <row r="17" ht="60" customHeight="1">
      <c r="A17" s="250" t="inlineStr">
        <is>
          <t>2.2</t>
        </is>
      </c>
      <c r="B17" s="256" t="inlineStr">
        <is>
          <t>Проживание по исходной ставке: 550 руб. × 135 суток × 54 чел.</t>
        </is>
      </c>
      <c r="C17" s="252" t="inlineStr">
        <is>
          <t>руб.</t>
        </is>
      </c>
      <c r="D17" s="257" t="n">
        <f>ROUND(D11*D12*550,2)</f>
        <v>4009500</v>
      </c>
    </row>
    <row r="18" ht="15" customHeight="1">
      <c r="A18" s="258" t="inlineStr">
        <is>
          <t>3</t>
        </is>
      </c>
      <c r="B18" s="259" t="inlineStr">
        <is>
          <t>Расчет затрат на проезд работников до места расположения  г. Благовещенск:</t>
        </is>
      </c>
      <c r="C18" s="203" t="n"/>
      <c r="D18" s="204" t="n"/>
    </row>
    <row r="19" ht="15" customHeight="1">
      <c r="A19" s="260" t="inlineStr">
        <is>
          <t xml:space="preserve">            Автомобильные перевозки от г. Хабаровск - г. Благовещенск</t>
        </is>
      </c>
      <c r="B19" s="203" t="n"/>
      <c r="C19" s="203" t="n"/>
      <c r="D19" s="204" t="n"/>
    </row>
    <row r="20" ht="50.25" customHeight="1">
      <c r="A20" s="250" t="inlineStr">
        <is>
          <t>3.1</t>
        </is>
      </c>
      <c r="B20" s="251" t="inlineStr">
        <is>
          <t>Время в пути в одном направлении 690км/51 км/час (скорость  движения вахтового автобуса доставки, взята применительно по прил. № 6,  Методика 318/пр от 15.06.2020 г.)</t>
        </is>
      </c>
      <c r="C20" s="252" t="inlineStr">
        <is>
          <t>час</t>
        </is>
      </c>
      <c r="D20" s="257" t="n">
        <f>D14/51</f>
        <v>13.5294117647059</v>
      </c>
    </row>
    <row r="21" ht="15" customHeight="1">
      <c r="A21" s="250" t="inlineStr">
        <is>
          <t>3.2</t>
        </is>
      </c>
      <c r="B21" s="251" t="inlineStr">
        <is>
          <t>Стоимость 1 маш.- часа автобуса (ФСЭМ-91.13.03-508)</t>
        </is>
      </c>
      <c r="C21" s="252" t="inlineStr">
        <is>
          <t>руб/час</t>
        </is>
      </c>
      <c r="D21" s="257" t="n">
        <v>71.59999999999999</v>
      </c>
    </row>
    <row r="22" ht="15" customHeight="1">
      <c r="A22" s="250" t="inlineStr">
        <is>
          <t>3.3</t>
        </is>
      </c>
      <c r="B22" s="251" t="inlineStr">
        <is>
          <t>Количество автобусов</t>
        </is>
      </c>
      <c r="C22" s="252" t="inlineStr">
        <is>
          <t>шт</t>
        </is>
      </c>
      <c r="D22" s="261" t="n">
        <f>ROUNDUP(D12/20,0)</f>
        <v>3</v>
      </c>
    </row>
    <row r="23" ht="75" customHeight="1">
      <c r="A23" s="250" t="inlineStr">
        <is>
          <t>3.4</t>
        </is>
      </c>
      <c r="B23" s="251" t="inlineStr">
        <is>
          <t>Коэффициент, учитывающий подготовительно-заключительное время для выполнения необходимых работ перед выездом на линию и по возвращении на автотранспортное предприятие, а так же на проведение предрейсового медицинского осмотра (Прил. №7, Методика 318/пр от 15.06.2020 г.)</t>
        </is>
      </c>
      <c r="C23" s="252" t="inlineStr">
        <is>
          <t>К</t>
        </is>
      </c>
      <c r="D23" s="282" t="n">
        <v>1.035</v>
      </c>
    </row>
    <row r="24" ht="45" customHeight="1">
      <c r="A24" s="250" t="n"/>
      <c r="B24" s="256" t="inlineStr">
        <is>
          <t>Проезд в базисных ценах 01.01.2000: (690 / 51) ч × 71.6 руб./ч × 3 авт. × 2 × 1.035.</t>
        </is>
      </c>
      <c r="C24" s="252" t="inlineStr">
        <is>
          <t>руб.</t>
        </is>
      </c>
      <c r="D24" s="257" t="n">
        <f>ROUND(D20*D21*D22*2*D23,2)</f>
        <v>6015.66</v>
      </c>
    </row>
    <row r="25" ht="42.75" customHeight="1">
      <c r="A25" s="250" t="n"/>
      <c r="B25" s="263" t="inlineStr">
        <is>
          <t>Проезд в текущих ценах I кв. 2026: индекс 14,05. Минстрой России от 24.02.2026 № 9491-ИФ/09.</t>
        </is>
      </c>
      <c r="C25" s="248" t="inlineStr">
        <is>
          <t>руб.</t>
        </is>
      </c>
      <c r="D25" s="264" t="n">
        <f>ROUND(D20*D21*D22*2*D23*E25,2)</f>
        <v>84520.07</v>
      </c>
      <c r="E25" s="215" t="n">
        <v>14.05</v>
      </c>
    </row>
    <row r="26" ht="15" customHeight="1">
      <c r="A26" s="252" t="n"/>
      <c r="B26" s="265" t="inlineStr">
        <is>
          <t>Итого в текущих ценах без НДС</t>
        </is>
      </c>
      <c r="C26" s="248" t="inlineStr">
        <is>
          <t>руб.</t>
        </is>
      </c>
      <c r="D26" s="264" t="n">
        <f>ROUND(D16+D17+D25,2)</f>
        <v>4823020.07</v>
      </c>
    </row>
    <row r="27" ht="45" customHeight="1">
      <c r="A27" s="252" t="n"/>
      <c r="B27" s="266" t="inlineStr">
        <is>
          <t>Справочный эквивалент в ценах 01.01.2000: итог / 14,05. Проживание и суточные — исходные фиксированные ставки.</t>
        </is>
      </c>
      <c r="C27" s="267" t="inlineStr">
        <is>
          <t>руб.</t>
        </is>
      </c>
      <c r="D27" s="268" t="n">
        <f>ROUND(D26/E25,2)</f>
        <v>343275.45</v>
      </c>
    </row>
    <row r="29" ht="15.75" customHeight="1">
      <c r="B29" s="269" t="inlineStr">
        <is>
          <t xml:space="preserve">Составил:                    </t>
        </is>
      </c>
      <c r="C29" s="269" t="inlineStr">
        <is>
          <t>Григорова И. А.</t>
        </is>
      </c>
      <c r="D29" s="269" t="n"/>
    </row>
    <row r="30" ht="15.75" customHeight="1">
      <c r="B30" s="270" t="n"/>
      <c r="C30" s="269" t="n"/>
      <c r="D30" s="269" t="n"/>
    </row>
    <row r="31" ht="15.75" customHeight="1">
      <c r="B31" s="269" t="inlineStr">
        <is>
          <t>Проверил:</t>
        </is>
      </c>
      <c r="C31" s="269" t="inlineStr">
        <is>
          <t>Черкасов А. В.</t>
        </is>
      </c>
      <c r="D31" s="269" t="n"/>
    </row>
    <row r="33" ht="75" customHeight="1">
      <c r="A33" s="199" t="n"/>
    </row>
  </sheetData>
  <mergeCells count="12">
    <mergeCell ref="B10:D10"/>
    <mergeCell ref="A5:D5"/>
    <mergeCell ref="A8:D8"/>
    <mergeCell ref="A6:D6"/>
    <mergeCell ref="B1:D1"/>
    <mergeCell ref="A4:D4"/>
    <mergeCell ref="B18:D18"/>
    <mergeCell ref="F6:G6"/>
    <mergeCell ref="A19:D19"/>
    <mergeCell ref="A33:D33"/>
    <mergeCell ref="B15:D15"/>
    <mergeCell ref="B2:D2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2026-09-17T21:46:37Z</dcterms:created>
  <dcterms:modified xmlns:dcterms="http://purl.org/dc/terms/" xmlns:xsi="http://www.w3.org/2001/XMLSchema-instance" xsi:type="dcterms:W3CDTF">2026-09-17T21:57:52Z</dcterms:modified>
</cp:coreProperties>
</file>